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raziste-my.sharepoint.com/personal/romana_kocourova_straziste_cz/Documents/VŘ/město Pacov/2026/Poliklinika/zadání/"/>
    </mc:Choice>
  </mc:AlternateContent>
  <xr:revisionPtr revIDLastSave="3" documentId="13_ncr:1_{407B961C-F877-4458-A4D4-AED26ADD7054}" xr6:coauthVersionLast="47" xr6:coauthVersionMax="47" xr10:uidLastSave="{1E5C2E63-5C3C-447C-BF4F-FE62F7047263}"/>
  <bookViews>
    <workbookView xWindow="-120" yWindow="-120" windowWidth="29040" windowHeight="15720" firstSheet="1" activeTab="2" xr2:uid="{00000000-000D-0000-FFFF-FFFF00000000}"/>
  </bookViews>
  <sheets>
    <sheet name="Pokyny pro vyplnění" sheetId="11" r:id="rId1"/>
    <sheet name="Stavba" sheetId="1" r:id="rId2"/>
    <sheet name="01 9313-0102 Pol" sheetId="12" r:id="rId3"/>
    <sheet name="723-Plyn" sheetId="13" r:id="rId4"/>
    <sheet name="M21-ESIL" sheetId="14" r:id="rId5"/>
    <sheet name="M21-FVE" sheetId="15" r:id="rId6"/>
    <sheet name="M24-VZT" sheetId="16" r:id="rId7"/>
  </sheets>
  <externalReferences>
    <externalReference r:id="rId8"/>
    <externalReference r:id="rId9"/>
  </externalReferences>
  <definedNames>
    <definedName name="_xlnm._FilterDatabase" localSheetId="2" hidden="1">'01 9313-0102 Pol'!$A$7:$G$475</definedName>
    <definedName name="_xlnm._FilterDatabase" localSheetId="3" hidden="1">'723-Plyn'!$A$8:$G$57</definedName>
    <definedName name="_xlnm._FilterDatabase" localSheetId="4" hidden="1">'M21-ESIL'!$A$9:$H$120</definedName>
    <definedName name="_xlnm._FilterDatabase" localSheetId="5" hidden="1">'M21-FVE'!$A$9:$F$41</definedName>
    <definedName name="_xlnm._FilterDatabase" localSheetId="6" hidden="1">'M24-VZT'!$A$4:$J$89</definedName>
    <definedName name="AL_obvodový_plášť">'[1]SO 11.1A Výkaz výměr'!#REF!</definedName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#REF!</definedName>
    <definedName name="CisloStavby" localSheetId="1">Stavba!$D$2</definedName>
    <definedName name="cislostavby">#REF!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Izolace_akustické">'[1]SO 11.1A Výkaz výměr'!#REF!</definedName>
    <definedName name="Izolace_proti_vodě">'[1]SO 11.1A Výkaz výměr'!#REF!</definedName>
    <definedName name="j">'[2]SO 51.4 Výkaz výměr'!#REF!</definedName>
    <definedName name="jj">'[2]SO 51.4 Výkaz výměr'!#REF!</definedName>
    <definedName name="jjj">'[2]SO 51.4 Výkaz výměr'!#REF!</definedName>
    <definedName name="jjjjj">'[2]SO 51.4 Výkaz výměr'!#REF!</definedName>
    <definedName name="jjjjjjj">'[2]SO 51.4 Výkaz výměr'!#REF!</definedName>
    <definedName name="kkkkkk">'[2]SO 51.4 Výkaz výměr'!#REF!</definedName>
    <definedName name="Komunikace">'[1]SO 11.1A Výkaz výměr'!#REF!</definedName>
    <definedName name="Konstrukce_klempířské">'[1]SO 11.1A Výkaz výměr'!#REF!</definedName>
    <definedName name="Konstrukce_tesařské" localSheetId="4">'[2]SO 51.4 Výkaz výměr'!#REF!</definedName>
    <definedName name="Konstrukce_tesařské">'[2]SO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KSDK" localSheetId="4">'[2]SO 51.4 Výkaz výměr'!#REF!</definedName>
    <definedName name="KSDK">'[2]SO 51.4 Výkaz výměr'!#REF!</definedName>
    <definedName name="Malby__tapety__nátěry__nástřiky">'[1]SO 11.1A Výkaz výměr'!#REF!</definedName>
    <definedName name="Mena">Stavba!$J$29</definedName>
    <definedName name="MistoStavby">Stavba!$D$4</definedName>
    <definedName name="nazevobjektu">Stavba!$E$3</definedName>
    <definedName name="NazevRozpoctu">#REF!</definedName>
    <definedName name="NazevStavby" localSheetId="1">Stavba!$E$2</definedName>
    <definedName name="nazevstavby">#REF!</definedName>
    <definedName name="NazevStavebnihoRozpoctu">Stavba!$E$4</definedName>
    <definedName name="_xlnm.Print_Titles" localSheetId="2">'01 9313-0102 Pol'!$1:$7</definedName>
    <definedName name="_xlnm.Print_Titles" localSheetId="3">'723-Plyn'!$9:$9</definedName>
    <definedName name="_xlnm.Print_Titles" localSheetId="4">'M21-ESIL'!$9:$9</definedName>
    <definedName name="_xlnm.Print_Titles" localSheetId="6">'M24-VZT'!$1:$3</definedName>
    <definedName name="oadresa">Stavba!$D$6</definedName>
    <definedName name="Objednatel" localSheetId="1">Stavba!$D$5</definedName>
    <definedName name="Objekt" localSheetId="1">Stavba!$B$38</definedName>
    <definedName name="Obklady_keramické">'[1]SO 11.1A Výkaz výměr'!#REF!</definedName>
    <definedName name="_xlnm.Print_Area" localSheetId="2">'01 9313-0102 Pol'!$A$1:$N$484</definedName>
    <definedName name="_xlnm.Print_Area" localSheetId="3">'723-Plyn'!$A$1:$G$58</definedName>
    <definedName name="_xlnm.Print_Area" localSheetId="4">'M21-ESIL'!$A$1:$H$120</definedName>
    <definedName name="_xlnm.Print_Area" localSheetId="6">'M24-VZT'!$A$1:$I$90</definedName>
    <definedName name="_xlnm.Print_Area" localSheetId="1">Stavba!$A$1:$J$84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Ostatní_výrobky" localSheetId="4">'[2]SO 51.4 Výkaz výměr'!#REF!</definedName>
    <definedName name="Ostatní_výrobky">'[2]SO 51.4 Výkaz výměr'!#REF!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dhl" localSheetId="4">'[2]SO 51.4 Výkaz výměr'!#REF!</definedName>
    <definedName name="Podhl">'[2]SO 51.4 Výkaz výměr'!#REF!</definedName>
    <definedName name="Podhledy">'[1]SO 11.1A Výkaz výměr'!#REF!</definedName>
    <definedName name="PoptavkaID">Stavba!$A$1</definedName>
    <definedName name="pPSC">Stavba!$D$10</definedName>
    <definedName name="Projektant">Stavba!$D$8</definedName>
    <definedName name="REKAPITULACE">'[1]SO 11.1A Výkaz výměr'!#REF!</definedName>
    <definedName name="Sádrokartonové_konstrukce">'[1]SO 11.1A Výkaz výměr'!#REF!</definedName>
    <definedName name="SazbaDPH1" localSheetId="1">Stavba!$E$23</definedName>
    <definedName name="SazbaDPH1">#REF!</definedName>
    <definedName name="SazbaDPH2" localSheetId="1">Stavba!$E$25</definedName>
    <definedName name="SazbaDPH2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odorovné_konstrukce" localSheetId="4">'[2]SO 51.4 Výkaz výměr'!#REF!</definedName>
    <definedName name="Vodorovné_konstrukce">'[2]SO 51.4 Výkaz výměr'!#REF!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áklady" localSheetId="4">'[2]SO 51.4 Výkaz výměr'!#REF!</definedName>
    <definedName name="Základy">'[2]SO 51.4 Výkaz výměr'!#REF!</definedName>
    <definedName name="ZaObjednatele">Stavba!$G$34</definedName>
    <definedName name="Zaokrouhleni">Stavba!$G$27</definedName>
    <definedName name="ZaZhotovitele">Stavba!$D$34</definedName>
    <definedName name="Zemní_práce" localSheetId="4">'[2]SO 51.4 Výkaz výměr'!#REF!</definedName>
    <definedName name="Zemní_práce">'[2]SO 51.4 Výkaz výměr'!#REF!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4" l="1"/>
  <c r="F89" i="14"/>
  <c r="F88" i="14"/>
  <c r="F87" i="14"/>
  <c r="F86" i="14"/>
  <c r="F85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0" i="14"/>
  <c r="F59" i="14"/>
  <c r="F58" i="14"/>
  <c r="F57" i="14"/>
  <c r="F56" i="14"/>
  <c r="F55" i="14"/>
  <c r="G86" i="16"/>
  <c r="G85" i="16"/>
  <c r="G84" i="16"/>
  <c r="G83" i="16"/>
  <c r="G82" i="16"/>
  <c r="G81" i="16"/>
  <c r="G80" i="16"/>
  <c r="G79" i="16"/>
  <c r="G78" i="16"/>
  <c r="G77" i="16"/>
  <c r="G76" i="16"/>
  <c r="G75" i="16"/>
  <c r="G70" i="16"/>
  <c r="G69" i="16"/>
  <c r="G68" i="16"/>
  <c r="G67" i="16"/>
  <c r="G66" i="16"/>
  <c r="G65" i="16"/>
  <c r="G64" i="16"/>
  <c r="G63" i="16"/>
  <c r="G62" i="16"/>
  <c r="G59" i="16"/>
  <c r="G57" i="16"/>
  <c r="G56" i="16"/>
  <c r="G54" i="16"/>
  <c r="G51" i="16"/>
  <c r="G42" i="16"/>
  <c r="G25" i="16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112" i="14"/>
  <c r="H110" i="14"/>
  <c r="H109" i="14"/>
  <c r="H108" i="14"/>
  <c r="H107" i="14"/>
  <c r="H106" i="14"/>
  <c r="H105" i="14"/>
  <c r="F102" i="14"/>
  <c r="H100" i="14"/>
  <c r="H99" i="14"/>
  <c r="H98" i="14"/>
  <c r="H97" i="14"/>
  <c r="H96" i="14"/>
  <c r="H95" i="14"/>
  <c r="H90" i="14"/>
  <c r="H89" i="14"/>
  <c r="H88" i="14"/>
  <c r="H87" i="14"/>
  <c r="H86" i="14"/>
  <c r="H85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0" i="14"/>
  <c r="H59" i="14"/>
  <c r="H58" i="14"/>
  <c r="H57" i="14"/>
  <c r="H56" i="14"/>
  <c r="H55" i="14"/>
  <c r="H54" i="14"/>
  <c r="F54" i="14"/>
  <c r="H53" i="14"/>
  <c r="F53" i="14"/>
  <c r="H52" i="14"/>
  <c r="F52" i="14"/>
  <c r="H51" i="14"/>
  <c r="F51" i="14"/>
  <c r="H50" i="14"/>
  <c r="F50" i="14"/>
  <c r="H49" i="14"/>
  <c r="F49" i="14"/>
  <c r="H48" i="14"/>
  <c r="F48" i="14"/>
  <c r="H47" i="14"/>
  <c r="F47" i="14"/>
  <c r="H46" i="14"/>
  <c r="F46" i="14"/>
  <c r="H45" i="14"/>
  <c r="F45" i="14"/>
  <c r="H44" i="14"/>
  <c r="F44" i="14"/>
  <c r="H38" i="14"/>
  <c r="F38" i="14"/>
  <c r="H37" i="14"/>
  <c r="F37" i="14"/>
  <c r="H36" i="14"/>
  <c r="F36" i="14"/>
  <c r="H35" i="14"/>
  <c r="F35" i="14"/>
  <c r="H34" i="14"/>
  <c r="F34" i="14"/>
  <c r="H33" i="14"/>
  <c r="F33" i="14"/>
  <c r="H32" i="14"/>
  <c r="H40" i="14" s="1"/>
  <c r="F32" i="14"/>
  <c r="H26" i="14"/>
  <c r="F26" i="14"/>
  <c r="H25" i="14"/>
  <c r="F25" i="14"/>
  <c r="H24" i="14"/>
  <c r="F24" i="14"/>
  <c r="H23" i="14"/>
  <c r="F23" i="14"/>
  <c r="H22" i="14"/>
  <c r="F22" i="14"/>
  <c r="H21" i="14"/>
  <c r="F21" i="14"/>
  <c r="H20" i="14"/>
  <c r="F20" i="14"/>
  <c r="H19" i="14"/>
  <c r="F19" i="14"/>
  <c r="H18" i="14"/>
  <c r="F18" i="14"/>
  <c r="H17" i="14"/>
  <c r="F17" i="14"/>
  <c r="H12" i="14"/>
  <c r="H14" i="14" s="1"/>
  <c r="F12" i="14"/>
  <c r="F14" i="14" s="1"/>
  <c r="F44" i="13"/>
  <c r="F43" i="13"/>
  <c r="F42" i="13"/>
  <c r="F41" i="13"/>
  <c r="F40" i="13"/>
  <c r="F39" i="13"/>
  <c r="F38" i="13"/>
  <c r="F34" i="13"/>
  <c r="F33" i="13"/>
  <c r="F32" i="13"/>
  <c r="F31" i="13"/>
  <c r="F30" i="13"/>
  <c r="F28" i="13"/>
  <c r="F26" i="13"/>
  <c r="F25" i="13"/>
  <c r="F24" i="13"/>
  <c r="F20" i="13"/>
  <c r="F19" i="13"/>
  <c r="F18" i="13"/>
  <c r="F17" i="13"/>
  <c r="F16" i="13"/>
  <c r="F15" i="13"/>
  <c r="G9" i="12"/>
  <c r="J9" i="12"/>
  <c r="L9" i="12"/>
  <c r="G11" i="12"/>
  <c r="J11" i="12"/>
  <c r="L11" i="12"/>
  <c r="G13" i="12"/>
  <c r="J13" i="12"/>
  <c r="L13" i="12"/>
  <c r="G16" i="12"/>
  <c r="J16" i="12"/>
  <c r="L16" i="12"/>
  <c r="G19" i="12"/>
  <c r="J19" i="12"/>
  <c r="L19" i="12"/>
  <c r="G21" i="12"/>
  <c r="J21" i="12"/>
  <c r="L21" i="12"/>
  <c r="G25" i="12"/>
  <c r="J25" i="12"/>
  <c r="L25" i="12"/>
  <c r="G27" i="12"/>
  <c r="J27" i="12"/>
  <c r="L27" i="12"/>
  <c r="G29" i="12"/>
  <c r="J29" i="12"/>
  <c r="L29" i="12"/>
  <c r="G31" i="12"/>
  <c r="J31" i="12"/>
  <c r="L31" i="12"/>
  <c r="G33" i="12"/>
  <c r="J33" i="12"/>
  <c r="L33" i="12"/>
  <c r="G35" i="12"/>
  <c r="J35" i="12"/>
  <c r="L35" i="12"/>
  <c r="G37" i="12"/>
  <c r="J37" i="12"/>
  <c r="L37" i="12"/>
  <c r="G39" i="12"/>
  <c r="J39" i="12"/>
  <c r="L39" i="12"/>
  <c r="G41" i="12"/>
  <c r="J41" i="12"/>
  <c r="L41" i="12"/>
  <c r="G43" i="12"/>
  <c r="J43" i="12"/>
  <c r="L43" i="12"/>
  <c r="G46" i="12"/>
  <c r="J46" i="12"/>
  <c r="L46" i="12"/>
  <c r="G48" i="12"/>
  <c r="J48" i="12"/>
  <c r="L48" i="12"/>
  <c r="G50" i="12"/>
  <c r="J50" i="12"/>
  <c r="L50" i="12"/>
  <c r="G52" i="12"/>
  <c r="J52" i="12"/>
  <c r="L52" i="12"/>
  <c r="G54" i="12"/>
  <c r="J54" i="12"/>
  <c r="L54" i="12"/>
  <c r="G57" i="12"/>
  <c r="J57" i="12"/>
  <c r="L57" i="12"/>
  <c r="G60" i="12"/>
  <c r="J60" i="12"/>
  <c r="L60" i="12"/>
  <c r="G63" i="12"/>
  <c r="J63" i="12"/>
  <c r="L63" i="12"/>
  <c r="G66" i="12"/>
  <c r="J66" i="12"/>
  <c r="L66" i="12"/>
  <c r="G68" i="12"/>
  <c r="J68" i="12"/>
  <c r="L68" i="12"/>
  <c r="G70" i="12"/>
  <c r="J70" i="12"/>
  <c r="L70" i="12"/>
  <c r="G72" i="12"/>
  <c r="J72" i="12"/>
  <c r="L72" i="12"/>
  <c r="G74" i="12"/>
  <c r="J74" i="12"/>
  <c r="L74" i="12"/>
  <c r="G77" i="12"/>
  <c r="G76" i="12" s="1"/>
  <c r="I53" i="1" s="1"/>
  <c r="J77" i="12"/>
  <c r="J76" i="12" s="1"/>
  <c r="L77" i="12"/>
  <c r="L76" i="12" s="1"/>
  <c r="G80" i="12"/>
  <c r="G79" i="12" s="1"/>
  <c r="I54" i="1" s="1"/>
  <c r="J80" i="12"/>
  <c r="J79" i="12" s="1"/>
  <c r="L80" i="12"/>
  <c r="L79" i="12" s="1"/>
  <c r="G83" i="12"/>
  <c r="J83" i="12"/>
  <c r="L83" i="12"/>
  <c r="G85" i="12"/>
  <c r="J85" i="12"/>
  <c r="L85" i="12"/>
  <c r="G87" i="12"/>
  <c r="J87" i="12"/>
  <c r="L87" i="12"/>
  <c r="G89" i="12"/>
  <c r="J89" i="12"/>
  <c r="L89" i="12"/>
  <c r="G91" i="12"/>
  <c r="J91" i="12"/>
  <c r="L91" i="12"/>
  <c r="G93" i="12"/>
  <c r="J93" i="12"/>
  <c r="L93" i="12"/>
  <c r="G95" i="12"/>
  <c r="J95" i="12"/>
  <c r="L95" i="12"/>
  <c r="G97" i="12"/>
  <c r="J97" i="12"/>
  <c r="L97" i="12"/>
  <c r="G100" i="12"/>
  <c r="J100" i="12"/>
  <c r="L100" i="12"/>
  <c r="G102" i="12"/>
  <c r="J102" i="12"/>
  <c r="L102" i="12"/>
  <c r="G104" i="12"/>
  <c r="J104" i="12"/>
  <c r="L104" i="12"/>
  <c r="G106" i="12"/>
  <c r="J106" i="12"/>
  <c r="L106" i="12"/>
  <c r="G108" i="12"/>
  <c r="J108" i="12"/>
  <c r="L108" i="12"/>
  <c r="G110" i="12"/>
  <c r="J110" i="12"/>
  <c r="L110" i="12"/>
  <c r="G112" i="12"/>
  <c r="J112" i="12"/>
  <c r="L112" i="12"/>
  <c r="G114" i="12"/>
  <c r="J114" i="12"/>
  <c r="L114" i="12"/>
  <c r="G117" i="12"/>
  <c r="J117" i="12"/>
  <c r="J116" i="12" s="1"/>
  <c r="L117" i="12"/>
  <c r="L116" i="12" s="1"/>
  <c r="G121" i="12"/>
  <c r="J121" i="12"/>
  <c r="J120" i="12" s="1"/>
  <c r="L121" i="12"/>
  <c r="L120" i="12" s="1"/>
  <c r="G124" i="12"/>
  <c r="J124" i="12"/>
  <c r="L124" i="12"/>
  <c r="G126" i="12"/>
  <c r="J126" i="12"/>
  <c r="L126" i="12"/>
  <c r="G128" i="12"/>
  <c r="J128" i="12"/>
  <c r="L128" i="12"/>
  <c r="G130" i="12"/>
  <c r="J130" i="12"/>
  <c r="L130" i="12"/>
  <c r="G132" i="12"/>
  <c r="J132" i="12"/>
  <c r="L132" i="12"/>
  <c r="G134" i="12"/>
  <c r="J134" i="12"/>
  <c r="L134" i="12"/>
  <c r="G137" i="12"/>
  <c r="J137" i="12"/>
  <c r="L137" i="12"/>
  <c r="G139" i="12"/>
  <c r="J139" i="12"/>
  <c r="L139" i="12"/>
  <c r="G140" i="12"/>
  <c r="J140" i="12"/>
  <c r="L140" i="12"/>
  <c r="G141" i="12"/>
  <c r="J141" i="12"/>
  <c r="L141" i="12"/>
  <c r="G142" i="12"/>
  <c r="J142" i="12"/>
  <c r="L142" i="12"/>
  <c r="G143" i="12"/>
  <c r="J143" i="12"/>
  <c r="L143" i="12"/>
  <c r="G144" i="12"/>
  <c r="J144" i="12"/>
  <c r="L144" i="12"/>
  <c r="G145" i="12"/>
  <c r="J145" i="12"/>
  <c r="L145" i="12"/>
  <c r="G147" i="12"/>
  <c r="J147" i="12"/>
  <c r="L147" i="12"/>
  <c r="G149" i="12"/>
  <c r="J149" i="12"/>
  <c r="L149" i="12"/>
  <c r="G151" i="12"/>
  <c r="J151" i="12"/>
  <c r="L151" i="12"/>
  <c r="G153" i="12"/>
  <c r="J153" i="12"/>
  <c r="L153" i="12"/>
  <c r="G155" i="12"/>
  <c r="J155" i="12"/>
  <c r="L155" i="12"/>
  <c r="G157" i="12"/>
  <c r="J157" i="12"/>
  <c r="L157" i="12"/>
  <c r="G161" i="12"/>
  <c r="J161" i="12"/>
  <c r="L161" i="12"/>
  <c r="G164" i="12"/>
  <c r="J164" i="12"/>
  <c r="L164" i="12"/>
  <c r="G167" i="12"/>
  <c r="J167" i="12"/>
  <c r="L167" i="12"/>
  <c r="G170" i="12"/>
  <c r="J170" i="12"/>
  <c r="L170" i="12"/>
  <c r="G175" i="12"/>
  <c r="J175" i="12"/>
  <c r="L175" i="12"/>
  <c r="G177" i="12"/>
  <c r="J177" i="12"/>
  <c r="L177" i="12"/>
  <c r="G180" i="12"/>
  <c r="J180" i="12"/>
  <c r="L180" i="12"/>
  <c r="G182" i="12"/>
  <c r="J182" i="12"/>
  <c r="L182" i="12"/>
  <c r="G185" i="12"/>
  <c r="J185" i="12"/>
  <c r="L185" i="12"/>
  <c r="G187" i="12"/>
  <c r="J187" i="12"/>
  <c r="L187" i="12"/>
  <c r="G188" i="12"/>
  <c r="J188" i="12"/>
  <c r="L188" i="12"/>
  <c r="G189" i="12"/>
  <c r="J189" i="12"/>
  <c r="L189" i="12"/>
  <c r="G190" i="12"/>
  <c r="J190" i="12"/>
  <c r="L190" i="12"/>
  <c r="G191" i="12"/>
  <c r="J191" i="12"/>
  <c r="L191" i="12"/>
  <c r="G192" i="12"/>
  <c r="J192" i="12"/>
  <c r="L192" i="12"/>
  <c r="G193" i="12"/>
  <c r="J193" i="12"/>
  <c r="L193" i="12"/>
  <c r="G194" i="12"/>
  <c r="J194" i="12"/>
  <c r="L194" i="12"/>
  <c r="G196" i="12"/>
  <c r="J196" i="12"/>
  <c r="L196" i="12"/>
  <c r="G198" i="12"/>
  <c r="J198" i="12"/>
  <c r="L198" i="12"/>
  <c r="G200" i="12"/>
  <c r="J200" i="12"/>
  <c r="L200" i="12"/>
  <c r="G201" i="12"/>
  <c r="J201" i="12"/>
  <c r="L201" i="12"/>
  <c r="G202" i="12"/>
  <c r="J202" i="12"/>
  <c r="L202" i="12"/>
  <c r="G203" i="12"/>
  <c r="J203" i="12"/>
  <c r="L203" i="12"/>
  <c r="G204" i="12"/>
  <c r="J204" i="12"/>
  <c r="L204" i="12"/>
  <c r="G205" i="12"/>
  <c r="J205" i="12"/>
  <c r="L205" i="12"/>
  <c r="G206" i="12"/>
  <c r="J206" i="12"/>
  <c r="L206" i="12"/>
  <c r="G207" i="12"/>
  <c r="J207" i="12"/>
  <c r="L207" i="12"/>
  <c r="G209" i="12"/>
  <c r="J209" i="12"/>
  <c r="L209" i="12"/>
  <c r="G213" i="12"/>
  <c r="J213" i="12"/>
  <c r="L213" i="12"/>
  <c r="G215" i="12"/>
  <c r="J215" i="12"/>
  <c r="L215" i="12"/>
  <c r="G221" i="12"/>
  <c r="J221" i="12"/>
  <c r="L221" i="12"/>
  <c r="G226" i="12"/>
  <c r="J226" i="12"/>
  <c r="L226" i="12"/>
  <c r="G228" i="12"/>
  <c r="J228" i="12"/>
  <c r="L228" i="12"/>
  <c r="G229" i="12"/>
  <c r="J229" i="12"/>
  <c r="L229" i="12"/>
  <c r="G230" i="12"/>
  <c r="J230" i="12"/>
  <c r="L230" i="12"/>
  <c r="G231" i="12"/>
  <c r="J231" i="12"/>
  <c r="L231" i="12"/>
  <c r="G232" i="12"/>
  <c r="J232" i="12"/>
  <c r="L232" i="12"/>
  <c r="G233" i="12"/>
  <c r="J233" i="12"/>
  <c r="L233" i="12"/>
  <c r="G234" i="12"/>
  <c r="J234" i="12"/>
  <c r="L234" i="12"/>
  <c r="G235" i="12"/>
  <c r="J235" i="12"/>
  <c r="L235" i="12"/>
  <c r="G237" i="12"/>
  <c r="J237" i="12"/>
  <c r="L237" i="12"/>
  <c r="G240" i="12"/>
  <c r="J240" i="12"/>
  <c r="L240" i="12"/>
  <c r="G243" i="12"/>
  <c r="J243" i="12"/>
  <c r="L243" i="12"/>
  <c r="G244" i="12"/>
  <c r="J244" i="12"/>
  <c r="L244" i="12"/>
  <c r="G245" i="12"/>
  <c r="J245" i="12"/>
  <c r="L245" i="12"/>
  <c r="G246" i="12"/>
  <c r="J246" i="12"/>
  <c r="L246" i="12"/>
  <c r="G247" i="12"/>
  <c r="J247" i="12"/>
  <c r="L247" i="12"/>
  <c r="G248" i="12"/>
  <c r="J248" i="12"/>
  <c r="L248" i="12"/>
  <c r="G249" i="12"/>
  <c r="J249" i="12"/>
  <c r="L249" i="12"/>
  <c r="G250" i="12"/>
  <c r="J250" i="12"/>
  <c r="L250" i="12"/>
  <c r="G252" i="12"/>
  <c r="J252" i="12"/>
  <c r="L252" i="12"/>
  <c r="G254" i="12"/>
  <c r="J254" i="12"/>
  <c r="L254" i="12"/>
  <c r="G255" i="12"/>
  <c r="J255" i="12"/>
  <c r="L255" i="12"/>
  <c r="G256" i="12"/>
  <c r="J256" i="12"/>
  <c r="L256" i="12"/>
  <c r="G257" i="12"/>
  <c r="J257" i="12"/>
  <c r="L257" i="12"/>
  <c r="G258" i="12"/>
  <c r="J258" i="12"/>
  <c r="L258" i="12"/>
  <c r="G259" i="12"/>
  <c r="J259" i="12"/>
  <c r="L259" i="12"/>
  <c r="G260" i="12"/>
  <c r="J260" i="12"/>
  <c r="L260" i="12"/>
  <c r="G261" i="12"/>
  <c r="J261" i="12"/>
  <c r="L261" i="12"/>
  <c r="G263" i="12"/>
  <c r="J263" i="12"/>
  <c r="L263" i="12"/>
  <c r="G265" i="12"/>
  <c r="J265" i="12"/>
  <c r="L265" i="12"/>
  <c r="G266" i="12"/>
  <c r="J266" i="12"/>
  <c r="L266" i="12"/>
  <c r="G267" i="12"/>
  <c r="J267" i="12"/>
  <c r="L267" i="12"/>
  <c r="G268" i="12"/>
  <c r="J268" i="12"/>
  <c r="L268" i="12"/>
  <c r="G269" i="12"/>
  <c r="J269" i="12"/>
  <c r="L269" i="12"/>
  <c r="G271" i="12"/>
  <c r="G270" i="12" s="1"/>
  <c r="I67" i="1" s="1"/>
  <c r="J271" i="12"/>
  <c r="J270" i="12" s="1"/>
  <c r="L271" i="12"/>
  <c r="L270" i="12" s="1"/>
  <c r="G273" i="12"/>
  <c r="J273" i="12"/>
  <c r="L273" i="12"/>
  <c r="G275" i="12"/>
  <c r="J275" i="12"/>
  <c r="L275" i="12"/>
  <c r="G277" i="12"/>
  <c r="J277" i="12"/>
  <c r="L277" i="12"/>
  <c r="G279" i="12"/>
  <c r="J279" i="12"/>
  <c r="L279" i="12"/>
  <c r="G281" i="12"/>
  <c r="J281" i="12"/>
  <c r="L281" i="12"/>
  <c r="G283" i="12"/>
  <c r="J283" i="12"/>
  <c r="L283" i="12"/>
  <c r="G285" i="12"/>
  <c r="J285" i="12"/>
  <c r="L285" i="12"/>
  <c r="G287" i="12"/>
  <c r="J287" i="12"/>
  <c r="L287" i="12"/>
  <c r="G289" i="12"/>
  <c r="J289" i="12"/>
  <c r="L289" i="12"/>
  <c r="G292" i="12"/>
  <c r="J292" i="12"/>
  <c r="L292" i="12"/>
  <c r="G295" i="12"/>
  <c r="J295" i="12"/>
  <c r="L295" i="12"/>
  <c r="G297" i="12"/>
  <c r="J297" i="12"/>
  <c r="L297" i="12"/>
  <c r="G299" i="12"/>
  <c r="J299" i="12"/>
  <c r="L299" i="12"/>
  <c r="G301" i="12"/>
  <c r="J301" i="12"/>
  <c r="L301" i="12"/>
  <c r="G303" i="12"/>
  <c r="J303" i="12"/>
  <c r="L303" i="12"/>
  <c r="G305" i="12"/>
  <c r="J305" i="12"/>
  <c r="L305" i="12"/>
  <c r="G307" i="12"/>
  <c r="J307" i="12"/>
  <c r="L307" i="12"/>
  <c r="G309" i="12"/>
  <c r="J309" i="12"/>
  <c r="L309" i="12"/>
  <c r="G311" i="12"/>
  <c r="J311" i="12"/>
  <c r="L311" i="12"/>
  <c r="G313" i="12"/>
  <c r="J313" i="12"/>
  <c r="L313" i="12"/>
  <c r="G315" i="12"/>
  <c r="J315" i="12"/>
  <c r="L315" i="12"/>
  <c r="G317" i="12"/>
  <c r="J317" i="12"/>
  <c r="L317" i="12"/>
  <c r="G318" i="12"/>
  <c r="J318" i="12"/>
  <c r="L318" i="12"/>
  <c r="J320" i="12"/>
  <c r="L320" i="12"/>
  <c r="G323" i="12"/>
  <c r="J323" i="12"/>
  <c r="L323" i="12"/>
  <c r="G328" i="12"/>
  <c r="J328" i="12"/>
  <c r="L328" i="12"/>
  <c r="G333" i="12"/>
  <c r="J333" i="12"/>
  <c r="L333" i="12"/>
  <c r="G335" i="12"/>
  <c r="J335" i="12"/>
  <c r="L335" i="12"/>
  <c r="G336" i="12"/>
  <c r="J336" i="12"/>
  <c r="L336" i="12"/>
  <c r="G337" i="12"/>
  <c r="J337" i="12"/>
  <c r="L337" i="12"/>
  <c r="G338" i="12"/>
  <c r="J338" i="12"/>
  <c r="L338" i="12"/>
  <c r="G339" i="12"/>
  <c r="J339" i="12"/>
  <c r="L339" i="12"/>
  <c r="G340" i="12"/>
  <c r="J340" i="12"/>
  <c r="L340" i="12"/>
  <c r="G341" i="12"/>
  <c r="J341" i="12"/>
  <c r="L341" i="12"/>
  <c r="G342" i="12"/>
  <c r="J342" i="12"/>
  <c r="L342" i="12"/>
  <c r="G343" i="12"/>
  <c r="J343" i="12"/>
  <c r="L343" i="12"/>
  <c r="G345" i="12"/>
  <c r="J345" i="12"/>
  <c r="L345" i="12"/>
  <c r="G346" i="12"/>
  <c r="J346" i="12"/>
  <c r="L346" i="12"/>
  <c r="G347" i="12"/>
  <c r="J347" i="12"/>
  <c r="L347" i="12"/>
  <c r="G348" i="12"/>
  <c r="J348" i="12"/>
  <c r="L348" i="12"/>
  <c r="G349" i="12"/>
  <c r="J349" i="12"/>
  <c r="L349" i="12"/>
  <c r="G350" i="12"/>
  <c r="J350" i="12"/>
  <c r="L350" i="12"/>
  <c r="G351" i="12"/>
  <c r="J351" i="12"/>
  <c r="L351" i="12"/>
  <c r="G352" i="12"/>
  <c r="J352" i="12"/>
  <c r="L352" i="12"/>
  <c r="G353" i="12"/>
  <c r="J353" i="12"/>
  <c r="L353" i="12"/>
  <c r="G354" i="12"/>
  <c r="J354" i="12"/>
  <c r="L354" i="12"/>
  <c r="G355" i="12"/>
  <c r="J355" i="12"/>
  <c r="L355" i="12"/>
  <c r="G356" i="12"/>
  <c r="J356" i="12"/>
  <c r="L356" i="12"/>
  <c r="G357" i="12"/>
  <c r="J357" i="12"/>
  <c r="L357" i="12"/>
  <c r="G358" i="12"/>
  <c r="J358" i="12"/>
  <c r="L358" i="12"/>
  <c r="G359" i="12"/>
  <c r="J359" i="12"/>
  <c r="L359" i="12"/>
  <c r="G361" i="12"/>
  <c r="J361" i="12"/>
  <c r="L361" i="12"/>
  <c r="G363" i="12"/>
  <c r="J363" i="12"/>
  <c r="L363" i="12"/>
  <c r="G365" i="12"/>
  <c r="J365" i="12"/>
  <c r="L365" i="12"/>
  <c r="G366" i="12"/>
  <c r="J366" i="12"/>
  <c r="L366" i="12"/>
  <c r="G367" i="12"/>
  <c r="J367" i="12"/>
  <c r="L367" i="12"/>
  <c r="G368" i="12"/>
  <c r="J368" i="12"/>
  <c r="L368" i="12"/>
  <c r="G369" i="12"/>
  <c r="J369" i="12"/>
  <c r="L369" i="12"/>
  <c r="G370" i="12"/>
  <c r="J370" i="12"/>
  <c r="L370" i="12"/>
  <c r="G371" i="12"/>
  <c r="J371" i="12"/>
  <c r="L371" i="12"/>
  <c r="G372" i="12"/>
  <c r="J372" i="12"/>
  <c r="L372" i="12"/>
  <c r="G373" i="12"/>
  <c r="J373" i="12"/>
  <c r="L373" i="12"/>
  <c r="G374" i="12"/>
  <c r="J374" i="12"/>
  <c r="L374" i="12"/>
  <c r="G375" i="12"/>
  <c r="J375" i="12"/>
  <c r="L375" i="12"/>
  <c r="G376" i="12"/>
  <c r="J376" i="12"/>
  <c r="L376" i="12"/>
  <c r="G377" i="12"/>
  <c r="J377" i="12"/>
  <c r="L377" i="12"/>
  <c r="G378" i="12"/>
  <c r="J378" i="12"/>
  <c r="L378" i="12"/>
  <c r="G379" i="12"/>
  <c r="J379" i="12"/>
  <c r="L379" i="12"/>
  <c r="G380" i="12"/>
  <c r="J380" i="12"/>
  <c r="L380" i="12"/>
  <c r="G381" i="12"/>
  <c r="J381" i="12"/>
  <c r="L381" i="12"/>
  <c r="G382" i="12"/>
  <c r="J382" i="12"/>
  <c r="L382" i="12"/>
  <c r="G383" i="12"/>
  <c r="J383" i="12"/>
  <c r="L383" i="12"/>
  <c r="G384" i="12"/>
  <c r="J384" i="12"/>
  <c r="L384" i="12"/>
  <c r="G385" i="12"/>
  <c r="J385" i="12"/>
  <c r="L385" i="12"/>
  <c r="G386" i="12"/>
  <c r="J386" i="12"/>
  <c r="L386" i="12"/>
  <c r="G387" i="12"/>
  <c r="J387" i="12"/>
  <c r="L387" i="12"/>
  <c r="G388" i="12"/>
  <c r="J388" i="12"/>
  <c r="L388" i="12"/>
  <c r="G389" i="12"/>
  <c r="J389" i="12"/>
  <c r="L389" i="12"/>
  <c r="G390" i="12"/>
  <c r="J390" i="12"/>
  <c r="L390" i="12"/>
  <c r="G392" i="12"/>
  <c r="J392" i="12"/>
  <c r="L392" i="12"/>
  <c r="G394" i="12"/>
  <c r="J394" i="12"/>
  <c r="L394" i="12"/>
  <c r="G396" i="12"/>
  <c r="J396" i="12"/>
  <c r="L396" i="12"/>
  <c r="G398" i="12"/>
  <c r="J398" i="12"/>
  <c r="L398" i="12"/>
  <c r="G400" i="12"/>
  <c r="J400" i="12"/>
  <c r="L400" i="12"/>
  <c r="G402" i="12"/>
  <c r="J402" i="12"/>
  <c r="L402" i="12"/>
  <c r="G404" i="12"/>
  <c r="J404" i="12"/>
  <c r="J403" i="12" s="1"/>
  <c r="L404" i="12"/>
  <c r="L403" i="12" s="1"/>
  <c r="G407" i="12"/>
  <c r="J407" i="12"/>
  <c r="L407" i="12"/>
  <c r="G412" i="12"/>
  <c r="J412" i="12"/>
  <c r="L412" i="12"/>
  <c r="G418" i="12"/>
  <c r="J418" i="12"/>
  <c r="L418" i="12"/>
  <c r="G419" i="12"/>
  <c r="J419" i="12"/>
  <c r="L419" i="12"/>
  <c r="G420" i="12"/>
  <c r="J420" i="12"/>
  <c r="L420" i="12"/>
  <c r="J422" i="12"/>
  <c r="L422" i="12"/>
  <c r="J423" i="12"/>
  <c r="L423" i="12"/>
  <c r="J425" i="12"/>
  <c r="L425" i="12"/>
  <c r="G428" i="12"/>
  <c r="J428" i="12"/>
  <c r="L428" i="12"/>
  <c r="G429" i="12"/>
  <c r="J429" i="12"/>
  <c r="L429" i="12"/>
  <c r="G430" i="12"/>
  <c r="J430" i="12"/>
  <c r="L430" i="12"/>
  <c r="T432" i="12"/>
  <c r="F41" i="1" s="1"/>
  <c r="I20" i="1"/>
  <c r="J28" i="1"/>
  <c r="J26" i="1"/>
  <c r="G38" i="1"/>
  <c r="F38" i="1"/>
  <c r="J23" i="1"/>
  <c r="J24" i="1"/>
  <c r="J25" i="1"/>
  <c r="J27" i="1"/>
  <c r="E24" i="1"/>
  <c r="E26" i="1"/>
  <c r="G88" i="16" l="1"/>
  <c r="F425" i="12" s="1"/>
  <c r="G425" i="12" s="1"/>
  <c r="E426" i="12" s="1"/>
  <c r="G426" i="12" s="1"/>
  <c r="G424" i="12" s="1"/>
  <c r="I82" i="1" s="1"/>
  <c r="F39" i="15"/>
  <c r="F40" i="14"/>
  <c r="H92" i="14"/>
  <c r="H29" i="14"/>
  <c r="H112" i="14"/>
  <c r="H82" i="14"/>
  <c r="H102" i="14"/>
  <c r="F29" i="14"/>
  <c r="F82" i="14"/>
  <c r="F92" i="14"/>
  <c r="F48" i="13"/>
  <c r="F49" i="13" s="1"/>
  <c r="F50" i="13" s="1"/>
  <c r="F320" i="12" s="1"/>
  <c r="G320" i="12" s="1"/>
  <c r="E321" i="12" s="1"/>
  <c r="J321" i="12" s="1"/>
  <c r="J319" i="12" s="1"/>
  <c r="L321" i="12"/>
  <c r="L319" i="12" s="1"/>
  <c r="G321" i="12"/>
  <c r="L421" i="12"/>
  <c r="J406" i="12"/>
  <c r="L397" i="12"/>
  <c r="J421" i="12"/>
  <c r="G406" i="12"/>
  <c r="I79" i="1" s="1"/>
  <c r="L24" i="12"/>
  <c r="J417" i="12"/>
  <c r="J136" i="12"/>
  <c r="J397" i="12"/>
  <c r="J56" i="12"/>
  <c r="G417" i="12"/>
  <c r="I80" i="1" s="1"/>
  <c r="J8" i="12"/>
  <c r="L427" i="12"/>
  <c r="G282" i="12"/>
  <c r="I69" i="1" s="1"/>
  <c r="G236" i="12"/>
  <c r="I64" i="1" s="1"/>
  <c r="J208" i="12"/>
  <c r="G24" i="12"/>
  <c r="I50" i="1" s="1"/>
  <c r="J360" i="12"/>
  <c r="J82" i="12"/>
  <c r="L406" i="12"/>
  <c r="L334" i="12"/>
  <c r="J251" i="12"/>
  <c r="L236" i="12"/>
  <c r="J236" i="12"/>
  <c r="L195" i="12"/>
  <c r="J146" i="12"/>
  <c r="L136" i="12"/>
  <c r="G120" i="12"/>
  <c r="I58" i="1" s="1"/>
  <c r="L99" i="12"/>
  <c r="L282" i="12"/>
  <c r="L208" i="12"/>
  <c r="G82" i="12"/>
  <c r="I55" i="1" s="1"/>
  <c r="G360" i="12"/>
  <c r="I76" i="1" s="1"/>
  <c r="L344" i="12"/>
  <c r="L123" i="12"/>
  <c r="L45" i="12"/>
  <c r="L82" i="12"/>
  <c r="J45" i="12"/>
  <c r="G45" i="12"/>
  <c r="I51" i="1" s="1"/>
  <c r="J24" i="12"/>
  <c r="L417" i="12"/>
  <c r="J344" i="12"/>
  <c r="G344" i="12"/>
  <c r="I75" i="1" s="1"/>
  <c r="L316" i="12"/>
  <c r="J316" i="12"/>
  <c r="J282" i="12"/>
  <c r="L272" i="12"/>
  <c r="J272" i="12"/>
  <c r="J262" i="12"/>
  <c r="L251" i="12"/>
  <c r="J195" i="12"/>
  <c r="L146" i="12"/>
  <c r="J427" i="12"/>
  <c r="L360" i="12"/>
  <c r="L322" i="12"/>
  <c r="J322" i="12"/>
  <c r="J296" i="12"/>
  <c r="L262" i="12"/>
  <c r="J123" i="12"/>
  <c r="G116" i="12"/>
  <c r="I57" i="1" s="1"/>
  <c r="J99" i="12"/>
  <c r="G99" i="12"/>
  <c r="I56" i="1" s="1"/>
  <c r="G56" i="12"/>
  <c r="I52" i="1" s="1"/>
  <c r="L56" i="12"/>
  <c r="G8" i="12"/>
  <c r="L8" i="12"/>
  <c r="F40" i="1"/>
  <c r="F39" i="1"/>
  <c r="G427" i="12"/>
  <c r="I83" i="1" s="1"/>
  <c r="I19" i="1" s="1"/>
  <c r="G316" i="12"/>
  <c r="I71" i="1" s="1"/>
  <c r="G403" i="12"/>
  <c r="I78" i="1" s="1"/>
  <c r="G397" i="12"/>
  <c r="I77" i="1" s="1"/>
  <c r="G334" i="12"/>
  <c r="I74" i="1" s="1"/>
  <c r="L296" i="12"/>
  <c r="J334" i="12"/>
  <c r="G296" i="12"/>
  <c r="I70" i="1" s="1"/>
  <c r="G322" i="12"/>
  <c r="I73" i="1" s="1"/>
  <c r="G319" i="12"/>
  <c r="I72" i="1" s="1"/>
  <c r="G262" i="12"/>
  <c r="I66" i="1" s="1"/>
  <c r="G272" i="12"/>
  <c r="I68" i="1" s="1"/>
  <c r="G208" i="12"/>
  <c r="I63" i="1" s="1"/>
  <c r="G136" i="12"/>
  <c r="I60" i="1" s="1"/>
  <c r="G251" i="12"/>
  <c r="I65" i="1" s="1"/>
  <c r="G195" i="12"/>
  <c r="I62" i="1" s="1"/>
  <c r="G146" i="12"/>
  <c r="I61" i="1" s="1"/>
  <c r="G123" i="12"/>
  <c r="I59" i="1" s="1"/>
  <c r="L426" i="12" l="1"/>
  <c r="L424" i="12" s="1"/>
  <c r="J426" i="12"/>
  <c r="J424" i="12" s="1"/>
  <c r="F41" i="15"/>
  <c r="F423" i="12"/>
  <c r="G423" i="12" s="1"/>
  <c r="F116" i="14"/>
  <c r="H117" i="14"/>
  <c r="H119" i="14" s="1"/>
  <c r="F422" i="12" s="1"/>
  <c r="G422" i="12" s="1"/>
  <c r="I49" i="1"/>
  <c r="I17" i="1"/>
  <c r="F42" i="1"/>
  <c r="G421" i="12" l="1"/>
  <c r="I81" i="1" s="1"/>
  <c r="I18" i="1" s="1"/>
  <c r="U432" i="12"/>
  <c r="G40" i="1" s="1"/>
  <c r="H40" i="1" s="1"/>
  <c r="I40" i="1" s="1"/>
  <c r="G432" i="12"/>
  <c r="I16" i="1"/>
  <c r="I21" i="1" s="1"/>
  <c r="I84" i="1"/>
  <c r="G23" i="1"/>
  <c r="A23" i="1" s="1"/>
  <c r="A24" i="1" s="1"/>
  <c r="G41" i="1" l="1"/>
  <c r="H41" i="1" s="1"/>
  <c r="I41" i="1" s="1"/>
  <c r="G39" i="1"/>
  <c r="G24" i="1"/>
  <c r="J82" i="1"/>
  <c r="J76" i="1"/>
  <c r="J71" i="1"/>
  <c r="J53" i="1"/>
  <c r="J50" i="1"/>
  <c r="J75" i="1"/>
  <c r="J57" i="1"/>
  <c r="J56" i="1"/>
  <c r="J62" i="1"/>
  <c r="J55" i="1"/>
  <c r="J81" i="1"/>
  <c r="J74" i="1"/>
  <c r="J63" i="1"/>
  <c r="J72" i="1"/>
  <c r="J77" i="1"/>
  <c r="J65" i="1"/>
  <c r="J54" i="1"/>
  <c r="J61" i="1"/>
  <c r="J68" i="1"/>
  <c r="J60" i="1"/>
  <c r="J66" i="1"/>
  <c r="J73" i="1"/>
  <c r="J64" i="1"/>
  <c r="J67" i="1"/>
  <c r="J78" i="1"/>
  <c r="J79" i="1"/>
  <c r="J51" i="1"/>
  <c r="J52" i="1"/>
  <c r="J69" i="1"/>
  <c r="J58" i="1"/>
  <c r="J59" i="1"/>
  <c r="J83" i="1"/>
  <c r="J80" i="1"/>
  <c r="J70" i="1"/>
  <c r="J49" i="1"/>
  <c r="G42" i="1" l="1"/>
  <c r="H39" i="1"/>
  <c r="H42" i="1" s="1"/>
  <c r="J84" i="1"/>
  <c r="I39" i="1" l="1"/>
  <c r="I42" i="1" s="1"/>
  <c r="G25" i="1"/>
  <c r="G28" i="1"/>
  <c r="A25" i="1" l="1"/>
  <c r="J41" i="1"/>
  <c r="J40" i="1"/>
  <c r="J39" i="1"/>
  <c r="J42" i="1" s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M6" authorId="0" shapeId="0" xr:uid="{962E99EF-7725-49F5-8F42-924E344989E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<sst xmlns="http://schemas.openxmlformats.org/spreadsheetml/2006/main" count="2775" uniqueCount="1114">
  <si>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</si>
  <si>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</si>
  <si>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</si>
  <si>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</si>
  <si>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</si>
  <si>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</si>
  <si>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</si>
  <si>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</si>
  <si>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</si>
  <si>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</si>
  <si>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</si>
  <si>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</si>
  <si>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</si>
  <si>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</si>
  <si>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</si>
  <si>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</si>
  <si>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</si>
  <si>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</si>
  <si>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</si>
  <si>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</si>
  <si>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</si>
  <si>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</si>
  <si>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</si>
  <si>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</si>
  <si>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</si>
  <si>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</si>
  <si>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</si>
  <si>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</si>
  <si>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</si>
  <si>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</si>
  <si>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</si>
  <si>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</si>
  <si>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</si>
  <si>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</si>
  <si>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</si>
  <si>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</si>
  <si>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</si>
  <si>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</si>
  <si>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</si>
  <si>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</si>
  <si>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</si>
  <si>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9313-0102</t>
  </si>
  <si>
    <t>Úpravy na snížení energetické náročnosti</t>
  </si>
  <si>
    <t>01</t>
  </si>
  <si>
    <t>Rekonstrukce</t>
  </si>
  <si>
    <t>Objekt:</t>
  </si>
  <si>
    <t>Rozpočet:</t>
  </si>
  <si>
    <t>Jaromír Obšil, autorizovaný technik</t>
  </si>
  <si>
    <t>9313</t>
  </si>
  <si>
    <t>Poliklinika Pacov</t>
  </si>
  <si>
    <t>Město Pacov</t>
  </si>
  <si>
    <t>nám. Svobody 320</t>
  </si>
  <si>
    <t>Pacov</t>
  </si>
  <si>
    <t>39501</t>
  </si>
  <si>
    <t>00248789</t>
  </si>
  <si>
    <t>CZ00248789</t>
  </si>
  <si>
    <t>2020 architekti s.r.o.</t>
  </si>
  <si>
    <t>Boušova 656</t>
  </si>
  <si>
    <t>Praha-Klánovice</t>
  </si>
  <si>
    <t>19014</t>
  </si>
  <si>
    <t>04355440</t>
  </si>
  <si>
    <t>CZ04355440</t>
  </si>
  <si>
    <t>20.11.2025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</si>
  <si>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</si>
  <si>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</si>
  <si>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</si>
  <si>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</si>
  <si>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</si>
  <si>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</si>
  <si>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</si>
  <si>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27</t>
  </si>
  <si>
    <t>Základy</t>
  </si>
  <si>
    <t>31</t>
  </si>
  <si>
    <t>Zdi podpěrné a volné</t>
  </si>
  <si>
    <t>41</t>
  </si>
  <si>
    <t>Stropy a stropní konstrukce</t>
  </si>
  <si>
    <t>59</t>
  </si>
  <si>
    <t>Dlažby a předlažby komunikací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</si>
  <si>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</si>
  <si>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</si>
  <si>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</si>
  <si>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</si>
  <si>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</si>
  <si>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</si>
  <si>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</si>
  <si>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</si>
  <si>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</si>
  <si>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</si>
  <si>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</si>
  <si>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</si>
  <si>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</si>
  <si>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</si>
  <si>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961</t>
  </si>
  <si>
    <t>Bourání konstrukcí HSV</t>
  </si>
  <si>
    <t>962</t>
  </si>
  <si>
    <t>Bourání konstrukcí PSV</t>
  </si>
  <si>
    <t>964</t>
  </si>
  <si>
    <t>Bourání sleněných konstrukcí</t>
  </si>
  <si>
    <t>966</t>
  </si>
  <si>
    <t>Bourání konstrukcí asfaltových</t>
  </si>
  <si>
    <t>968</t>
  </si>
  <si>
    <t>Bourání konstrukcí EPS</t>
  </si>
  <si>
    <t>98</t>
  </si>
  <si>
    <t>Demolice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</si>
  <si>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</si>
  <si>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</si>
  <si>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</si>
  <si>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</si>
  <si>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</si>
  <si>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</si>
  <si>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</si>
  <si>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</si>
  <si>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</si>
  <si>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</si>
  <si>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723</t>
  </si>
  <si>
    <t>Vnitřní plynovod</t>
  </si>
  <si>
    <t>762</t>
  </si>
  <si>
    <t>Konstrukce tesařské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</si>
  <si>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</si>
  <si>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</si>
  <si>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</si>
  <si>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</si>
  <si>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</si>
  <si>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</si>
  <si>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771</t>
  </si>
  <si>
    <t>Podlahy z dlaždic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</si>
  <si>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</si>
  <si>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</si>
  <si>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</si>
  <si>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</si>
  <si>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</si>
  <si>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</si>
  <si>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</si>
  <si>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</si>
  <si>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M24</t>
  </si>
  <si>
    <t>Montáže vzduchotechnických zařízení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</si>
  <si>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</si>
  <si>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</si>
  <si>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</si>
  <si>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</si>
  <si>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</si>
  <si>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</si>
  <si>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</si>
  <si>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</si>
  <si>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</si>
  <si>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</si>
  <si>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</si>
  <si>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</si>
  <si>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</si>
  <si>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Hmotnost / MJ</t>
  </si>
  <si>
    <t>Hmotnost celk.(t)</t>
  </si>
  <si>
    <t>Dem. hmotnost / MJ</t>
  </si>
  <si>
    <t>Dem. hmotnost celk.(t)</t>
  </si>
  <si>
    <t>Cenová úroveň</t>
  </si>
  <si>
    <t>Typ položky</t>
  </si>
  <si>
    <t>Díl:</t>
  </si>
  <si>
    <t>DIL</t>
  </si>
  <si>
    <t>139601101R00</t>
  </si>
  <si>
    <t>Ruční výkop jam, rýh a šachet v hornině tř. 1 - 2</t>
  </si>
  <si>
    <t>m3</t>
  </si>
  <si>
    <t>RTS 24/ II</t>
  </si>
  <si>
    <t>Práce</t>
  </si>
  <si>
    <t>POL1_</t>
  </si>
  <si>
    <t>Podklad okap. chodník : OKAP_CHOD*0,2</t>
  </si>
  <si>
    <t>VV</t>
  </si>
  <si>
    <t>139601102R00</t>
  </si>
  <si>
    <t>Ruční výkop jam, rýh a šachet v hornině tř. 3</t>
  </si>
  <si>
    <t>Pro TI : K5b*1,0</t>
  </si>
  <si>
    <t>162701105R00</t>
  </si>
  <si>
    <t>Vodorovné přemístění výkopku z hor.1-4 do 10000 m</t>
  </si>
  <si>
    <t>Pro TI - vytlačená zemina : K5b*0,2</t>
  </si>
  <si>
    <t>167101101R00</t>
  </si>
  <si>
    <t>Nakládání výkopku z hor. 1 ÷ 4 v množství do 100 m3</t>
  </si>
  <si>
    <t>174101102R00</t>
  </si>
  <si>
    <t>Zásyp ruční se zhutněním</t>
  </si>
  <si>
    <t>Pro TI : K5b*0,8</t>
  </si>
  <si>
    <t>199000005R00</t>
  </si>
  <si>
    <t>Poplatek za skládku zeminy 1- 4, č. dle katal. odpadů 17 05 04</t>
  </si>
  <si>
    <t>t</t>
  </si>
  <si>
    <t>Pro TI - vytlačená zemina : K5b*0,2*1,6</t>
  </si>
  <si>
    <t>271531111R00</t>
  </si>
  <si>
    <t>Polštář základu z kameniva hr. drceného 16-63 mm</t>
  </si>
  <si>
    <t>Vstup lékárna : 4,2*3,96*0,15</t>
  </si>
  <si>
    <t>273321321R00</t>
  </si>
  <si>
    <t>Železobeton základových desek C 20/25</t>
  </si>
  <si>
    <t>Vstup lékárna : 4,8*4,26*0,2</t>
  </si>
  <si>
    <t>273351215R00</t>
  </si>
  <si>
    <t>Bednění stěn základových desek - zřízení</t>
  </si>
  <si>
    <t>m2</t>
  </si>
  <si>
    <t>Vstup lékárna : (4,8+4,26*2)*0,2</t>
  </si>
  <si>
    <t>273351216R00</t>
  </si>
  <si>
    <t>Bednění stěn základových desek - odstranění</t>
  </si>
  <si>
    <t>273361921RT9</t>
  </si>
  <si>
    <t xml:space="preserve">Výztuž základových desek ze svařovaných sítí KY 80, drát d 8,0 mm, oko 150 x 150 mm </t>
  </si>
  <si>
    <t>Vstup lékárna : 4,8*4,26*0,0054</t>
  </si>
  <si>
    <t>274272140RT4</t>
  </si>
  <si>
    <t>Zdivo základové z bednicích tvárnic, tl. 300 mm výplň tvárnic betonem C 20/25</t>
  </si>
  <si>
    <t>Vstup lékárna : (4,8+3,96*2)*0,5</t>
  </si>
  <si>
    <t>274313621R00</t>
  </si>
  <si>
    <t xml:space="preserve">Beton základových pasů prostý C 20/25 </t>
  </si>
  <si>
    <t>Vstup lékárna : (5,1+3,81*2)*0,6*0,6</t>
  </si>
  <si>
    <t>274351215R00</t>
  </si>
  <si>
    <t>Bednění stěn základových pasů - zřízení</t>
  </si>
  <si>
    <t>Vstup lékárna : (5,1+3,81*2)*2*0,6</t>
  </si>
  <si>
    <t>274351216R00</t>
  </si>
  <si>
    <t>Bednění stěn základových pasů - odstranění</t>
  </si>
  <si>
    <t>713191100RT9</t>
  </si>
  <si>
    <t>Položení separační fólie včetně dodávky PE fólie</t>
  </si>
  <si>
    <t>Vstup lékárna : 4,2*3,96</t>
  </si>
  <si>
    <t>311271175R00</t>
  </si>
  <si>
    <t>Zdivo z tvárnic plynosil. hladkých tl. 200 mm</t>
  </si>
  <si>
    <t>Rohy lékárny - atika : 2,0*3,14/4*0,9*4</t>
  </si>
  <si>
    <t>311271177R00</t>
  </si>
  <si>
    <t>Zdivo z tvárnic plynosil. hladkých tl. 300 mm</t>
  </si>
  <si>
    <t>Vstup lékárna : 4,26*3,15*2</t>
  </si>
  <si>
    <t>311271178R00</t>
  </si>
  <si>
    <t>Zdivo z tvárnic plynosil. hladkých tl. 375 mm</t>
  </si>
  <si>
    <t>Rohy lékárny : 2,0*3,14/4*3,1*4</t>
  </si>
  <si>
    <t>317941121RT3</t>
  </si>
  <si>
    <t>Osazení ocelových válcovaných nosníků do č. 12 včetně dodávky profilu IPE č. 12</t>
  </si>
  <si>
    <t>P1 : 1,7*2*0,0106</t>
  </si>
  <si>
    <t>349231821R00</t>
  </si>
  <si>
    <t>Prodloužení VZT odvětrání</t>
  </si>
  <si>
    <t>5.NP : (1,15+0,5)*2*0,2*2+(0,95+0,35)*2*0,2*2</t>
  </si>
  <si>
    <t>411321315R00</t>
  </si>
  <si>
    <t>Stropy deskové ze železobetonu C 20/25</t>
  </si>
  <si>
    <t>Zabetonování 10/Z : 1,2*0,65*0,17*2</t>
  </si>
  <si>
    <t>411351203R00</t>
  </si>
  <si>
    <t>Bednění stropů deskových, podepření výšky do 3,5 m, zatížení do 10 kPa</t>
  </si>
  <si>
    <t>Vstup lékárna : 4,2*4,26</t>
  </si>
  <si>
    <t>Zabetonování 10/Z : 1,2*0,65*2</t>
  </si>
  <si>
    <t>411351204R00</t>
  </si>
  <si>
    <t>Odstranění stropů deskových, podepření výšky do 3,5 m, zatížení do 10 kPa</t>
  </si>
  <si>
    <t>411351801R00</t>
  </si>
  <si>
    <t>Bednění čel stropních desek, zřízení</t>
  </si>
  <si>
    <t>m</t>
  </si>
  <si>
    <t>Vstup lékárna : 4,8+4,26*2</t>
  </si>
  <si>
    <t>411351802R00</t>
  </si>
  <si>
    <t>Bednění čel stropních desek, odstranění</t>
  </si>
  <si>
    <t>411361921RT5</t>
  </si>
  <si>
    <t>Výztuž stropů svařovanou sítí  průměr drátu  6,0, oka 150/150 mm KH20</t>
  </si>
  <si>
    <t>Zabetonování 10/Z : 1,2*0,65*0,00444*2</t>
  </si>
  <si>
    <t>411361921RT9</t>
  </si>
  <si>
    <t>Výztuž stropů svařovanou sítí  průměr drátu  8,0, oka 150/150 mm KY80</t>
  </si>
  <si>
    <t>Vstup lékárna : 4,8*4,26*0,0054*2</t>
  </si>
  <si>
    <t>411388531R00</t>
  </si>
  <si>
    <t>Zabetonování otvorů o ploše do 1 m2 ve stropech</t>
  </si>
  <si>
    <t>Střecha : 0,79*1,485*0,25*2</t>
  </si>
  <si>
    <t>596811111RT4</t>
  </si>
  <si>
    <t>Kladení dlaždic kom.pro pěší, lože z kameniva těž. včetně dlaždic betonových 50/50/5 cm</t>
  </si>
  <si>
    <t>6/OS : OKAP_CHOD</t>
  </si>
  <si>
    <t>612474510RT3</t>
  </si>
  <si>
    <t>Omítka stěn vnitřní jednovrstvá vápenocement. filcovaná na pórobeton</t>
  </si>
  <si>
    <t>Rohy lékárny : 1,25*3,14/4*3,1*4</t>
  </si>
  <si>
    <t>621421144R00</t>
  </si>
  <si>
    <t>Omítka vnější podhledů, MVC,.štuková, slož. 1-2</t>
  </si>
  <si>
    <t>622311525RU1</t>
  </si>
  <si>
    <t>Zateplovací systém, sokl, XPS, tl. 160 mm s mozaikovou omítkou 5,5 kg/m2</t>
  </si>
  <si>
    <t>K5a</t>
  </si>
  <si>
    <t>622311525RV1</t>
  </si>
  <si>
    <t>Zateplovací systém, sokl, XPS, tl. 160 mm zakončený stěrkou s výztužnou tkaninou</t>
  </si>
  <si>
    <t>K5b</t>
  </si>
  <si>
    <t>622311830RT3</t>
  </si>
  <si>
    <t>Zateplovací systém, fasáda, minerální desky PV, tl. 40 mm s omítkou silikon, lepidlo</t>
  </si>
  <si>
    <t>K2</t>
  </si>
  <si>
    <t>622311832RV1</t>
  </si>
  <si>
    <t>Zateplovací systém, fasáda, minerální desky PV, tl. 100 mm zakončený stěrkou s výztužnou tkaninou</t>
  </si>
  <si>
    <t>K9</t>
  </si>
  <si>
    <t>622311835RT3</t>
  </si>
  <si>
    <t>Zateplovací systém, fasáda, minerální desky PV, tl. 160 mm s omítkou silikon, lepidlo</t>
  </si>
  <si>
    <t>K3+K4</t>
  </si>
  <si>
    <t>622311835RV1</t>
  </si>
  <si>
    <t>Zateplovací systém, fasáda, minerální desky PV, tl. 160 mm zakončený stěrkou s výztužnou tkaninou</t>
  </si>
  <si>
    <t>K10</t>
  </si>
  <si>
    <t>622421143R00</t>
  </si>
  <si>
    <t>Omítka vnější stěn, MVC, štuková, složitost 1-2</t>
  </si>
  <si>
    <t>K7</t>
  </si>
  <si>
    <t>631313621RM1</t>
  </si>
  <si>
    <t>Mazanina betonová tl. 8 - 12 cm C 20/25 z betonu prostého</t>
  </si>
  <si>
    <t>P1*0,13</t>
  </si>
  <si>
    <t>631315621R00</t>
  </si>
  <si>
    <t>Mazanina betonová tl. 12 - 24 cm C 20/25</t>
  </si>
  <si>
    <t>P1*0,2</t>
  </si>
  <si>
    <t>631319153R00</t>
  </si>
  <si>
    <t>Příplatek za přehlaz. mazanin pod povlaky tl. 12cm</t>
  </si>
  <si>
    <t>631319175R00</t>
  </si>
  <si>
    <t>Příplatek za stržení povrchu mazaniny tl. 24 cm</t>
  </si>
  <si>
    <t>631345823R00</t>
  </si>
  <si>
    <t>Mazanina z polystyrenbetonu tl. 24 cm, 0,5 MPa</t>
  </si>
  <si>
    <t>Vstup lékárna : S3*(0,04+0,14)/2</t>
  </si>
  <si>
    <t>631361921RT5</t>
  </si>
  <si>
    <t>Výztuž mazanin svařovanou sítí KH 20, drát d 6,0 mm, oko 150 x 150 mm</t>
  </si>
  <si>
    <t>P1*0,00303</t>
  </si>
  <si>
    <t>639571115R00</t>
  </si>
  <si>
    <t>Podklad pod okapový chodník ze štěrku tl. 150 mm</t>
  </si>
  <si>
    <t>OKAP_CHOD</t>
  </si>
  <si>
    <t>639571311R00</t>
  </si>
  <si>
    <t>Okapový chodník - textilie proti prorůstání 45g/m2</t>
  </si>
  <si>
    <t>649999119O01</t>
  </si>
  <si>
    <t>Zvýšení dveřního otvoru vč. vybourání, zazdění překladů tl. zdiva 300 mm</t>
  </si>
  <si>
    <t>Kalkul</t>
  </si>
  <si>
    <t>D8 : 0,9</t>
  </si>
  <si>
    <t>D9 : 1,6</t>
  </si>
  <si>
    <t>916561111RT7</t>
  </si>
  <si>
    <t>Osazení záhon.obrubníků do lože z C 12/15 s opěrou včetně obrubníku 100/5/20 cm</t>
  </si>
  <si>
    <t>2/OS : 298</t>
  </si>
  <si>
    <t>941941031R00</t>
  </si>
  <si>
    <t>Montáž lešení lehkého řadového s podlahami, š. do 1 m, výšky do 10 m</t>
  </si>
  <si>
    <t>LES_10</t>
  </si>
  <si>
    <t>941941032R00</t>
  </si>
  <si>
    <t>Montáž lešení lehkého řadového s podlahami, š. do 1 m, výšky do 30 m</t>
  </si>
  <si>
    <t>LES_30</t>
  </si>
  <si>
    <t>941941191R00</t>
  </si>
  <si>
    <t>Příplatek za použití lešení lehkého řadového s podlahami, š. do 1 m, výšky do 10 m 3 měsíce</t>
  </si>
  <si>
    <t>LES_10*3</t>
  </si>
  <si>
    <t>941941192R00</t>
  </si>
  <si>
    <t>Příplatek za použití lešení lehkého řadového s podlahami, š. do 1 m, výšky do 30 m 4 měsíce</t>
  </si>
  <si>
    <t>LES_30*4</t>
  </si>
  <si>
    <t>941941831R00</t>
  </si>
  <si>
    <t>Demontáž lešení lehkého řadového s podlahami, š. do 1 m, výšky do 10 m</t>
  </si>
  <si>
    <t>941941832R00</t>
  </si>
  <si>
    <t>Demontáž lešení lehkého řadového s podlahami, š. do 1 m, výšky do 30 m</t>
  </si>
  <si>
    <t>952901111R00</t>
  </si>
  <si>
    <t>Vyčištění budov o výšce podlaží do 4 m</t>
  </si>
  <si>
    <t>30% z celkové plochy : PLOCHA*0,3</t>
  </si>
  <si>
    <t>95900313N01</t>
  </si>
  <si>
    <t>Demontáž a zpětná montáž fasád. nápisu POLIKLINIKA</t>
  </si>
  <si>
    <t>kpl</t>
  </si>
  <si>
    <t>Indiv</t>
  </si>
  <si>
    <t>9590313OS03</t>
  </si>
  <si>
    <t>Vodor. vyhřívaná střešní vpusť DN 200 mm</t>
  </si>
  <si>
    <t>kus</t>
  </si>
  <si>
    <t>9590313OS04</t>
  </si>
  <si>
    <t>Pojistný přepad kulatý DN 75 mm</t>
  </si>
  <si>
    <t>9590313OS07a</t>
  </si>
  <si>
    <t>Vstupní rohož pro 1. čistící zónu1680x4025 mm vč. rámu</t>
  </si>
  <si>
    <t>9590313OS07b</t>
  </si>
  <si>
    <t>Vstupní rohož pro 2. čistící zónu2200x4025 mm vč. rámu</t>
  </si>
  <si>
    <t>9590313OS08</t>
  </si>
  <si>
    <t>Vstupní rohož pro 1. čistící zónu1400x2300 mm vč. rámu</t>
  </si>
  <si>
    <t>9590313OS09</t>
  </si>
  <si>
    <t>Prostup pro kabely  TWP 75 PVC</t>
  </si>
  <si>
    <t>113106121R00</t>
  </si>
  <si>
    <t>Rozebrání dlažeb z betonových dlaždic na sucho</t>
  </si>
  <si>
    <t>961044111R00</t>
  </si>
  <si>
    <t>Bourání základů z betonu prostého</t>
  </si>
  <si>
    <t>Vstup lékárna : 9,41*1,3</t>
  </si>
  <si>
    <t>963042819R00</t>
  </si>
  <si>
    <t>Bourání schodišťových stupňů betonových</t>
  </si>
  <si>
    <t>Vstup lékárna : 1,55*3</t>
  </si>
  <si>
    <t>963094112R00</t>
  </si>
  <si>
    <t>Demontáž panelů střeš. sendvič.,tl.jádra nad 100mm</t>
  </si>
  <si>
    <t>Keramický střešní panel POS : S1+S2</t>
  </si>
  <si>
    <t>968072355R00</t>
  </si>
  <si>
    <t>Vybourání kovových rámů oken zdvojených pl. 2 m2</t>
  </si>
  <si>
    <t>O01 : 1,2*1,6*95</t>
  </si>
  <si>
    <t>968072455R00</t>
  </si>
  <si>
    <t>Vybourání kovových dveřních zárubní pl. do 2 m2</t>
  </si>
  <si>
    <t>D04 : (0,9+1,97)*2*1</t>
  </si>
  <si>
    <t>D06 : (0,8+1,97)*2*1</t>
  </si>
  <si>
    <t>D07 : (0,8+1,97)*2*1</t>
  </si>
  <si>
    <t>968072456R00</t>
  </si>
  <si>
    <t>Vybourání kovových dveřních zárubní pl. nad 2 m2</t>
  </si>
  <si>
    <t>D03 : (1,76+2,4)*2*1</t>
  </si>
  <si>
    <t>D05 : (1,06+2,06)*2*3</t>
  </si>
  <si>
    <t>968072747R00</t>
  </si>
  <si>
    <t>Vybourání kovových stěn výkladních pl. nad 4 m2</t>
  </si>
  <si>
    <t>D1 : 3,6*3,0*2</t>
  </si>
  <si>
    <t>D2 : (2,29+2,55)*2*1</t>
  </si>
  <si>
    <t>968083001R00</t>
  </si>
  <si>
    <t>Vybourání plastových oken do 1 m2</t>
  </si>
  <si>
    <t>O03 : 0,9*0,9*12</t>
  </si>
  <si>
    <t>O06 : 0,5*1,625*1</t>
  </si>
  <si>
    <t>968083002R00</t>
  </si>
  <si>
    <t>Vybourání plastových oken do 2 m2</t>
  </si>
  <si>
    <t>O02 : 1,2*1,6*18</t>
  </si>
  <si>
    <t>O04 : 1,2*0,9*17</t>
  </si>
  <si>
    <t>O05 : 1,2*0,9*3</t>
  </si>
  <si>
    <t>O07 : 0,5*2,425*1</t>
  </si>
  <si>
    <t>971033541R00</t>
  </si>
  <si>
    <t>Vybourání otv. zeď cihel. pl.1 m2, tl.30 cm, MVC</t>
  </si>
  <si>
    <t>Rohy lékárny - atika : (1,0*2-0,375)*0,2*0,9*4</t>
  </si>
  <si>
    <t>971033651R00</t>
  </si>
  <si>
    <t>Vybourání otv. zeď cihel. pl.4 m2, tl.60 cm, MVC</t>
  </si>
  <si>
    <t>Rohy lékárny : (1,0*2-0,375)*0,375*3,1*4</t>
  </si>
  <si>
    <t>Vtup tech. místnost : 1,75*1,5*0,375</t>
  </si>
  <si>
    <t>972054161R00</t>
  </si>
  <si>
    <t>Vybourání otvorů ve stropech ŽB plochy do 0,0225 m2, tl. do 250 mm</t>
  </si>
  <si>
    <t>Rohy lékárny : 4</t>
  </si>
  <si>
    <t>723150802R00</t>
  </si>
  <si>
    <t>Demontáž potrubí ocelového hladkého svařovaného D 44 mm</t>
  </si>
  <si>
    <t>1.NP vnější : 5,65</t>
  </si>
  <si>
    <t>Střecha : 11,45</t>
  </si>
  <si>
    <t>723150804R00</t>
  </si>
  <si>
    <t>Demontáž potrubí ocelového hladkého svařovaného D 108 mm</t>
  </si>
  <si>
    <t>Střecha : 39,45</t>
  </si>
  <si>
    <t>979086112R00</t>
  </si>
  <si>
    <t>Nakládání nebo překládání suti a vybouraných hmot</t>
  </si>
  <si>
    <t>Přesun suti</t>
  </si>
  <si>
    <t>POL8_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</si>
  <si>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</si>
  <si>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</si>
  <si>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</si>
  <si>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</si>
  <si>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</si>
  <si>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</si>
  <si>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</si>
  <si>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</si>
  <si>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</si>
  <si>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</si>
  <si>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</si>
  <si>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</si>
  <si>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</si>
  <si>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uložení suti - směs betonu, cihel, dřeva, skupina odpadu 170904</t>
  </si>
  <si>
    <t>978042116R00</t>
  </si>
  <si>
    <t>Odstranění zateplovacího systému, minerální izolace tl. 160 mm s omítkou</t>
  </si>
  <si>
    <t>H2</t>
  </si>
  <si>
    <t>713104221R00</t>
  </si>
  <si>
    <t>Odstranění tepelné izolace střech plochých, kotvené, z desek minerálních, tl. do 100 mm</t>
  </si>
  <si>
    <t>S1+S2</t>
  </si>
  <si>
    <t>979990144R00</t>
  </si>
  <si>
    <t>Poplatek za uložení suti - minerální vata, skupina odpadu 170604</t>
  </si>
  <si>
    <t>767311810R00</t>
  </si>
  <si>
    <t>Demontáž světlíků všech typů včetně zasklení</t>
  </si>
  <si>
    <t>1.NP - SV1 : 1,2*1,2*21</t>
  </si>
  <si>
    <t>- SV2 : 1,0*1,0*7</t>
  </si>
  <si>
    <t>- SV3 : 1,0*0,7</t>
  </si>
  <si>
    <t>787100801R00</t>
  </si>
  <si>
    <t>Vysklívání stěn - sklo ploché do 1 m2</t>
  </si>
  <si>
    <t>K1</t>
  </si>
  <si>
    <t>787600801R00</t>
  </si>
  <si>
    <t>Vysklívání oken skla plochého o ploše do 1 m2</t>
  </si>
  <si>
    <t>787600802R00</t>
  </si>
  <si>
    <t>Vysklívání oken skla plochého o ploše do 3 m2</t>
  </si>
  <si>
    <t>787601822R00</t>
  </si>
  <si>
    <t>Vysklívání okna,příplatek za  Al lišty oboustranné</t>
  </si>
  <si>
    <t>979990168R00</t>
  </si>
  <si>
    <t>Poplatek za uložení suti - sklo, skupina odpadu 1702020</t>
  </si>
  <si>
    <t>712300831R00</t>
  </si>
  <si>
    <t>Odstranění povlakové krytiny střech do 10°, 1 vrstva</t>
  </si>
  <si>
    <t>Vstup lékárna : 29,0</t>
  </si>
  <si>
    <t>712300833R00</t>
  </si>
  <si>
    <t>Odstranění povlakové krytiny střech do 10°, 3 vrstvy</t>
  </si>
  <si>
    <t>979990121R00</t>
  </si>
  <si>
    <t>Poplatek za uložení suti - asfaltové pásy, skupina odpadu 170302</t>
  </si>
  <si>
    <t>713104111R00</t>
  </si>
  <si>
    <t>Odstranění tepelné izolace střech plochých, volně uložené, z desek EPS, tl. do 100 mm</t>
  </si>
  <si>
    <t>979990146R00</t>
  </si>
  <si>
    <t>Poplatek za uložení lehkých izolačních materiálů - čistý polystyren</t>
  </si>
  <si>
    <t>981011314R00</t>
  </si>
  <si>
    <t>Demolice budov,zdivo,podíl kce.do 25%,MVC,post.roz</t>
  </si>
  <si>
    <t>Vstup lékárna : 34,8*4,35</t>
  </si>
  <si>
    <t>999281111R00</t>
  </si>
  <si>
    <t>Přesun hmot pro opravy a údržbu do výšky 25 m</t>
  </si>
  <si>
    <t>Přesun hmot</t>
  </si>
  <si>
    <t>POL7_</t>
  </si>
  <si>
    <t>711111001RZ1</t>
  </si>
  <si>
    <t xml:space="preserve">Provedení izolace proti vlhkosti, na ploše vodorovné, penetračním nátěrem 1 vrstva - včetně dodávky asfaltového penetračního laku </t>
  </si>
  <si>
    <t>P1</t>
  </si>
  <si>
    <t>711141559RZ3</t>
  </si>
  <si>
    <t>Provedení izolace proti vlhkosti, na ploše vodorovné, asfaltovými pásy přitavením 1 vrstva - včetně dodávky lepenky</t>
  </si>
  <si>
    <t>711823121RT6</t>
  </si>
  <si>
    <t>Montáž nopové fólie svisle včetně dodávky fólie</t>
  </si>
  <si>
    <t>711823129RT5</t>
  </si>
  <si>
    <t>Montáž ukončovací lišty k nopové fólii včetně dodávky lišty</t>
  </si>
  <si>
    <t>K5b : 74,75</t>
  </si>
  <si>
    <t>998711101R00</t>
  </si>
  <si>
    <t>Přesun hmot pro izolace proti vodě, výšky do 6 m</t>
  </si>
  <si>
    <t>712311101RZ1</t>
  </si>
  <si>
    <t>Provedení povlakové krytiny střech do 10°, asfaltovým penetračním nátěrem 1x nátěr - včetně dodávky asfaltového penetračního nátěru</t>
  </si>
  <si>
    <t>712341559TV1</t>
  </si>
  <si>
    <t>Provedení povlakové krytiny střech do 10°, asfaltovými pásy, přitavení celoplošně 1 vrstva - včetně dodávky asf. lepenky</t>
  </si>
  <si>
    <t>712371901RZ3</t>
  </si>
  <si>
    <t>Provedení povlakové krytiny střech do 10°, fólií PVC, lepené celoplošně 1 vrstva - včetně dodávky fólie tl. 2 mm</t>
  </si>
  <si>
    <t>S3</t>
  </si>
  <si>
    <t>712373121RW3</t>
  </si>
  <si>
    <t>Provedení povlakové krytiny střech do 10°, fólií kotvená do profil. plechu nebo bednění, 6 kotev/m2 pro tl. TI do 400 mm, včetně dodávky fólie tl. 1,5 mm</t>
  </si>
  <si>
    <t>K9+K10</t>
  </si>
  <si>
    <t>712391171RZ7</t>
  </si>
  <si>
    <t>Položení podkladní textilie na střechách do 10° 1 vrstva - včetně dodávky textilie 300 g/m2</t>
  </si>
  <si>
    <t>S1+S2+S3</t>
  </si>
  <si>
    <t>998712103R00</t>
  </si>
  <si>
    <t>Přesun hmot pro povlakové krytiny, výšky do 24 m</t>
  </si>
  <si>
    <t>713111130RT1</t>
  </si>
  <si>
    <t>Montáž tepelné izolace krovů spodem, vložením do nosné rámové konstrukce 1 vrstva - materiál ve specifikaci</t>
  </si>
  <si>
    <t>713111127RT2</t>
  </si>
  <si>
    <t>Montáž tepelné izolace stropů rovných spodem, na tmel a hmoždinky betonový strop</t>
  </si>
  <si>
    <t>H1</t>
  </si>
  <si>
    <t>713131130R00</t>
  </si>
  <si>
    <t>Montáž tepelné izolace stěn vložením do nosné rámové konstrukce 1 vrstva - materiál ve specifikaci</t>
  </si>
  <si>
    <t>K1+K6</t>
  </si>
  <si>
    <t>713135112RS1</t>
  </si>
  <si>
    <t>Montáž difúzní fólie na stěny, s přelepením spojů včetně dodávky fólie</t>
  </si>
  <si>
    <t>K1+K6+K8*2+H2+H3</t>
  </si>
  <si>
    <t>713141124R00</t>
  </si>
  <si>
    <t>Montáž tepelné izolace střech, na pruhy lepidla, 1 vrstva</t>
  </si>
  <si>
    <t>(S1+S2)*2</t>
  </si>
  <si>
    <t>28375977R</t>
  </si>
  <si>
    <t>Deska spádová EPS 150 s grafitem</t>
  </si>
  <si>
    <t>Specifikace</t>
  </si>
  <si>
    <t>POL3_</t>
  </si>
  <si>
    <t>(S1+S2)*(0,04+0,2)/2*1,02</t>
  </si>
  <si>
    <t>283762324R</t>
  </si>
  <si>
    <t>Deska izolační EPS s grafitem tl. 220 mm, fasádní</t>
  </si>
  <si>
    <t>(S1+S2)*1,02</t>
  </si>
  <si>
    <t>63141543R</t>
  </si>
  <si>
    <t>Deska lamelová kamenná vlna tl. 80 mm, silikátový jednostranný nástřik</t>
  </si>
  <si>
    <t>H1*1,05</t>
  </si>
  <si>
    <t>63151414.AR</t>
  </si>
  <si>
    <t>Deska z minerální plsti tl. 200 mm</t>
  </si>
  <si>
    <t>(K1+K6)*1,02</t>
  </si>
  <si>
    <t>998713103R00</t>
  </si>
  <si>
    <t>Přesun hmot pro izolace tepelné, výšky do 24 m</t>
  </si>
  <si>
    <t>721140918R00</t>
  </si>
  <si>
    <t>Provedení opravy vnitřní kanalizace, prodloužení dosavadního potrubí, DN 200 mm nastavení 200 mm</t>
  </si>
  <si>
    <t>998721103R00</t>
  </si>
  <si>
    <t>Přesun hmot pro vnitřní kanalizaci, výšky do 24 m</t>
  </si>
  <si>
    <t>723999119O01</t>
  </si>
  <si>
    <t>Plynová odběrná zařízení viz samostatný rozpočet</t>
  </si>
  <si>
    <t>7999119T01</t>
  </si>
  <si>
    <t>Stavební přípomoce</t>
  </si>
  <si>
    <t>762341630R00</t>
  </si>
  <si>
    <t>Montáž bednění okapových říms z desek tvrdých</t>
  </si>
  <si>
    <t>1/TR : 150,1*0,48</t>
  </si>
  <si>
    <t>2/TR : 98,7*0,63</t>
  </si>
  <si>
    <t>3/TR : 19,9*0,54</t>
  </si>
  <si>
    <t>4/TR : 8,1*(0,215+0,185)</t>
  </si>
  <si>
    <t>60623355R</t>
  </si>
  <si>
    <t>Překližka vodovzdorná bříza tl. 21 mm kvalita BB/CP</t>
  </si>
  <si>
    <t>1/TR : 150,1*0,48*1,1</t>
  </si>
  <si>
    <t>2/TR : 98,7*0,63*1,1</t>
  </si>
  <si>
    <t>3/TR : 19,9*0,54*1,1</t>
  </si>
  <si>
    <t>4/TR : 8,1*(0,215+0,185)*1,1</t>
  </si>
  <si>
    <t>998762103R00</t>
  </si>
  <si>
    <t>Přesun hmot pro tesařské konstrukce, v objektech výšky do 24 m</t>
  </si>
  <si>
    <t>76493130K01</t>
  </si>
  <si>
    <t>Oplechování nopové fólie  rš-40 mm poplastovaný ocel. plech</t>
  </si>
  <si>
    <t>76493130K02</t>
  </si>
  <si>
    <t>Oplechování atiky rš-715 mm poplastovaný ocel. plech</t>
  </si>
  <si>
    <t>76493130K03</t>
  </si>
  <si>
    <t>Oplechování parapetu oken rš-250 mm poplastovaný ocel. plech</t>
  </si>
  <si>
    <t>76493130K04a</t>
  </si>
  <si>
    <t>Oplechování parapetu oken rš-300 mm poplastovaný ocel. plech</t>
  </si>
  <si>
    <t>76493130K04b</t>
  </si>
  <si>
    <t>Oplechování nadpraží rš-230 mm poplastovaný ocel. plech</t>
  </si>
  <si>
    <t>76493130K04c</t>
  </si>
  <si>
    <t>Oplechování ostění rš-220 mm poplastovaný ocel. plech</t>
  </si>
  <si>
    <t>76493130K05</t>
  </si>
  <si>
    <t>Oplechování atiky rš-745 mm poplastovaný ocel. plech</t>
  </si>
  <si>
    <t>76493130K06</t>
  </si>
  <si>
    <t>Oplechování prahu dveří rš-125 mm nerez plech</t>
  </si>
  <si>
    <t>998764103R00</t>
  </si>
  <si>
    <t>Přesun hmot pro klempířské konstr., výšky do 24 m</t>
  </si>
  <si>
    <t>76693130O01</t>
  </si>
  <si>
    <t>Okno plast jednokř. 1150x1600 mm OS, ozn. O/01 provedení dle PD, dodávka</t>
  </si>
  <si>
    <t>76693130O02</t>
  </si>
  <si>
    <t>Okno plast sestava 5x jednokř. 4820x900 mm OS, ozn. O/02 provedení dle PD, dodávka</t>
  </si>
  <si>
    <t>76693130O03</t>
  </si>
  <si>
    <t>Okno plast jednokř. 900x900 mm S, ozn. O/03 provedení dle PD, dodávka</t>
  </si>
  <si>
    <t>76693130O04</t>
  </si>
  <si>
    <t>Okno plast sestava 11x jednokř. 14000x900 mm OS, ozn. O/04 provedení dle PD, dodávka</t>
  </si>
  <si>
    <t>76693130O05</t>
  </si>
  <si>
    <t>Okno plast jednokř. 1200x900 mm S, ozn. O/05 provedení dle PD, dodávka</t>
  </si>
  <si>
    <t>76693130O06</t>
  </si>
  <si>
    <t>Okno plast jednokř. 500x1625 mm O, ozn. O/06 provedení dle PD, dodávka</t>
  </si>
  <si>
    <t>76693130O07</t>
  </si>
  <si>
    <t>Okno plast jednokř. 500x2425 mm O, ozn. O/07 provedení dle PD, dodávka</t>
  </si>
  <si>
    <t>76693130O08</t>
  </si>
  <si>
    <t>Okno plast sestava 3x jednokř. 2860x900 mm OS, ozn. O/08 provedení dle PD, dodávka</t>
  </si>
  <si>
    <t>76693130O09</t>
  </si>
  <si>
    <t>Okno plast sestava 2x jednokř. 2040x900 mm OS, ozn. O/09 provedení dle PD, dodávka</t>
  </si>
  <si>
    <t>76693130O10</t>
  </si>
  <si>
    <t>Okno plast sestava 4x jednokř. 5080x900 mm OS, ozn. O/10 provedení dle PD, dodávka</t>
  </si>
  <si>
    <t>76693130O11</t>
  </si>
  <si>
    <t>Okno plast jednokř. 910x1600 mm OS, ozn. O/11 provedení dle PD, dodávka</t>
  </si>
  <si>
    <t>9590313OS10</t>
  </si>
  <si>
    <t>Vnitř. okenní parapet š-235 mater. PVC</t>
  </si>
  <si>
    <t>9590313OS11</t>
  </si>
  <si>
    <t>Vnitř. okenní parapet š-360 mater. PVC</t>
  </si>
  <si>
    <t>9590313OS12</t>
  </si>
  <si>
    <t>Vnitř. okenní parapet š-285 mater. PVC</t>
  </si>
  <si>
    <t>998766103R00</t>
  </si>
  <si>
    <t>Přesun hmot pro truhlářské konstr., výšky do 24 m</t>
  </si>
  <si>
    <t>767422101R00</t>
  </si>
  <si>
    <t>Montáž podkladní rošt W profily</t>
  </si>
  <si>
    <t>K1+K6+K8+H2+H3</t>
  </si>
  <si>
    <t>767422102R00</t>
  </si>
  <si>
    <t>Montáž kovové fasády, plošné prvky</t>
  </si>
  <si>
    <t>76793130D01</t>
  </si>
  <si>
    <t>D+M proskl. stěna s dveřmi 3600x2900 mm ozn. D/01 hliník, provedení dle PD, vč. zárubně</t>
  </si>
  <si>
    <t>76793130D02</t>
  </si>
  <si>
    <t>D+M proskl. stěna s dveřmi 2290x2550 mm ozn. D/02 hliník, provedení dle PD, vč. zárubně</t>
  </si>
  <si>
    <t>76793130D03</t>
  </si>
  <si>
    <t>D+M dveře 1/3 proskl. dvojkř. 1760x2400 mm ozn. D/03 hliník, provedení dle PD, vč. zárubně</t>
  </si>
  <si>
    <t>76793130D04</t>
  </si>
  <si>
    <t>D+M dveře plné jednokř. 900x1970 mm ozn. D/04 hliník, provedení dle PD, vč. zárubně</t>
  </si>
  <si>
    <t>76793130D05</t>
  </si>
  <si>
    <t>D+M dveře celoproskl. jednokř. 1060x2060 mm ozn. D/05 hliník, provedení dle PD, vč. zárubně</t>
  </si>
  <si>
    <t>76793130D06</t>
  </si>
  <si>
    <t>D+M dveře plné jednokř. 800x1970 mm ozn. D/06 hliník, provedení dle PD, vč. zárubně</t>
  </si>
  <si>
    <t>76793130D07</t>
  </si>
  <si>
    <t>D+M dveře plné jednokř. 800x1970 mm ozn. D/07 hliník, provedení dle PD, vč. zárubně</t>
  </si>
  <si>
    <t>76793130D08</t>
  </si>
  <si>
    <t>D+M dveře plné jednokř. 900x1970 mm ozn. D/08 hliník, provedení dle PD, vč. zárubně</t>
  </si>
  <si>
    <t>76793130D09</t>
  </si>
  <si>
    <t>D+M dveře plné dvojkř. 1600x1970 mm ozn. D/09 hliník, provedení dle PD, vč. zárubně</t>
  </si>
  <si>
    <t>76793130D10</t>
  </si>
  <si>
    <t>D+M stěna s 2x dvoukř. dveřmi 3800x2900 mm ozn. D/10 hliník, provedení dle PD, vč. zárubně</t>
  </si>
  <si>
    <t>76793139Z03</t>
  </si>
  <si>
    <t>D+M vynášecí profil fasády 630x870 mm, atika ozn. Z/03 ocel. L50/5, práš. lak</t>
  </si>
  <si>
    <t>POL1_7</t>
  </si>
  <si>
    <t>76793139Z04</t>
  </si>
  <si>
    <t>D+M vstupní schodiště ozn. Z/04 ocel. U140, plech, PZn+práš. lak, vč. kotvení</t>
  </si>
  <si>
    <t>76793139Z05</t>
  </si>
  <si>
    <t>D+M zábradlí vstupu  ozn. Z/05 ocel. 60/20, plech, práš. lak</t>
  </si>
  <si>
    <t>76793139Z06</t>
  </si>
  <si>
    <t>D+M vynášecí profil fasády 490x170 mm, atika vstupu ozn. Z/06 ocel. L30/30/3, práš. lak, vč. kotvení</t>
  </si>
  <si>
    <t>76793139Z07</t>
  </si>
  <si>
    <t>D+M okenice otvíravé dvoukřídlé 1090x1600 mm ozn. Z/07 AL rám, lakovaný tahokov</t>
  </si>
  <si>
    <t>76793139Z08</t>
  </si>
  <si>
    <t>D+M okenice otvíravé jednokřídlé 725x1600 mm ozn. Z/08 AL rám, lakovaný tahokov</t>
  </si>
  <si>
    <t>76793139Z09</t>
  </si>
  <si>
    <t>D+M konstr. pod VZT jednotku ozn. Z/09 ocel. UPE 180, Jä120x6, L100/8, vč. kotvení</t>
  </si>
  <si>
    <t>76793139Z10</t>
  </si>
  <si>
    <t>D+M konstr. zabet. otvorů1384x840 mm ozn. Z/10 ocel. L100/8, beton, bednění a výztuž v části HSV</t>
  </si>
  <si>
    <t>7679313OS13a</t>
  </si>
  <si>
    <t>D+M žebřík na střechu 11 příčlí, s ochr. košem ozn. OS/13a ocel PZn</t>
  </si>
  <si>
    <t>7679313OS13b</t>
  </si>
  <si>
    <t>D+M žebřík na střechu 14 příčlí, s ochr. košem ozn. OS/13b ocel PZn</t>
  </si>
  <si>
    <t>7679313SV01</t>
  </si>
  <si>
    <t>D+M světlík střešní el. otvíravý 1200x1200 mm ozn. SV/01 hliník, pož. třída A1 (EN13501-1)</t>
  </si>
  <si>
    <t>7679313SV02</t>
  </si>
  <si>
    <t>D+M světlík střešní el. otvíravý 1000x1000 mm ozn. SV/02 hliník, pož. třída A1 (EN13501-1)</t>
  </si>
  <si>
    <t>7679313SV03</t>
  </si>
  <si>
    <t>D+M světlík střešní el. otvíravý 1000x700 mm ozn. SV/03 hliník, pož. třída A1 (EN13501-1)</t>
  </si>
  <si>
    <t>7679313Z01a</t>
  </si>
  <si>
    <t>D+M okenní panel 25500x845 mm, přízemní objekt ozn. Z/01a AL rám, lakovaný tahokov</t>
  </si>
  <si>
    <t>7679313Z01b</t>
  </si>
  <si>
    <t>D+M okenní panel 400x845 mm, přízemní objekt ozn. Z/01b AL rám, lakovaný tahokov</t>
  </si>
  <si>
    <t>13851055R</t>
  </si>
  <si>
    <t>Alubondový plech fasádní</t>
  </si>
  <si>
    <t>(K8+H3)*1,1</t>
  </si>
  <si>
    <t>15945060R</t>
  </si>
  <si>
    <t>Tahokov PZn tl. 1,0 mm, fasádní panely</t>
  </si>
  <si>
    <t>(K1+K6+K8+H2)*1,08*0,00315</t>
  </si>
  <si>
    <t>553427000R</t>
  </si>
  <si>
    <t>Konstrukce nosná pro provětr. fasády</t>
  </si>
  <si>
    <t>(K1+K6+K8+H2+H3)*1,05</t>
  </si>
  <si>
    <t>998767103R00</t>
  </si>
  <si>
    <t>Přesun hmot pro zámečnické konstr., výšky do 24 m</t>
  </si>
  <si>
    <t>771551040R00</t>
  </si>
  <si>
    <t>Montáž podlah z dlaždic teracových do MC, 40x40 cm</t>
  </si>
  <si>
    <t>Vstup lékárna : 4,2*4,4</t>
  </si>
  <si>
    <t>59247420R</t>
  </si>
  <si>
    <t>Dlažba teracová hladká</t>
  </si>
  <si>
    <t>Vstup lékárna : 4,2*4,4*1,05</t>
  </si>
  <si>
    <t>998771101R00</t>
  </si>
  <si>
    <t>Přesun hmot pro podlahy z dlaždic, výšky do 6 m</t>
  </si>
  <si>
    <t>783851223R00</t>
  </si>
  <si>
    <t>Nátěr epoxidový betonových podlah</t>
  </si>
  <si>
    <t>784191101R00</t>
  </si>
  <si>
    <t>Penetrace podkladu univerzální 1x</t>
  </si>
  <si>
    <t>Obvod. stěny - 1.NP : 96,5*3,0</t>
  </si>
  <si>
    <t>- 2.NP - 4.NP : (105,8+6,0*2)*3,0*3</t>
  </si>
  <si>
    <t>- 5.NP : 22,7*3,0</t>
  </si>
  <si>
    <t>odečet otvorů - okna, dveře : -860,0</t>
  </si>
  <si>
    <t>784195212R00</t>
  </si>
  <si>
    <t>Malba bílá, bez penetrace, 2 x</t>
  </si>
  <si>
    <t>7869313OS01a</t>
  </si>
  <si>
    <t>7869313OS01b</t>
  </si>
  <si>
    <t>998786103R00</t>
  </si>
  <si>
    <t>Přesun hmot pro zastiňovací techniku, v objektech výšky do 24 m</t>
  </si>
  <si>
    <t>210999119O01</t>
  </si>
  <si>
    <t>Dodávka a montáž hromosvodu a elektroinstalace viz samostatný rozpočet</t>
  </si>
  <si>
    <t>210999119O02</t>
  </si>
  <si>
    <t>Dodávka a montáž FVE viz samostatný rozpočet</t>
  </si>
  <si>
    <t>240999119O01</t>
  </si>
  <si>
    <t>Dodávka a montáž VZT - výměna VZT jednotky za rekuperační viz samostatný rozpočet</t>
  </si>
  <si>
    <t>202      R00</t>
  </si>
  <si>
    <t>Zednické výpomoci HSV</t>
  </si>
  <si>
    <t>005121010T</t>
  </si>
  <si>
    <t>Zařízení staveniště</t>
  </si>
  <si>
    <t>Soubor</t>
  </si>
  <si>
    <t>VRN</t>
  </si>
  <si>
    <t>POL99_2</t>
  </si>
  <si>
    <t>005122010R</t>
  </si>
  <si>
    <t xml:space="preserve">Provoz objednatele </t>
  </si>
  <si>
    <t>POL99_1</t>
  </si>
  <si>
    <t>005124010T</t>
  </si>
  <si>
    <t>Kompletační a inženýrská činnost</t>
  </si>
  <si>
    <t>SUM</t>
  </si>
  <si>
    <t>Proměnné:</t>
  </si>
  <si>
    <t>Podhled H1 suterén - m2</t>
  </si>
  <si>
    <t>VAR</t>
  </si>
  <si>
    <t>Podhled H2 fasáda tahokov MW200 - m2</t>
  </si>
  <si>
    <t>H3</t>
  </si>
  <si>
    <t>Podhled H3 Alubond</t>
  </si>
  <si>
    <t>Fasáda K1 tahokov MW200 - m2</t>
  </si>
  <si>
    <t>Sokl K10 KZS MW140 - m2</t>
  </si>
  <si>
    <t>Nástavby : (10,72+8,92)*2*0,35+(5,42+7,32)*2*0,35</t>
  </si>
  <si>
    <t>Fasáda K2 KZS MW100 - m2</t>
  </si>
  <si>
    <t>K3</t>
  </si>
  <si>
    <t>Fasáda K3 KZS MW160 - m2</t>
  </si>
  <si>
    <t>K4</t>
  </si>
  <si>
    <t>Fasáda K4 KZS MW160 - m2</t>
  </si>
  <si>
    <t>Fasáda K5a KZS XPS150 - m2</t>
  </si>
  <si>
    <t>Izolace K5a XPS150 bez PÚ - m2</t>
  </si>
  <si>
    <t>K6</t>
  </si>
  <si>
    <t>Fasáda K6 tahokov MW200 - m2</t>
  </si>
  <si>
    <t>Fasáda K7 omítka - m2</t>
  </si>
  <si>
    <t>K8</t>
  </si>
  <si>
    <t>Fasáda K8 tahokov bez TI - m2</t>
  </si>
  <si>
    <t>Fasáda K9 KZS MW100 - m2</t>
  </si>
  <si>
    <t>Lékárna : (28,5+14,1)*2*(0,5+0,8)/2</t>
  </si>
  <si>
    <t>Budova : (32,05+23,05)*2*0,45</t>
  </si>
  <si>
    <t>Nástavby : (9,68+7,88)*2*(0,7+0,3)/2+16,85*0,3/2</t>
  </si>
  <si>
    <t>Schodiště : (6,43+5,52)*2*(0,3+0,25)/2</t>
  </si>
  <si>
    <t>Fasádní lešení do v-10 m - m2</t>
  </si>
  <si>
    <t>Pavilon B : (7,215+14,215+29,1+14,7*2+1,0*8)*4,5</t>
  </si>
  <si>
    <t>Vstup pav. B - bourání : (5,35*2+8,2+1,0*4)*3,5</t>
  </si>
  <si>
    <t>Vstup pav. B - nový : (4,6*2+8,2+1,0*4)*3,5</t>
  </si>
  <si>
    <t>Střecha - nástavby : (10,4+8,6+5,22+7,0+7,95+1,0*20)*4,4</t>
  </si>
  <si>
    <t>Fasádní lešení do v-30 m - m2</t>
  </si>
  <si>
    <t>Pavilon A : (7,67+1,0*4)*13,6+5,9*2*17,15+(16,1+9,3+1,0*2)*16,75</t>
  </si>
  <si>
    <t>(21,07+1,0*2)*(16,75+12,05)/2+(33,07+1,0*2)*(12,05+11,35+2,07)/2</t>
  </si>
  <si>
    <t>(21,07+1,0*2)*(11,35+2,07+16,75)/2</t>
  </si>
  <si>
    <t>Venkovní schodiště : 5,7*3,14*11,75</t>
  </si>
  <si>
    <t>Okapní chodník - m2</t>
  </si>
  <si>
    <t>BBR : 141,2+33,1</t>
  </si>
  <si>
    <t>Podlaha P1 závětří - m2</t>
  </si>
  <si>
    <t>PLOCHA</t>
  </si>
  <si>
    <t>Celková plocha místností</t>
  </si>
  <si>
    <t>S1</t>
  </si>
  <si>
    <t>Střecha S1 bourání - m2</t>
  </si>
  <si>
    <t>S2</t>
  </si>
  <si>
    <t>Střecha S2 bourání - m2</t>
  </si>
  <si>
    <t>Skladba střechy závětří - m2</t>
  </si>
  <si>
    <t>Vstup lékárna : 4,8*4,26</t>
  </si>
  <si>
    <t>Poznámky uchazeče k zadání</t>
  </si>
  <si>
    <t>POPUZIV</t>
  </si>
  <si>
    <t>END</t>
  </si>
  <si>
    <t>D.1.2.3 - Plynová odběrná zařízení - výpis materiálu</t>
  </si>
  <si>
    <t>Obchodní názvy výrobků a označení výrobců ve výpisu materiálu je uvedeno pouze z hlediska určení standardu kvality.</t>
  </si>
  <si>
    <t>Výrobky lze nahradit za předpokladu dodržení zmíněného standardu. Výrobek svojí kvalitou nesmí být horší než uváděný standard.</t>
  </si>
  <si>
    <t>Náhrady materiálů je nutno před realizací stavby projednat s projektantem.</t>
  </si>
  <si>
    <t xml:space="preserve">Provádění kvalifikovanou firmou v souladu s platnými předpisy a normami. Po dokončení montáže provedení technické prohlídky a tlakové zkoušky, vše včetně zápisu. Před předáním do užívání bude provedeno propláchnutí/profouknutí potrubí.
Zhotovitel díla bude v případě nesrovnalostí s předloženou PD s dostatečným předstihem informovat objednatele případně zpracovatele PD. Veškeré práce bude provádět pouze odborně způsobilá oprávněná organizace (právnické nebo fyzická osoba) svými odborně způsobilými zaměstnanci - držiteli platného osvědčení odborné způsobilosti k montážím a opravám. Zhotovitel bude po dobu montáží postupovat dle obecně závazných právních předpisů (vyhlášky, zákony, nařízení vlády) a dále pak v souladu s příslušnými ČSN, ČSN EN, TPG, TDG apod.. Odpovědnost za funkčnost a bezporuchovost celého provedeného díla přebírá prováděcí firma včetně případných chybějících částí.
</t>
  </si>
  <si>
    <t>Nedílnou součástí výkazu výměr je textová a výkresová část dokumentace.</t>
  </si>
  <si>
    <t>č.p.</t>
  </si>
  <si>
    <t>název</t>
  </si>
  <si>
    <t>počet</t>
  </si>
  <si>
    <t>cena/MJ</t>
  </si>
  <si>
    <t>celk.cena</t>
  </si>
  <si>
    <t>popis</t>
  </si>
  <si>
    <t>A.</t>
  </si>
  <si>
    <t>PLYNOVÁ ZAŘÍZENÍ</t>
  </si>
  <si>
    <t>1.</t>
  </si>
  <si>
    <t>Potrubí</t>
  </si>
  <si>
    <t>1.1.1</t>
  </si>
  <si>
    <t>ocel.potrubí DN40</t>
  </si>
  <si>
    <t>z trub ocelových tzv.černých spojovaných výhradně svařováním včetně kotvení</t>
  </si>
  <si>
    <t>1.1.2</t>
  </si>
  <si>
    <t>ocel.potrubí DN80</t>
  </si>
  <si>
    <t>1.2.1</t>
  </si>
  <si>
    <t>dtto. včetně poplastování - bralen</t>
  </si>
  <si>
    <t>1.2.2</t>
  </si>
  <si>
    <t>1.X.1</t>
  </si>
  <si>
    <t>ocel.potrubí DN15</t>
  </si>
  <si>
    <t>v případě nutné výměny demontovaného potrubí na střeše včetně kotvení, podpůrných konstrukcí apod.</t>
  </si>
  <si>
    <t>1.X.2</t>
  </si>
  <si>
    <t>dtto.</t>
  </si>
  <si>
    <t>4.</t>
  </si>
  <si>
    <t>ostatní</t>
  </si>
  <si>
    <t>4.1</t>
  </si>
  <si>
    <t>tlaková zkouška</t>
  </si>
  <si>
    <t>dle TPG70401:2013 na potrubí přípojky i na potrubí domovního plynovodu, včetně kontroly svárů a vypracování protokolu</t>
  </si>
  <si>
    <t>4.2</t>
  </si>
  <si>
    <t>zkouška těsnosti potrubí</t>
  </si>
  <si>
    <t>dle TPG 943 01 na potrubí přípojky i na potrubí domovního plynovodu, včetně kontroly svárů a vypracování protokolu</t>
  </si>
  <si>
    <t>4.3</t>
  </si>
  <si>
    <t>revize plynovodu</t>
  </si>
  <si>
    <t>před kolaudací bude na systému (trubní rozvody včetně armatur a zařízení) provedena revize plynu autorizovaným revizním technikem.</t>
  </si>
  <si>
    <t>4.4</t>
  </si>
  <si>
    <t>požární ochrana prostupů</t>
  </si>
  <si>
    <t>stavba</t>
  </si>
  <si>
    <t>každý prostup hranicí požárního úseku bude ochráněn podle požadavků požárně bezpečnostního řešení zajistí stavba</t>
  </si>
  <si>
    <t>4.5</t>
  </si>
  <si>
    <t>skladování materiálu na staveništi a přeprava materiálu po staveništi</t>
  </si>
  <si>
    <t>4.6</t>
  </si>
  <si>
    <t>uzemnění a pospojování</t>
  </si>
  <si>
    <t>elektro</t>
  </si>
  <si>
    <t>uzemnění a pospojování kovových částí včetně pospojování částí nad střešní rovinou - viz část elektro</t>
  </si>
  <si>
    <t>4.7</t>
  </si>
  <si>
    <t>kontrola a posouzení stávajícího potrubí</t>
  </si>
  <si>
    <t>kontrola dimenze, polohy, materiálu a stavu funkčnosti stávajících trubních vedení včetně posouzení jejich opětovné použitelnosti, úprava kotvících elementů, podpůrných konstrukcí apod., případně úprava navrhovaných nových tras atd.</t>
  </si>
  <si>
    <t>4.8</t>
  </si>
  <si>
    <t>likvidace odpadu</t>
  </si>
  <si>
    <t>likvidace odpadního materiálu z výstavby včetně dokladu o ekologické likvidaci</t>
  </si>
  <si>
    <t>4.9</t>
  </si>
  <si>
    <t>vypuštění potrubí</t>
  </si>
  <si>
    <t>klpl</t>
  </si>
  <si>
    <t>vyprázdnění potrubí plynu včetně odvětrání, případně vysátí/odčerpání</t>
  </si>
  <si>
    <t>4.10</t>
  </si>
  <si>
    <t>demontáž</t>
  </si>
  <si>
    <t>odstranění nepotřebných trubních částí včetně kotvení</t>
  </si>
  <si>
    <t>4.11</t>
  </si>
  <si>
    <t>dokumentace skutečného provedení</t>
  </si>
  <si>
    <t>podrobná dokumentace skutečného provedení včetně veškerých výšek, dimenzí, poloh, armatur a zařízení, nastavení atd. v papírové a digitální podobě dle dohody s investorem</t>
  </si>
  <si>
    <t>5.</t>
  </si>
  <si>
    <t>zemní práce</t>
  </si>
  <si>
    <t>5.1</t>
  </si>
  <si>
    <t>pískový podsyp</t>
  </si>
  <si>
    <t>podsyp potrubí (spodní vrstva lože) tl. 100mm, šířka 0,9m</t>
  </si>
  <si>
    <t>5.2</t>
  </si>
  <si>
    <t xml:space="preserve">pískový zásyp </t>
  </si>
  <si>
    <t>300mm nad temeno potrubí</t>
  </si>
  <si>
    <t>5.3</t>
  </si>
  <si>
    <t>výstražná fólie</t>
  </si>
  <si>
    <t>položena na pískovém zásypu venkovního potrubí, cca 0,3m nad potrubím</t>
  </si>
  <si>
    <t>5.4</t>
  </si>
  <si>
    <t>výkop rýhy šířky 0,9m</t>
  </si>
  <si>
    <t>šířka 0,9m, hloubka rýhy cca 1,9m</t>
  </si>
  <si>
    <t>5.5</t>
  </si>
  <si>
    <t>zához výkopu zeminou</t>
  </si>
  <si>
    <t>5.6</t>
  </si>
  <si>
    <t>hutnění zeminy 95% PCS</t>
  </si>
  <si>
    <t>5.7</t>
  </si>
  <si>
    <t>přesun přebytečného výkopku</t>
  </si>
  <si>
    <t>CELKOVÁ CENA MATERIÁL</t>
  </si>
  <si>
    <t>ceny jsou uvedeny bez DPH</t>
  </si>
  <si>
    <t>CENA ZA MONTÁŽ (30% Z MATERIÁLU)</t>
  </si>
  <si>
    <t>CELKOVÁ CENA MATERIÁL+MONTÁŽ</t>
  </si>
  <si>
    <t>Poznámka:</t>
  </si>
  <si>
    <t>Stavba zajistí připravenost prostupů do budovy.</t>
  </si>
  <si>
    <t>Instalační dvířka budou upravena dle povrchu stěny, za dvířky jsou uzávěry, povrch a způsob otvírání bude konzultován s investorem.</t>
  </si>
  <si>
    <t>Ve společném výkopu podél budovy budou uloženy sítě vodovodu, plynovodu, silnoproudu a kanalizace.</t>
  </si>
  <si>
    <t>Souběh těchto sítí splňuje požadavek ČSN 73 6005.</t>
  </si>
  <si>
    <t xml:space="preserve">Pokládka těchto sítí bude provedena v souběhu, zásyp a hutnění výkopu bude provedeno najednou po položení všech sítí.  </t>
  </si>
  <si>
    <t>Stavební úpravy na snížení energetické náročnosti Poliklinika Pacov
k.ú. Pacov, parc. č. 303/1, 303/3, 303/9, Žižkova 922, 395 01 Pacov</t>
  </si>
  <si>
    <t>Stupeň:</t>
  </si>
  <si>
    <t>DPS</t>
  </si>
  <si>
    <t>Investor:</t>
  </si>
  <si>
    <t>město Pacov, Náměstí svobody 320, 395 01 Pacov</t>
  </si>
  <si>
    <t>B</t>
  </si>
  <si>
    <t>ELEKTROINSTALACE SILNOPROUD - ESIL</t>
  </si>
  <si>
    <t>Dodávka</t>
  </si>
  <si>
    <t>Montáž</t>
  </si>
  <si>
    <t>popis položky</t>
  </si>
  <si>
    <t>výměra</t>
  </si>
  <si>
    <t>mn.j.</t>
  </si>
  <si>
    <t>jedn.cena</t>
  </si>
  <si>
    <t>Žaluzie</t>
  </si>
  <si>
    <t>1.1</t>
  </si>
  <si>
    <t>3 - Větrné čidlo 230V - Při překročení nastavené hodnoty síly větru vydá čidlo 		bezpečnostní povel žaluziím a ty se zatáhnou do horní koncové polohy.
	Stupeň krytí	IP 34
	Pracovní kmitočet radio	868.300 MHz / 868.950 MHz
	Jmenovité napětí/kmitočet	AC - RGE 1 - 230V/50Hz</t>
  </si>
  <si>
    <t>2</t>
  </si>
  <si>
    <t>Montážní materiál</t>
  </si>
  <si>
    <t>2.1</t>
  </si>
  <si>
    <t>Rozvodka krabicová přisazená IP67, šířka 125 mm, výška 125 mm, hloubka 45 mm, WAGO svorky 3-5pol.</t>
  </si>
  <si>
    <t>2.2</t>
  </si>
  <si>
    <t>Přechodová krabice IP65 127x127x70, vč. WAGO svorky 3-5pol.</t>
  </si>
  <si>
    <t>2.3</t>
  </si>
  <si>
    <t>Univerzální rozvodná inst. krabice prům. 73x30, vč. víčka, násuvné svorky 3pol. 5pol</t>
  </si>
  <si>
    <t>2.4</t>
  </si>
  <si>
    <t>Instalační ohebná PVC trubka DN 20, hodnota zatížení 320N/5cm,-25stC +60stC</t>
  </si>
  <si>
    <t>2.5</t>
  </si>
  <si>
    <t>Instalační ohebná PVC trubka DN 16, hodnota zatížení 320N/5cm,-25stC +60stC</t>
  </si>
  <si>
    <t>2.6</t>
  </si>
  <si>
    <t>Požární ucpávky</t>
  </si>
  <si>
    <t>2.7</t>
  </si>
  <si>
    <t>Oceloplechový žlab plný 200x100  víka, spoj. mat, závěsů, mont. materiál, atd.</t>
  </si>
  <si>
    <t>2.8</t>
  </si>
  <si>
    <t>PVC lišta 40x20, vč. víka</t>
  </si>
  <si>
    <t>2.9</t>
  </si>
  <si>
    <t>Typový PVC UV prostup střechou s manžetou DN50</t>
  </si>
  <si>
    <t>2.10</t>
  </si>
  <si>
    <t>Montážní a instalační materiál (hmoždinky, šroubky, příchytky, sádra, atd.)</t>
  </si>
  <si>
    <t>Kabely</t>
  </si>
  <si>
    <t>3.1</t>
  </si>
  <si>
    <t>Kabel CYKY-J 5x25</t>
  </si>
  <si>
    <t>3.2</t>
  </si>
  <si>
    <t>Kabel CYKY-J 5x10</t>
  </si>
  <si>
    <t>3.3</t>
  </si>
  <si>
    <t>Kabel CYKY-J 5x4</t>
  </si>
  <si>
    <t>3.4</t>
  </si>
  <si>
    <t>Vodič CY 16</t>
  </si>
  <si>
    <t>3.5</t>
  </si>
  <si>
    <t>Vodič CY 6</t>
  </si>
  <si>
    <t>3.6</t>
  </si>
  <si>
    <t>Vodič CY 4</t>
  </si>
  <si>
    <t>3.7</t>
  </si>
  <si>
    <t>Kabel CXKH-R, J  3x1,5</t>
  </si>
  <si>
    <t>4</t>
  </si>
  <si>
    <t>Jímací soustava, zemnící soustava</t>
  </si>
  <si>
    <t>Střecha polikliniky (vysoká)</t>
  </si>
  <si>
    <t>Vodič HVI Long (819 136)</t>
  </si>
  <si>
    <t>Zkušební svorka UNI pro spojení svodu s vývodem z uzemnění (459 129)</t>
  </si>
  <si>
    <t>Smršťovací bužírka šedá (819997)</t>
  </si>
  <si>
    <t>Připojovací prvek slouží k připojení vodiče HVI long (819 650)</t>
  </si>
  <si>
    <t>Držák vedení pro vodič HVI (černý) na stěnu (275 220)</t>
  </si>
  <si>
    <t>Připojovací sada pro jímací stožár D50  (819283)</t>
  </si>
  <si>
    <t>Podpůrná trubka 4,7m + 2,5m jímač (105 333)</t>
  </si>
  <si>
    <t>Podpůrná trubka 3,2m + 0,5m jímač (105 330)</t>
  </si>
  <si>
    <t>Tříramenný nerezový stojan malý (107 390)</t>
  </si>
  <si>
    <t>Betonový podstavec bez klínku, pro doplnění zátěže u tří a čtyřramenných stojanů (102012)</t>
  </si>
  <si>
    <t>Drobný instalační materiál</t>
  </si>
  <si>
    <t>4.12</t>
  </si>
  <si>
    <t>Pásek FeZn 30x4</t>
  </si>
  <si>
    <t>4.13</t>
  </si>
  <si>
    <t>Drát AlMgSi pr. 8mm  PVC   1kg=7,41m  - celková výměra 20m</t>
  </si>
  <si>
    <t>kg</t>
  </si>
  <si>
    <t>4.14</t>
  </si>
  <si>
    <t>Svorka Sr3b</t>
  </si>
  <si>
    <t>4.15</t>
  </si>
  <si>
    <t>Zaváděcí tyč nerezová 1500mm</t>
  </si>
  <si>
    <t>4.16</t>
  </si>
  <si>
    <t>JT 2,0 M16 AlMgSi + svorka</t>
  </si>
  <si>
    <t>4.17</t>
  </si>
  <si>
    <t>Střecha polikliniky (nízká)</t>
  </si>
  <si>
    <t>4.18</t>
  </si>
  <si>
    <t>Drát AlMgSi pr. 8mm  PVC   1kg=7,41m  - celková výměra 160m</t>
  </si>
  <si>
    <t>4.19</t>
  </si>
  <si>
    <t>Drát FeZn pr.10mm   PVC 1kg=1,6m /25m/</t>
  </si>
  <si>
    <t>4.20</t>
  </si>
  <si>
    <t>Svorka spojovací SS</t>
  </si>
  <si>
    <t>4.21</t>
  </si>
  <si>
    <t>Svorka křížová SK</t>
  </si>
  <si>
    <t>4.22</t>
  </si>
  <si>
    <t>Svorka připojovací SP</t>
  </si>
  <si>
    <t>4.23</t>
  </si>
  <si>
    <t>Svorka zkušební SZ</t>
  </si>
  <si>
    <t>4.24</t>
  </si>
  <si>
    <t>Podpěra vedení PV21</t>
  </si>
  <si>
    <t>4.25</t>
  </si>
  <si>
    <t>Podpěra vedení PV01</t>
  </si>
  <si>
    <t>4.26</t>
  </si>
  <si>
    <t>JT 2,5 M16 AlMgSi + svorka</t>
  </si>
  <si>
    <t>4.27</t>
  </si>
  <si>
    <t>JT 0,5 AlMgSi</t>
  </si>
  <si>
    <t>4.28</t>
  </si>
  <si>
    <t>Svorka k jímací tyči (4xSS,1xSK)</t>
  </si>
  <si>
    <t>4.29</t>
  </si>
  <si>
    <t>Ochranný úhelník 1,7m</t>
  </si>
  <si>
    <t>4.30</t>
  </si>
  <si>
    <t>Číselný štítek</t>
  </si>
  <si>
    <t>7</t>
  </si>
  <si>
    <t>4.31</t>
  </si>
  <si>
    <t>Montážní a instalační materiál</t>
  </si>
  <si>
    <t>4.32</t>
  </si>
  <si>
    <t>4.33</t>
  </si>
  <si>
    <t>4.34</t>
  </si>
  <si>
    <t>Ekvipotenciální svorkovnice K12</t>
  </si>
  <si>
    <t>4.35</t>
  </si>
  <si>
    <t xml:space="preserve">Hlavní ochranná přípojnice vstup-1x třmen - MET </t>
  </si>
  <si>
    <t>Rozváděče</t>
  </si>
  <si>
    <t>Rozváděč RM1
Rozváděč nástěnný, 600x1060x270 (ŠxVxH), vč. příslušenství, krytí: IP55,  Ikm=10kA, napěťová soustava: 3+PE+N, 50Hz, 230/400V, TN-C-S, montážní materiál</t>
  </si>
  <si>
    <t xml:space="preserve">Doplnění stávajícího rozváděče RH1 - viz. schéma </t>
  </si>
  <si>
    <t xml:space="preserve">Doplnění stávajícího rozváděče RS1 - viz. schéma </t>
  </si>
  <si>
    <t xml:space="preserve">Doplnění stávajícího rozváděče RS2 - viz. schéma </t>
  </si>
  <si>
    <t xml:space="preserve">Doplnění stávajícího rozváděče RS3 - viz. schéma </t>
  </si>
  <si>
    <t xml:space="preserve">Doplnění stávajícího rozváděče RS4 - viz. schéma </t>
  </si>
  <si>
    <t>6.1</t>
  </si>
  <si>
    <t>vysek.rýh cihla do hl.30mm š.do 30mm</t>
  </si>
  <si>
    <t>-</t>
  </si>
  <si>
    <t>6.2</t>
  </si>
  <si>
    <t>vysek.rýh cihla do hl.50mm š.do 70mm</t>
  </si>
  <si>
    <t>6.3</t>
  </si>
  <si>
    <t>vybourání otvorů v cihelném zdivu - plochy do 0,09m2 a tl. 45cm</t>
  </si>
  <si>
    <t>6.4</t>
  </si>
  <si>
    <t xml:space="preserve">Odvoz suti z vybouraných hmot na skládku do 1km </t>
  </si>
  <si>
    <t>6.5</t>
  </si>
  <si>
    <t>Odvoz suti z vybouraných hmot za každý další 1km - příplatek</t>
  </si>
  <si>
    <t>6.6</t>
  </si>
  <si>
    <t>Výkopové práce š=0,6m, h=0,9m, zához. odvoz přebytečné zeminy</t>
  </si>
  <si>
    <t xml:space="preserve">Ostatní </t>
  </si>
  <si>
    <t>7.1</t>
  </si>
  <si>
    <t>Prověření stávajícího stavu</t>
  </si>
  <si>
    <t>hod</t>
  </si>
  <si>
    <t>7.2</t>
  </si>
  <si>
    <t xml:space="preserve">Ostatní drobné elektromontážní práce </t>
  </si>
  <si>
    <t>7.3</t>
  </si>
  <si>
    <t>Doprava materiálu na stavbu</t>
  </si>
  <si>
    <t>7.4</t>
  </si>
  <si>
    <t>Likvidace odpadů</t>
  </si>
  <si>
    <t>7.5</t>
  </si>
  <si>
    <t>Revize, TIČR</t>
  </si>
  <si>
    <t>7.6</t>
  </si>
  <si>
    <t>Dokumentace skutečného provedení stavby</t>
  </si>
  <si>
    <t>Cena bez DPH - materiál</t>
  </si>
  <si>
    <t>Cena bez DPH - montáž</t>
  </si>
  <si>
    <t>Celková cena bez DPH</t>
  </si>
  <si>
    <t xml:space="preserve">Výkaz výměr </t>
  </si>
  <si>
    <t>Investor: Město Pacov, nám. Svobody 320, 395 01 Pacov</t>
  </si>
  <si>
    <t>Objekt: 3 Poliklinika Pacov</t>
  </si>
  <si>
    <t xml:space="preserve">Akce: INSTALACE FOTOVOLTAICKÉHO SYSTÉMU 27 kWp </t>
  </si>
  <si>
    <t>Popis</t>
  </si>
  <si>
    <t>Jednotková cena</t>
  </si>
  <si>
    <t>Síťový měnič 3f, výkon min. 30kW, max. účinnost min. 98,7%</t>
  </si>
  <si>
    <t>Konstrukce pro uchycení panelů na rovnou střechu, zátěžová, sklon 15°</t>
  </si>
  <si>
    <t xml:space="preserve">D+M Nástěnný rozvaděč R-FVE, osazený, DC i AC, jističe, dle schématu </t>
  </si>
  <si>
    <t>D+M Dozbrojení stávajícího rozvaděče, doplnění o jištění 80A</t>
  </si>
  <si>
    <t>Kabel CYKY 5x10</t>
  </si>
  <si>
    <t>Kabel CYKY 5x1,5 (bezhalogenový, bez požadované funkčnosti při požáru) - HDO, včetně montáže</t>
  </si>
  <si>
    <t>Kabel DC 6mm</t>
  </si>
  <si>
    <t>Kabel UTP cat.6, venkovní</t>
  </si>
  <si>
    <t xml:space="preserve">Výkonový optimizér </t>
  </si>
  <si>
    <t>Řídící jednotka optimizéru, vč.příslušenství</t>
  </si>
  <si>
    <t>Ochranná trubka, včetně montáže</t>
  </si>
  <si>
    <t>Montáž FV panelů na střechu včetně konstrukce a zapojení kabelů</t>
  </si>
  <si>
    <t>Příplatek za zvýšenou pracnost a práci ve výškách</t>
  </si>
  <si>
    <t>Montáž Invertoru</t>
  </si>
  <si>
    <t>Pomocné kontrukce, kotevní a spojovací materiál, konektory</t>
  </si>
  <si>
    <t>D+M dálkové správy FVE</t>
  </si>
  <si>
    <t>Zabezpečení pracoviště</t>
  </si>
  <si>
    <t>Proškolení obsluhy</t>
  </si>
  <si>
    <t>Nastavení, zprovoznění a odzkoušení NN ochrany včetně vystavení protokolu</t>
  </si>
  <si>
    <t xml:space="preserve">Úprava hromosvodu </t>
  </si>
  <si>
    <t>Zakreslení skutečného stavu</t>
  </si>
  <si>
    <t>Inženýring při realizaci</t>
  </si>
  <si>
    <t>Doprava na staveništi (dle dodavatele)</t>
  </si>
  <si>
    <t>Doprava (dle dodavatele)</t>
  </si>
  <si>
    <t>Revize</t>
  </si>
  <si>
    <t>Stavební úpravy (vrtání zdí, začištění)</t>
  </si>
  <si>
    <t>Utěsnění kabelového prostupu požárně dělící konstrukcí</t>
  </si>
  <si>
    <t>CENTRAL STOP - FVE</t>
  </si>
  <si>
    <t xml:space="preserve">MĚRNÝ NÁKLAD NA 1 kW FOTOVOLTAICKÉ ELEKTRÁRNY </t>
  </si>
  <si>
    <t>uvedené množství 60 ks je při uvažovaném výkonu 450 Wp FVE panelu,</t>
  </si>
  <si>
    <t>při vyšším uvažovaném výkonu panelu je položka určená k úpravě,</t>
  </si>
  <si>
    <r>
      <t xml:space="preserve">tak aby byl dodržen </t>
    </r>
    <r>
      <rPr>
        <b/>
        <sz val="11"/>
        <color theme="1"/>
        <rFont val="Calibri"/>
        <family val="2"/>
        <charset val="238"/>
        <scheme val="minor"/>
      </rPr>
      <t>min. celkový výkon 27kWp dle žádosti o dotaci</t>
    </r>
  </si>
  <si>
    <t>navrhovaný výkon 1 ks FVE panelu dodavatele</t>
  </si>
  <si>
    <t>Wp</t>
  </si>
  <si>
    <t xml:space="preserve"> vyplní dodavatel</t>
  </si>
  <si>
    <t>rozměr navrhovaného panel (š x v x h)</t>
  </si>
  <si>
    <t>mm</t>
  </si>
  <si>
    <t>hmotnost navrhovaného panelu</t>
  </si>
  <si>
    <t>účinnost panelu (dle technického listu)</t>
  </si>
  <si>
    <t>SOUPIS PRACÍ A DODÁVEK VČETNÉ NABÍDKOVÉHO OCENĚNÍ</t>
  </si>
  <si>
    <t>č.</t>
  </si>
  <si>
    <t>č.cen.</t>
  </si>
  <si>
    <t>měr.</t>
  </si>
  <si>
    <t>ceny v Kč</t>
  </si>
  <si>
    <t>pol.</t>
  </si>
  <si>
    <t>položky</t>
  </si>
  <si>
    <t>jedn.</t>
  </si>
  <si>
    <t xml:space="preserve"> </t>
  </si>
  <si>
    <t>dodávka+mont.</t>
  </si>
  <si>
    <t>pozn.</t>
  </si>
  <si>
    <r>
      <t xml:space="preserve">Výkazy výměr </t>
    </r>
    <r>
      <rPr>
        <sz val="10"/>
        <rFont val="Arial CE"/>
        <family val="2"/>
        <charset val="238"/>
      </rPr>
      <t>(též Soupis prací a dodávek včetně nabídkového ocenění)</t>
    </r>
    <r>
      <rPr>
        <b/>
        <sz val="10"/>
        <rFont val="Arial CE"/>
        <family val="2"/>
        <charset val="238"/>
      </rPr>
      <t>:</t>
    </r>
  </si>
  <si>
    <t xml:space="preserve">Výkaz výměr je zpracován v souladu se zák. č.134/2016 Sb. </t>
  </si>
  <si>
    <t xml:space="preserve">Při vyplňování výkazu výměr je nutné respektovat dále uvedené pokyny: </t>
  </si>
  <si>
    <t>1) Při zpracování nabídky je nutné využít všech částí (dílů) projektu pro provádění stavby, tj. technické zprávy, seznamu pozic, všech výkresů, tabulek a specifikací materiálů.</t>
  </si>
  <si>
    <t xml:space="preserve">2) Součástí nabídkové ceny musí být veškeré náklady, aby cena byla konečná a zahrnovala celou dodávku a montáž. </t>
  </si>
  <si>
    <t xml:space="preserve">3) Každá účastníkem vyplněná položka musí obsahovat veškeré technicky a logicky dovoditélné součásti dodávky a montáže (včetně údajů o podmínkách a úhradě licencí potřebných SW). </t>
  </si>
  <si>
    <t xml:space="preserve">4) Dodávky a montáže uvedené v nabídce musí být, včetně veškerého souvisejícího doplňkového, podružného a montážního materiálu, tak, aby celé zařízení bylo funkční a splňovalo všechny předpisy, které se na ně vztahují.  </t>
  </si>
  <si>
    <t>5) Označení výrobků konkrétním výrobcem v projektu pro provádění stavby vyjadřuje standard požadované kvality. Pokud účastník nabídne produkt od jiného výrobce je povinen dodržet standard (tj.nabídnout produkt kvalitativně na stejné úrovni nebo vyšší) a zároveň, přejímá odpovědnost za správnost náhrady - splnění všech parametrů a koordinaci se všemi navazujícími profesemi, eventuální nutnost úpravy projektu pro provedení stavby půjde k tíží účastníka (vybraného dodavatele).</t>
  </si>
  <si>
    <t xml:space="preserve">6) Všechny jednotlivé položky jsou bez DPH </t>
  </si>
  <si>
    <t>Zařízení č.1 –   Výměna vzduchotechnické jednotky</t>
  </si>
  <si>
    <t xml:space="preserve">Rekuperační vzduchotechnická jednotka </t>
  </si>
  <si>
    <r>
      <t>- ventilátorová komora přívodní Q = 11 500m</t>
    </r>
    <r>
      <rPr>
        <sz val="10"/>
        <color indexed="8"/>
        <rFont val="Calibri"/>
        <family val="2"/>
        <charset val="238"/>
      </rPr>
      <t>³/h, pext=400Pa</t>
    </r>
  </si>
  <si>
    <t>P = 400V, 5kW</t>
  </si>
  <si>
    <r>
      <t>- ventilátorová komora odvodní Q = 7300 m</t>
    </r>
    <r>
      <rPr>
        <sz val="10"/>
        <color indexed="8"/>
        <rFont val="Calibri"/>
        <family val="2"/>
        <charset val="238"/>
      </rPr>
      <t>³/h, pext=400Pa</t>
    </r>
  </si>
  <si>
    <t>- deskový rekuperátor</t>
  </si>
  <si>
    <t>- 2x filtrační komora</t>
  </si>
  <si>
    <t>- výměník chlazení dvouokruhový (15 +15kW)</t>
  </si>
  <si>
    <t>- elektrická ohřívač 400V, 22.5kW, 33A</t>
  </si>
  <si>
    <t xml:space="preserve">- vč prvků MaR a ovladače </t>
  </si>
  <si>
    <t>- pružné manžety, sifony</t>
  </si>
  <si>
    <t>- jištění  ( char. C)</t>
  </si>
  <si>
    <t>- délka 3604mm, výška 1934+150mm, hloubka 1934mm, hmotnost 1380kg</t>
  </si>
  <si>
    <t>- venkovní provedení, dodávka ve 3 blocích</t>
  </si>
  <si>
    <t>1.2</t>
  </si>
  <si>
    <t xml:space="preserve">Venkovní kondenzační VRV jednotka vč.karty pro napojení na MaR , zdroj pro VZT </t>
  </si>
  <si>
    <t xml:space="preserve">výkon = 15kW </t>
  </si>
  <si>
    <t>napájení 3f, 380-415V, 50Hz</t>
  </si>
  <si>
    <t>příkon : 4.7kW</t>
  </si>
  <si>
    <t>jištění : 20A, char. C</t>
  </si>
  <si>
    <t>rozměry : 998x345x210mm ( šířka, výška, hloubka)</t>
  </si>
  <si>
    <r>
      <t xml:space="preserve">napojení : </t>
    </r>
    <r>
      <rPr>
        <sz val="10"/>
        <color indexed="8"/>
        <rFont val="Calibri"/>
        <family val="2"/>
        <charset val="238"/>
      </rPr>
      <t>Ø</t>
    </r>
    <r>
      <rPr>
        <sz val="10"/>
        <color indexed="8"/>
        <rFont val="Arial"/>
        <family val="2"/>
        <charset val="238"/>
      </rPr>
      <t>9.52/19.05mm</t>
    </r>
  </si>
  <si>
    <t xml:space="preserve">příslušenství pro napojení na VZT chladič ( komunikační box,  ……včetně dopojení) </t>
  </si>
  <si>
    <t>1.3</t>
  </si>
  <si>
    <t>Buňka tlumiče hluku 100x700/1500</t>
  </si>
  <si>
    <t>provedení děrovaný plech</t>
  </si>
  <si>
    <t>1.4</t>
  </si>
  <si>
    <t>Protidešťová žaluzie 1600x700 se sítem, pozink</t>
  </si>
  <si>
    <t>Potrubí pozink čtyřhranné - rovné</t>
  </si>
  <si>
    <t xml:space="preserve">                                                  tvar</t>
  </si>
  <si>
    <t>Demontáž stávajícího zařízení ve strojovně vzt</t>
  </si>
  <si>
    <t xml:space="preserve">(přívodní a odvodní jednotka jednotka KDK 080, ohřívací a filtrační  díl, tlumiče hluku </t>
  </si>
  <si>
    <r>
      <t xml:space="preserve"> potrubí vč. izolace cca 180m</t>
    </r>
    <r>
      <rPr>
        <i/>
        <sz val="10"/>
        <color indexed="8"/>
        <rFont val="Calibri"/>
        <family val="2"/>
        <charset val="238"/>
      </rPr>
      <t>²</t>
    </r>
    <r>
      <rPr>
        <i/>
        <sz val="10"/>
        <color indexed="8"/>
        <rFont val="Arial"/>
        <family val="2"/>
        <charset val="238"/>
      </rPr>
      <t xml:space="preserve"> ) </t>
    </r>
  </si>
  <si>
    <t>Odvoz demontovaného materiálu</t>
  </si>
  <si>
    <t>Podstavné nohy pod kondenzační jednotku</t>
  </si>
  <si>
    <t xml:space="preserve">Deska pro komunikaci, pro umístění do venkovní  kondenzační jednotky </t>
  </si>
  <si>
    <r>
      <t xml:space="preserve">Předizolované CU potrubí </t>
    </r>
    <r>
      <rPr>
        <sz val="10"/>
        <rFont val="Calibri"/>
        <family val="2"/>
        <charset val="238"/>
      </rPr>
      <t>Ø</t>
    </r>
    <r>
      <rPr>
        <sz val="10"/>
        <rFont val="Arial CE"/>
        <charset val="238"/>
      </rPr>
      <t>9.52/19.05</t>
    </r>
  </si>
  <si>
    <t xml:space="preserve">Tepelná izolace tl.60mm </t>
  </si>
  <si>
    <t xml:space="preserve">Tepelná izolace tl.60mm včetně oplechování </t>
  </si>
  <si>
    <t xml:space="preserve">Tepelná izolace tl.100mm včetně oplechování </t>
  </si>
  <si>
    <t>Zprovoznění vzt. jednotky, zaškolení obsluhy</t>
  </si>
  <si>
    <t>Zprovoznění kondenzační jednotky, zaškolení obsluhy</t>
  </si>
  <si>
    <t>Zařízení č.2 –   Ostatní</t>
  </si>
  <si>
    <t xml:space="preserve">Dokumentace skutečného stavu </t>
  </si>
  <si>
    <t xml:space="preserve">Výrobní dokumentace VZT </t>
  </si>
  <si>
    <t>Jeřáb pro stěhování jednotek na střechu</t>
  </si>
  <si>
    <t>Spojovací, těsnící a závěsný materiál</t>
  </si>
  <si>
    <t>Štítky pro značení zařízení a elementů VZT</t>
  </si>
  <si>
    <t>Náklady na přepravu materiálu a osob</t>
  </si>
  <si>
    <t xml:space="preserve">Kompletace </t>
  </si>
  <si>
    <t>Měření a zaregulování VZT ve všech dotčených patrech</t>
  </si>
  <si>
    <t>Funkční zkoušky systému větrání</t>
  </si>
  <si>
    <t>Testy a revize</t>
  </si>
  <si>
    <t>Pomocné konstrukce, profily, zavitové tyče</t>
  </si>
  <si>
    <t>Zaškolení obsluhy</t>
  </si>
  <si>
    <t>VZDUCHOTECHNIKA  CELKEM</t>
  </si>
  <si>
    <t>Vypracoval : Jaroslav Janda</t>
  </si>
  <si>
    <t>Venkovní žaluzie Z90 1200x1600 mm pro O1 ozn. OS/01a vč. motoru a bezdrát. ovládání</t>
  </si>
  <si>
    <t>Venkovní žaluzie Z90 910x1600 mm pro O11 ozn. OS/01b vč. motoru a bezdrát. ovládání</t>
  </si>
  <si>
    <t>Fotovoltaický monokrystalický panel min. 450Wp, účinnost min. 20,3%, produktová záruka min. 12 let, garance výkonu do 85 % za 25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</si>
</sst>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Kč&quot;_-;\-* #,##0.00\ &quot;Kč&quot;_-;_-* &quot;-&quot;??\ &quot;Kč&quot;_-;_-@_-"/>
    <numFmt numFmtId="164" formatCode="#\ ##0.00"/>
    <numFmt numFmtId="165" formatCode="#\ ##0"/>
    <numFmt numFmtId="166" formatCode="#\ ##0.0"/>
    <numFmt numFmtId="167" formatCode="#\ ##0.00000"/>
    <numFmt numFmtId="168" formatCode="#,##0.0"/>
    <numFmt numFmtId="169" formatCode="#,##0.00000"/>
    <numFmt numFmtId="170" formatCode="#,##0.00\ &quot;Kč&quot;"/>
    <numFmt numFmtId="171" formatCode="#,##0.0\ _K_č"/>
    <numFmt numFmtId="172" formatCode="#,##0.\-"/>
    <numFmt numFmtId="173" formatCode="#,##0\ &quot;Kč&quot;"/>
  </numFmts>
  <fonts count="4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10"/>
      <color indexed="12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Arial"/>
      <family val="2"/>
    </font>
    <font>
      <sz val="12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</font>
    <font>
      <b/>
      <sz val="10"/>
      <name val="Arial CE"/>
    </font>
    <font>
      <b/>
      <sz val="10"/>
      <color rgb="FF96000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mbria"/>
      <family val="2"/>
      <scheme val="maj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indexed="8"/>
      <name val="Calibri"/>
      <family val="2"/>
      <charset val="238"/>
    </font>
    <font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2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30" fillId="0" borderId="0"/>
    <xf numFmtId="0" fontId="33" fillId="0" borderId="0"/>
    <xf numFmtId="44" fontId="20" fillId="0" borderId="0" applyFont="0" applyFill="0" applyBorder="0" applyAlignment="0" applyProtection="0"/>
  </cellStyleXfs>
  <cellXfs count="561">
    <xf numFmtId="0" fontId="0" fillId="0" borderId="0" xfId="0"/>
    <xf numFmtId="14" fontId="4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1" xfId="0" applyFont="1" applyBorder="1"/>
    <xf numFmtId="0" fontId="9" fillId="0" borderId="0" xfId="0" applyFont="1"/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9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wrapText="1"/>
    </xf>
    <xf numFmtId="1" fontId="9" fillId="0" borderId="12" xfId="0" applyNumberFormat="1" applyFont="1" applyBorder="1" applyAlignment="1">
      <alignment horizontal="right" vertical="center" wrapText="1"/>
    </xf>
    <xf numFmtId="1" fontId="9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0" fillId="0" borderId="4" xfId="0" applyBorder="1" applyAlignment="1">
      <alignment wrapText="1"/>
    </xf>
    <xf numFmtId="164" fontId="0" fillId="0" borderId="1" xfId="0" applyNumberFormat="1" applyBorder="1"/>
    <xf numFmtId="49" fontId="9" fillId="0" borderId="6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/>
    <xf numFmtId="164" fontId="0" fillId="0" borderId="26" xfId="0" applyNumberForma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64" fontId="8" fillId="5" borderId="30" xfId="0" applyNumberFormat="1" applyFont="1" applyFill="1" applyBorder="1" applyAlignment="1">
      <alignment vertical="center"/>
    </xf>
    <xf numFmtId="164" fontId="8" fillId="5" borderId="31" xfId="0" applyNumberFormat="1" applyFont="1" applyFill="1" applyBorder="1" applyAlignment="1">
      <alignment vertical="center" wrapText="1"/>
    </xf>
    <xf numFmtId="164" fontId="11" fillId="5" borderId="32" xfId="0" applyNumberFormat="1" applyFont="1" applyFill="1" applyBorder="1" applyAlignment="1">
      <alignment horizontal="center" vertical="center" wrapText="1" shrinkToFit="1"/>
    </xf>
    <xf numFmtId="164" fontId="8" fillId="5" borderId="32" xfId="0" applyNumberFormat="1" applyFont="1" applyFill="1" applyBorder="1" applyAlignment="1">
      <alignment horizontal="center" vertical="center" wrapText="1" shrinkToFit="1"/>
    </xf>
    <xf numFmtId="165" fontId="8" fillId="5" borderId="32" xfId="0" applyNumberFormat="1" applyFont="1" applyFill="1" applyBorder="1" applyAlignment="1">
      <alignment horizontal="center" vertical="center" wrapText="1"/>
    </xf>
    <xf numFmtId="164" fontId="0" fillId="0" borderId="33" xfId="0" applyNumberFormat="1" applyBorder="1" applyAlignment="1">
      <alignment vertical="center"/>
    </xf>
    <xf numFmtId="164" fontId="4" fillId="0" borderId="35" xfId="0" applyNumberFormat="1" applyFont="1" applyBorder="1" applyAlignment="1">
      <alignment horizontal="right" vertical="center" wrapText="1" shrinkToFit="1"/>
    </xf>
    <xf numFmtId="164" fontId="4" fillId="0" borderId="35" xfId="0" applyNumberFormat="1" applyFont="1" applyBorder="1" applyAlignment="1">
      <alignment horizontal="right" vertical="center" shrinkToFit="1"/>
    </xf>
    <xf numFmtId="164" fontId="0" fillId="0" borderId="35" xfId="0" applyNumberFormat="1" applyBorder="1" applyAlignment="1">
      <alignment vertical="center" shrinkToFit="1"/>
    </xf>
    <xf numFmtId="165" fontId="0" fillId="0" borderId="35" xfId="0" applyNumberFormat="1" applyBorder="1" applyAlignment="1">
      <alignment vertical="center"/>
    </xf>
    <xf numFmtId="164" fontId="9" fillId="0" borderId="33" xfId="0" applyNumberFormat="1" applyFont="1" applyBorder="1" applyAlignment="1">
      <alignment vertical="center"/>
    </xf>
    <xf numFmtId="164" fontId="9" fillId="0" borderId="35" xfId="0" applyNumberFormat="1" applyFont="1" applyBorder="1" applyAlignment="1">
      <alignment vertical="center" wrapText="1" shrinkToFit="1"/>
    </xf>
    <xf numFmtId="164" fontId="9" fillId="0" borderId="35" xfId="0" applyNumberFormat="1" applyFont="1" applyBorder="1" applyAlignment="1">
      <alignment vertical="center" shrinkToFit="1"/>
    </xf>
    <xf numFmtId="165" fontId="9" fillId="0" borderId="35" xfId="0" applyNumberFormat="1" applyFont="1" applyBorder="1" applyAlignment="1">
      <alignment vertical="center"/>
    </xf>
    <xf numFmtId="164" fontId="0" fillId="0" borderId="33" xfId="0" applyNumberFormat="1" applyBorder="1" applyAlignment="1">
      <alignment horizontal="left" vertical="center"/>
    </xf>
    <xf numFmtId="164" fontId="0" fillId="0" borderId="35" xfId="0" applyNumberFormat="1" applyBorder="1" applyAlignment="1">
      <alignment vertical="center" wrapText="1" shrinkToFit="1"/>
    </xf>
    <xf numFmtId="164" fontId="0" fillId="3" borderId="39" xfId="0" applyNumberFormat="1" applyFill="1" applyBorder="1" applyAlignment="1">
      <alignment vertical="center" wrapText="1" shrinkToFit="1"/>
    </xf>
    <xf numFmtId="164" fontId="0" fillId="3" borderId="39" xfId="0" applyNumberFormat="1" applyFill="1" applyBorder="1" applyAlignment="1">
      <alignment vertical="center" shrinkToFit="1"/>
    </xf>
    <xf numFmtId="165" fontId="0" fillId="3" borderId="39" xfId="0" applyNumberForma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8" fillId="0" borderId="33" xfId="0" applyNumberFormat="1" applyFont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vertical="center" wrapText="1"/>
    </xf>
    <xf numFmtId="166" fontId="0" fillId="0" borderId="0" xfId="0" applyNumberFormat="1"/>
    <xf numFmtId="164" fontId="8" fillId="0" borderId="35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vertical="center"/>
    </xf>
    <xf numFmtId="164" fontId="8" fillId="3" borderId="39" xfId="0" applyNumberFormat="1" applyFont="1" applyFill="1" applyBorder="1" applyAlignment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Border="1" applyAlignment="1">
      <alignment vertical="center"/>
    </xf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7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167" fontId="17" fillId="0" borderId="0" xfId="0" applyNumberFormat="1" applyFont="1" applyAlignment="1">
      <alignment vertical="top" shrinkToFit="1"/>
    </xf>
    <xf numFmtId="164" fontId="17" fillId="0" borderId="0" xfId="0" applyNumberFormat="1" applyFont="1" applyAlignment="1">
      <alignment vertical="top" shrinkToFit="1"/>
    </xf>
    <xf numFmtId="167" fontId="18" fillId="0" borderId="0" xfId="0" applyNumberFormat="1" applyFont="1" applyAlignment="1">
      <alignment horizontal="center" vertical="top" wrapText="1" shrinkToFit="1"/>
    </xf>
    <xf numFmtId="167" fontId="19" fillId="0" borderId="0" xfId="0" applyNumberFormat="1" applyFont="1" applyAlignment="1">
      <alignment horizontal="center" vertical="top" wrapText="1"/>
    </xf>
    <xf numFmtId="167" fontId="9" fillId="3" borderId="0" xfId="0" applyNumberFormat="1" applyFont="1" applyFill="1" applyAlignment="1">
      <alignment vertical="top" shrinkToFit="1"/>
    </xf>
    <xf numFmtId="164" fontId="9" fillId="3" borderId="0" xfId="0" applyNumberFormat="1" applyFont="1" applyFill="1" applyAlignment="1">
      <alignment vertical="top" shrinkToFit="1"/>
    </xf>
    <xf numFmtId="0" fontId="9" fillId="3" borderId="29" xfId="0" applyFont="1" applyFill="1" applyBorder="1" applyAlignment="1">
      <alignment vertical="top"/>
    </xf>
    <xf numFmtId="49" fontId="9" fillId="3" borderId="18" xfId="0" applyNumberFormat="1" applyFont="1" applyFill="1" applyBorder="1" applyAlignment="1">
      <alignment vertical="top"/>
    </xf>
    <xf numFmtId="0" fontId="9" fillId="3" borderId="18" xfId="0" applyFont="1" applyFill="1" applyBorder="1" applyAlignment="1">
      <alignment horizontal="center"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49" fontId="9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7" fontId="18" fillId="0" borderId="0" xfId="0" quotePrefix="1" applyNumberFormat="1" applyFont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167" fontId="19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9" fillId="0" borderId="6" xfId="0" applyNumberFormat="1" applyFont="1" applyBorder="1" applyAlignment="1">
      <alignment horizontal="left" vertical="center"/>
    </xf>
    <xf numFmtId="0" fontId="9" fillId="0" borderId="18" xfId="0" applyFont="1" applyBorder="1" applyAlignment="1">
      <alignment horizontal="left" vertical="top"/>
    </xf>
    <xf numFmtId="49" fontId="9" fillId="0" borderId="6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4" fontId="8" fillId="3" borderId="39" xfId="0" applyNumberFormat="1" applyFont="1" applyFill="1" applyBorder="1" applyAlignment="1">
      <alignment vertical="center"/>
    </xf>
    <xf numFmtId="168" fontId="8" fillId="0" borderId="35" xfId="0" applyNumberFormat="1" applyFont="1" applyBorder="1" applyAlignment="1">
      <alignment vertical="center"/>
    </xf>
    <xf numFmtId="168" fontId="8" fillId="3" borderId="39" xfId="0" applyNumberFormat="1" applyFont="1" applyFill="1" applyBorder="1" applyAlignment="1">
      <alignment vertical="center"/>
    </xf>
    <xf numFmtId="167" fontId="0" fillId="0" borderId="0" xfId="0" applyNumberFormat="1" applyAlignment="1">
      <alignment horizontal="left" vertical="top" wrapText="1"/>
    </xf>
    <xf numFmtId="167" fontId="0" fillId="0" borderId="0" xfId="0" applyNumberFormat="1" applyAlignment="1">
      <alignment horizontal="center" vertical="top" wrapText="1"/>
    </xf>
    <xf numFmtId="169" fontId="0" fillId="0" borderId="0" xfId="0" applyNumberFormat="1"/>
    <xf numFmtId="169" fontId="0" fillId="5" borderId="21" xfId="0" applyNumberFormat="1" applyFill="1" applyBorder="1"/>
    <xf numFmtId="169" fontId="0" fillId="0" borderId="0" xfId="0" applyNumberFormat="1" applyAlignment="1">
      <alignment vertical="top"/>
    </xf>
    <xf numFmtId="169" fontId="9" fillId="3" borderId="18" xfId="0" applyNumberFormat="1" applyFont="1" applyFill="1" applyBorder="1" applyAlignment="1">
      <alignment vertical="top" shrinkToFit="1"/>
    </xf>
    <xf numFmtId="169" fontId="17" fillId="0" borderId="42" xfId="0" applyNumberFormat="1" applyFont="1" applyBorder="1" applyAlignment="1">
      <alignment vertical="top" shrinkToFit="1"/>
    </xf>
    <xf numFmtId="169" fontId="18" fillId="0" borderId="0" xfId="0" applyNumberFormat="1" applyFont="1" applyAlignment="1">
      <alignment vertical="top" wrapText="1" shrinkToFit="1"/>
    </xf>
    <xf numFmtId="169" fontId="17" fillId="0" borderId="45" xfId="0" applyNumberFormat="1" applyFont="1" applyBorder="1" applyAlignment="1">
      <alignment vertical="top" shrinkToFit="1"/>
    </xf>
    <xf numFmtId="169" fontId="9" fillId="3" borderId="12" xfId="0" applyNumberFormat="1" applyFont="1" applyFill="1" applyBorder="1" applyAlignment="1">
      <alignment vertical="top"/>
    </xf>
    <xf numFmtId="169" fontId="19" fillId="0" borderId="0" xfId="0" applyNumberFormat="1" applyFont="1" applyAlignment="1">
      <alignment vertical="top" wrapText="1"/>
    </xf>
    <xf numFmtId="169" fontId="0" fillId="0" borderId="0" xfId="0" applyNumberFormat="1" applyAlignment="1">
      <alignment vertical="top" wrapText="1"/>
    </xf>
    <xf numFmtId="4" fontId="0" fillId="0" borderId="0" xfId="0" applyNumberFormat="1"/>
    <xf numFmtId="4" fontId="0" fillId="5" borderId="15" xfId="0" applyNumberFormat="1" applyFill="1" applyBorder="1"/>
    <xf numFmtId="4" fontId="0" fillId="5" borderId="21" xfId="0" applyNumberFormat="1" applyFill="1" applyBorder="1"/>
    <xf numFmtId="4" fontId="0" fillId="0" borderId="0" xfId="0" applyNumberFormat="1" applyAlignment="1">
      <alignment vertical="top"/>
    </xf>
    <xf numFmtId="4" fontId="9" fillId="3" borderId="18" xfId="0" applyNumberFormat="1" applyFont="1" applyFill="1" applyBorder="1" applyAlignment="1">
      <alignment vertical="top" shrinkToFit="1"/>
    </xf>
    <xf numFmtId="4" fontId="9" fillId="3" borderId="40" xfId="0" applyNumberFormat="1" applyFont="1" applyFill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4" fontId="9" fillId="3" borderId="12" xfId="0" applyNumberFormat="1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 shrinkToFit="1"/>
    </xf>
    <xf numFmtId="0" fontId="7" fillId="0" borderId="20" xfId="2" applyFont="1" applyBorder="1" applyAlignment="1">
      <alignment horizontal="left" vertical="top"/>
    </xf>
    <xf numFmtId="0" fontId="20" fillId="0" borderId="47" xfId="2" applyBorder="1" applyAlignment="1">
      <alignment vertical="top"/>
    </xf>
    <xf numFmtId="0" fontId="20" fillId="0" borderId="47" xfId="2" applyBorder="1" applyAlignment="1">
      <alignment horizontal="center" vertical="top"/>
    </xf>
    <xf numFmtId="0" fontId="20" fillId="0" borderId="48" xfId="2" applyBorder="1" applyAlignment="1">
      <alignment vertical="top"/>
    </xf>
    <xf numFmtId="0" fontId="20" fillId="0" borderId="0" xfId="2" applyAlignment="1">
      <alignment vertical="top"/>
    </xf>
    <xf numFmtId="0" fontId="20" fillId="0" borderId="1" xfId="2" applyBorder="1" applyAlignment="1">
      <alignment horizontal="left" vertical="top"/>
    </xf>
    <xf numFmtId="0" fontId="20" fillId="0" borderId="0" xfId="2" applyAlignment="1">
      <alignment horizontal="center" vertical="top"/>
    </xf>
    <xf numFmtId="0" fontId="20" fillId="0" borderId="2" xfId="2" applyBorder="1" applyAlignment="1">
      <alignment vertical="top"/>
    </xf>
    <xf numFmtId="0" fontId="20" fillId="0" borderId="1" xfId="2" applyBorder="1" applyAlignment="1">
      <alignment vertical="top"/>
    </xf>
    <xf numFmtId="0" fontId="20" fillId="0" borderId="3" xfId="2" applyBorder="1" applyAlignment="1">
      <alignment horizontal="center" vertical="top"/>
    </xf>
    <xf numFmtId="0" fontId="20" fillId="0" borderId="4" xfId="2" applyBorder="1" applyAlignment="1">
      <alignment vertical="top"/>
    </xf>
    <xf numFmtId="0" fontId="20" fillId="0" borderId="4" xfId="2" applyBorder="1" applyAlignment="1">
      <alignment horizontal="center" vertical="top"/>
    </xf>
    <xf numFmtId="0" fontId="20" fillId="0" borderId="5" xfId="2" applyBorder="1" applyAlignment="1">
      <alignment vertical="top"/>
    </xf>
    <xf numFmtId="0" fontId="9" fillId="0" borderId="49" xfId="2" applyFont="1" applyBorder="1" applyAlignment="1">
      <alignment horizontal="center" vertical="top"/>
    </xf>
    <xf numFmtId="0" fontId="6" fillId="0" borderId="47" xfId="2" applyFont="1" applyBorder="1" applyAlignment="1">
      <alignment horizontal="center" vertical="top"/>
    </xf>
    <xf numFmtId="0" fontId="6" fillId="0" borderId="50" xfId="2" applyFont="1" applyBorder="1" applyAlignment="1">
      <alignment horizontal="center" vertical="top"/>
    </xf>
    <xf numFmtId="0" fontId="6" fillId="0" borderId="51" xfId="2" applyFont="1" applyBorder="1" applyAlignment="1">
      <alignment horizontal="center" vertical="top"/>
    </xf>
    <xf numFmtId="0" fontId="20" fillId="0" borderId="52" xfId="2" applyBorder="1" applyAlignment="1">
      <alignment horizontal="center" vertical="top"/>
    </xf>
    <xf numFmtId="0" fontId="20" fillId="0" borderId="53" xfId="2" applyBorder="1" applyAlignment="1">
      <alignment horizontal="center" vertical="top"/>
    </xf>
    <xf numFmtId="0" fontId="20" fillId="0" borderId="53" xfId="2" applyBorder="1" applyAlignment="1">
      <alignment vertical="top"/>
    </xf>
    <xf numFmtId="0" fontId="20" fillId="0" borderId="54" xfId="2" applyBorder="1" applyAlignment="1">
      <alignment vertical="top"/>
    </xf>
    <xf numFmtId="0" fontId="20" fillId="0" borderId="0" xfId="2"/>
    <xf numFmtId="0" fontId="12" fillId="0" borderId="52" xfId="2" applyFont="1" applyBorder="1" applyAlignment="1">
      <alignment horizontal="center" vertical="top"/>
    </xf>
    <xf numFmtId="0" fontId="21" fillId="0" borderId="0" xfId="2" applyFont="1" applyAlignment="1">
      <alignment vertical="top"/>
    </xf>
    <xf numFmtId="49" fontId="20" fillId="0" borderId="55" xfId="2" applyNumberFormat="1" applyBorder="1" applyAlignment="1">
      <alignment horizontal="center" vertical="top"/>
    </xf>
    <xf numFmtId="0" fontId="20" fillId="0" borderId="56" xfId="2" applyBorder="1" applyAlignment="1">
      <alignment vertical="top"/>
    </xf>
    <xf numFmtId="0" fontId="20" fillId="0" borderId="56" xfId="2" applyBorder="1" applyAlignment="1">
      <alignment horizontal="center" vertical="top"/>
    </xf>
    <xf numFmtId="0" fontId="20" fillId="0" borderId="57" xfId="2" applyBorder="1" applyAlignment="1">
      <alignment vertical="top"/>
    </xf>
    <xf numFmtId="0" fontId="22" fillId="0" borderId="0" xfId="2" applyFont="1" applyAlignment="1">
      <alignment vertical="top"/>
    </xf>
    <xf numFmtId="4" fontId="20" fillId="0" borderId="56" xfId="2" applyNumberFormat="1" applyBorder="1" applyAlignment="1">
      <alignment vertical="top"/>
    </xf>
    <xf numFmtId="49" fontId="9" fillId="0" borderId="58" xfId="2" applyNumberFormat="1" applyFont="1" applyBorder="1" applyAlignment="1">
      <alignment horizontal="center" vertical="top"/>
    </xf>
    <xf numFmtId="0" fontId="6" fillId="0" borderId="39" xfId="2" applyFont="1" applyBorder="1" applyAlignment="1">
      <alignment vertical="top"/>
    </xf>
    <xf numFmtId="0" fontId="20" fillId="0" borderId="39" xfId="2" applyBorder="1" applyAlignment="1">
      <alignment horizontal="center" vertical="top"/>
    </xf>
    <xf numFmtId="0" fontId="20" fillId="0" borderId="39" xfId="2" applyBorder="1" applyAlignment="1">
      <alignment vertical="top"/>
    </xf>
    <xf numFmtId="4" fontId="20" fillId="0" borderId="39" xfId="2" applyNumberFormat="1" applyBorder="1" applyAlignment="1">
      <alignment vertical="top"/>
    </xf>
    <xf numFmtId="0" fontId="20" fillId="0" borderId="59" xfId="2" applyBorder="1" applyAlignment="1">
      <alignment vertical="top"/>
    </xf>
    <xf numFmtId="49" fontId="20" fillId="0" borderId="58" xfId="2" applyNumberFormat="1" applyBorder="1" applyAlignment="1">
      <alignment horizontal="center" vertical="top"/>
    </xf>
    <xf numFmtId="168" fontId="20" fillId="0" borderId="39" xfId="2" applyNumberFormat="1" applyBorder="1" applyAlignment="1">
      <alignment vertical="top"/>
    </xf>
    <xf numFmtId="4" fontId="2" fillId="0" borderId="39" xfId="2" applyNumberFormat="1" applyFont="1" applyBorder="1" applyAlignment="1">
      <alignment vertical="top"/>
    </xf>
    <xf numFmtId="0" fontId="20" fillId="0" borderId="59" xfId="2" applyBorder="1" applyAlignment="1">
      <alignment vertical="top" wrapText="1"/>
    </xf>
    <xf numFmtId="49" fontId="9" fillId="0" borderId="60" xfId="2" applyNumberFormat="1" applyFont="1" applyBorder="1" applyAlignment="1">
      <alignment horizontal="center" vertical="top"/>
    </xf>
    <xf numFmtId="0" fontId="6" fillId="0" borderId="61" xfId="2" applyFont="1" applyBorder="1" applyAlignment="1">
      <alignment vertical="top"/>
    </xf>
    <xf numFmtId="0" fontId="20" fillId="0" borderId="61" xfId="2" applyBorder="1" applyAlignment="1">
      <alignment horizontal="center" vertical="top"/>
    </xf>
    <xf numFmtId="168" fontId="20" fillId="0" borderId="61" xfId="2" applyNumberFormat="1" applyBorder="1" applyAlignment="1">
      <alignment vertical="top"/>
    </xf>
    <xf numFmtId="4" fontId="20" fillId="0" borderId="61" xfId="2" applyNumberFormat="1" applyBorder="1" applyAlignment="1">
      <alignment vertical="top"/>
    </xf>
    <xf numFmtId="0" fontId="20" fillId="0" borderId="62" xfId="2" applyBorder="1" applyAlignment="1">
      <alignment vertical="top"/>
    </xf>
    <xf numFmtId="168" fontId="20" fillId="0" borderId="56" xfId="2" applyNumberFormat="1" applyBorder="1" applyAlignment="1">
      <alignment vertical="top"/>
    </xf>
    <xf numFmtId="49" fontId="20" fillId="0" borderId="63" xfId="2" applyNumberFormat="1" applyBorder="1" applyAlignment="1">
      <alignment horizontal="center" vertical="top"/>
    </xf>
    <xf numFmtId="0" fontId="20" fillId="0" borderId="64" xfId="2" applyBorder="1" applyAlignment="1">
      <alignment vertical="top"/>
    </xf>
    <xf numFmtId="0" fontId="2" fillId="0" borderId="39" xfId="2" applyFont="1" applyBorder="1" applyAlignment="1">
      <alignment vertical="top"/>
    </xf>
    <xf numFmtId="0" fontId="2" fillId="0" borderId="39" xfId="2" applyFont="1" applyBorder="1" applyAlignment="1">
      <alignment horizontal="center" vertical="top"/>
    </xf>
    <xf numFmtId="168" fontId="2" fillId="0" borderId="64" xfId="2" applyNumberFormat="1" applyFont="1" applyBorder="1" applyAlignment="1">
      <alignment vertical="top"/>
    </xf>
    <xf numFmtId="0" fontId="23" fillId="0" borderId="39" xfId="2" applyFont="1" applyBorder="1" applyAlignment="1">
      <alignment vertical="top" wrapText="1"/>
    </xf>
    <xf numFmtId="49" fontId="23" fillId="0" borderId="39" xfId="2" applyNumberFormat="1" applyFont="1" applyBorder="1" applyAlignment="1">
      <alignment horizontal="center" vertical="top" wrapText="1"/>
    </xf>
    <xf numFmtId="168" fontId="2" fillId="0" borderId="64" xfId="2" applyNumberFormat="1" applyFont="1" applyBorder="1" applyAlignment="1">
      <alignment vertical="top" wrapText="1"/>
    </xf>
    <xf numFmtId="168" fontId="2" fillId="0" borderId="39" xfId="2" applyNumberFormat="1" applyFont="1" applyBorder="1" applyAlignment="1">
      <alignment vertical="top"/>
    </xf>
    <xf numFmtId="49" fontId="20" fillId="0" borderId="39" xfId="2" applyNumberFormat="1" applyBorder="1" applyAlignment="1">
      <alignment horizontal="center" vertical="top" wrapText="1"/>
    </xf>
    <xf numFmtId="168" fontId="20" fillId="0" borderId="64" xfId="2" applyNumberFormat="1" applyBorder="1" applyAlignment="1">
      <alignment vertical="top"/>
    </xf>
    <xf numFmtId="0" fontId="20" fillId="0" borderId="65" xfId="2" applyBorder="1" applyAlignment="1">
      <alignment vertical="top" wrapText="1"/>
    </xf>
    <xf numFmtId="0" fontId="20" fillId="0" borderId="27" xfId="2" applyBorder="1" applyAlignment="1">
      <alignment horizontal="left" vertical="top"/>
    </xf>
    <xf numFmtId="49" fontId="20" fillId="0" borderId="60" xfId="2" applyNumberFormat="1" applyBorder="1" applyAlignment="1">
      <alignment horizontal="center" vertical="top"/>
    </xf>
    <xf numFmtId="0" fontId="20" fillId="0" borderId="61" xfId="2" applyBorder="1" applyAlignment="1">
      <alignment vertical="top"/>
    </xf>
    <xf numFmtId="0" fontId="2" fillId="0" borderId="61" xfId="2" applyFont="1" applyBorder="1" applyAlignment="1">
      <alignment horizontal="center" vertical="top"/>
    </xf>
    <xf numFmtId="49" fontId="20" fillId="0" borderId="58" xfId="2" applyNumberFormat="1" applyBorder="1" applyAlignment="1">
      <alignment horizontal="center"/>
    </xf>
    <xf numFmtId="0" fontId="2" fillId="0" borderId="39" xfId="2" applyFont="1" applyBorder="1"/>
    <xf numFmtId="0" fontId="2" fillId="0" borderId="39" xfId="2" applyFont="1" applyBorder="1" applyAlignment="1">
      <alignment horizontal="center"/>
    </xf>
    <xf numFmtId="168" fontId="20" fillId="0" borderId="39" xfId="2" applyNumberFormat="1" applyBorder="1"/>
    <xf numFmtId="4" fontId="20" fillId="0" borderId="39" xfId="2" applyNumberFormat="1" applyBorder="1" applyAlignment="1">
      <alignment horizontal="center"/>
    </xf>
    <xf numFmtId="0" fontId="20" fillId="0" borderId="65" xfId="2" applyBorder="1"/>
    <xf numFmtId="0" fontId="20" fillId="0" borderId="39" xfId="2" applyBorder="1"/>
    <xf numFmtId="0" fontId="20" fillId="0" borderId="39" xfId="2" applyBorder="1" applyAlignment="1">
      <alignment horizontal="center"/>
    </xf>
    <xf numFmtId="0" fontId="2" fillId="0" borderId="65" xfId="2" applyFont="1" applyBorder="1"/>
    <xf numFmtId="0" fontId="20" fillId="0" borderId="63" xfId="2" applyBorder="1" applyAlignment="1">
      <alignment horizontal="center" vertical="top"/>
    </xf>
    <xf numFmtId="0" fontId="2" fillId="0" borderId="56" xfId="2" applyFont="1" applyBorder="1" applyAlignment="1">
      <alignment vertical="top"/>
    </xf>
    <xf numFmtId="0" fontId="2" fillId="0" borderId="56" xfId="2" applyFont="1" applyBorder="1" applyAlignment="1">
      <alignment horizontal="center" vertical="top"/>
    </xf>
    <xf numFmtId="49" fontId="20" fillId="0" borderId="66" xfId="2" applyNumberFormat="1" applyBorder="1" applyAlignment="1">
      <alignment horizontal="center" vertical="top"/>
    </xf>
    <xf numFmtId="0" fontId="6" fillId="0" borderId="36" xfId="2" applyFont="1" applyBorder="1" applyAlignment="1">
      <alignment vertical="top"/>
    </xf>
    <xf numFmtId="0" fontId="20" fillId="0" borderId="37" xfId="2" applyBorder="1" applyAlignment="1">
      <alignment horizontal="center" vertical="top"/>
    </xf>
    <xf numFmtId="0" fontId="20" fillId="0" borderId="37" xfId="2" applyBorder="1" applyAlignment="1">
      <alignment vertical="top"/>
    </xf>
    <xf numFmtId="4" fontId="20" fillId="0" borderId="38" xfId="2" applyNumberFormat="1" applyBorder="1" applyAlignment="1">
      <alignment vertical="top"/>
    </xf>
    <xf numFmtId="4" fontId="6" fillId="0" borderId="67" xfId="2" applyNumberFormat="1" applyFont="1" applyBorder="1" applyAlignment="1">
      <alignment vertical="top"/>
    </xf>
    <xf numFmtId="0" fontId="6" fillId="0" borderId="68" xfId="2" applyFont="1" applyBorder="1" applyAlignment="1">
      <alignment vertical="top"/>
    </xf>
    <xf numFmtId="0" fontId="6" fillId="0" borderId="10" xfId="2" applyFont="1" applyBorder="1" applyAlignment="1">
      <alignment vertical="top"/>
    </xf>
    <xf numFmtId="0" fontId="6" fillId="6" borderId="36" xfId="2" applyFont="1" applyFill="1" applyBorder="1" applyAlignment="1">
      <alignment vertical="top"/>
    </xf>
    <xf numFmtId="0" fontId="20" fillId="6" borderId="37" xfId="2" applyFill="1" applyBorder="1" applyAlignment="1">
      <alignment horizontal="center" vertical="top"/>
    </xf>
    <xf numFmtId="0" fontId="20" fillId="6" borderId="37" xfId="2" applyFill="1" applyBorder="1" applyAlignment="1">
      <alignment vertical="top"/>
    </xf>
    <xf numFmtId="4" fontId="20" fillId="6" borderId="38" xfId="2" applyNumberFormat="1" applyFill="1" applyBorder="1" applyAlignment="1">
      <alignment vertical="top"/>
    </xf>
    <xf numFmtId="4" fontId="6" fillId="6" borderId="67" xfId="2" applyNumberFormat="1" applyFont="1" applyFill="1" applyBorder="1" applyAlignment="1">
      <alignment vertical="top"/>
    </xf>
    <xf numFmtId="0" fontId="6" fillId="6" borderId="68" xfId="2" applyFont="1" applyFill="1" applyBorder="1" applyAlignment="1">
      <alignment vertical="top"/>
    </xf>
    <xf numFmtId="170" fontId="20" fillId="0" borderId="39" xfId="2" applyNumberFormat="1" applyBorder="1" applyAlignment="1">
      <alignment vertical="top"/>
    </xf>
    <xf numFmtId="0" fontId="20" fillId="0" borderId="58" xfId="2" applyBorder="1" applyAlignment="1">
      <alignment horizontal="center" vertical="top"/>
    </xf>
    <xf numFmtId="0" fontId="20" fillId="0" borderId="60" xfId="2" applyBorder="1" applyAlignment="1">
      <alignment horizontal="center" vertical="top"/>
    </xf>
    <xf numFmtId="0" fontId="2" fillId="0" borderId="61" xfId="2" applyFont="1" applyBorder="1" applyAlignment="1">
      <alignment vertical="top"/>
    </xf>
    <xf numFmtId="0" fontId="22" fillId="0" borderId="0" xfId="2" applyFont="1" applyAlignment="1">
      <alignment horizontal="right" vertical="top"/>
    </xf>
    <xf numFmtId="0" fontId="20" fillId="0" borderId="0" xfId="2" applyAlignment="1">
      <alignment horizontal="right" vertical="top"/>
    </xf>
    <xf numFmtId="0" fontId="22" fillId="0" borderId="0" xfId="2" applyFont="1" applyAlignment="1">
      <alignment horizontal="left" vertical="top"/>
    </xf>
    <xf numFmtId="0" fontId="20" fillId="0" borderId="0" xfId="2" applyAlignment="1">
      <alignment horizontal="left" vertical="top"/>
    </xf>
    <xf numFmtId="49" fontId="25" fillId="0" borderId="0" xfId="3" applyNumberFormat="1" applyFont="1" applyAlignment="1">
      <alignment horizontal="left"/>
    </xf>
    <xf numFmtId="0" fontId="26" fillId="0" borderId="0" xfId="4" applyFont="1" applyAlignment="1">
      <alignment wrapText="1"/>
    </xf>
    <xf numFmtId="1" fontId="25" fillId="0" borderId="0" xfId="3" applyNumberFormat="1" applyFont="1" applyAlignment="1">
      <alignment horizontal="left"/>
    </xf>
    <xf numFmtId="0" fontId="26" fillId="0" borderId="0" xfId="3" applyFont="1" applyAlignment="1">
      <alignment horizontal="left"/>
    </xf>
    <xf numFmtId="171" fontId="26" fillId="0" borderId="0" xfId="3" applyNumberFormat="1" applyFont="1"/>
    <xf numFmtId="0" fontId="26" fillId="0" borderId="0" xfId="3" applyFont="1"/>
    <xf numFmtId="0" fontId="26" fillId="0" borderId="0" xfId="4" applyFont="1"/>
    <xf numFmtId="1" fontId="26" fillId="0" borderId="0" xfId="3" applyNumberFormat="1" applyFont="1" applyAlignment="1">
      <alignment horizontal="center"/>
    </xf>
    <xf numFmtId="49" fontId="25" fillId="0" borderId="0" xfId="3" applyNumberFormat="1" applyFont="1" applyAlignment="1">
      <alignment horizontal="left" vertical="top"/>
    </xf>
    <xf numFmtId="3" fontId="26" fillId="0" borderId="0" xfId="3" applyNumberFormat="1" applyFont="1" applyAlignment="1">
      <alignment horizontal="left"/>
    </xf>
    <xf numFmtId="49" fontId="25" fillId="0" borderId="0" xfId="4" applyNumberFormat="1" applyFont="1" applyAlignment="1">
      <alignment horizontal="left" vertical="center" wrapText="1"/>
    </xf>
    <xf numFmtId="0" fontId="25" fillId="0" borderId="0" xfId="4" applyFont="1" applyAlignment="1">
      <alignment horizontal="left" vertical="center" wrapText="1"/>
    </xf>
    <xf numFmtId="49" fontId="25" fillId="0" borderId="6" xfId="3" applyNumberFormat="1" applyFont="1" applyBorder="1" applyAlignment="1">
      <alignment horizontal="left" vertical="center" wrapText="1"/>
    </xf>
    <xf numFmtId="49" fontId="25" fillId="0" borderId="0" xfId="3" applyNumberFormat="1" applyFont="1" applyAlignment="1">
      <alignment horizontal="left" vertical="center" wrapText="1"/>
    </xf>
    <xf numFmtId="49" fontId="26" fillId="0" borderId="0" xfId="3" applyNumberFormat="1" applyFont="1"/>
    <xf numFmtId="0" fontId="26" fillId="0" borderId="0" xfId="3" applyFont="1" applyAlignment="1">
      <alignment horizontal="center"/>
    </xf>
    <xf numFmtId="49" fontId="26" fillId="0" borderId="39" xfId="3" applyNumberFormat="1" applyFont="1" applyBorder="1" applyAlignment="1">
      <alignment horizontal="center" vertical="center" wrapText="1"/>
    </xf>
    <xf numFmtId="0" fontId="26" fillId="0" borderId="39" xfId="3" applyFont="1" applyBorder="1" applyAlignment="1">
      <alignment horizontal="center" vertical="center"/>
    </xf>
    <xf numFmtId="1" fontId="26" fillId="0" borderId="39" xfId="3" applyNumberFormat="1" applyFont="1" applyBorder="1" applyAlignment="1">
      <alignment horizontal="center" vertical="center" wrapText="1"/>
    </xf>
    <xf numFmtId="0" fontId="26" fillId="0" borderId="39" xfId="3" applyFont="1" applyBorder="1" applyAlignment="1">
      <alignment horizontal="center" vertical="center" wrapText="1"/>
    </xf>
    <xf numFmtId="171" fontId="26" fillId="0" borderId="39" xfId="3" applyNumberFormat="1" applyFont="1" applyBorder="1" applyAlignment="1">
      <alignment horizontal="center" vertical="center" wrapText="1"/>
    </xf>
    <xf numFmtId="49" fontId="26" fillId="0" borderId="0" xfId="3" applyNumberFormat="1" applyFont="1" applyAlignment="1">
      <alignment horizontal="center" vertical="center" wrapText="1"/>
    </xf>
    <xf numFmtId="0" fontId="26" fillId="0" borderId="0" xfId="3" applyFont="1" applyAlignment="1">
      <alignment horizontal="center" vertical="center"/>
    </xf>
    <xf numFmtId="1" fontId="26" fillId="0" borderId="0" xfId="3" applyNumberFormat="1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171" fontId="26" fillId="0" borderId="0" xfId="3" applyNumberFormat="1" applyFont="1" applyAlignment="1">
      <alignment horizontal="center" vertical="center" wrapText="1"/>
    </xf>
    <xf numFmtId="49" fontId="25" fillId="0" borderId="0" xfId="4" applyNumberFormat="1" applyFont="1" applyAlignment="1">
      <alignment horizontal="center"/>
    </xf>
    <xf numFmtId="0" fontId="25" fillId="0" borderId="0" xfId="4" applyFont="1" applyAlignment="1">
      <alignment wrapText="1"/>
    </xf>
    <xf numFmtId="1" fontId="26" fillId="0" borderId="0" xfId="4" applyNumberFormat="1" applyFont="1" applyAlignment="1">
      <alignment horizontal="center"/>
    </xf>
    <xf numFmtId="49" fontId="26" fillId="0" borderId="0" xfId="4" applyNumberFormat="1" applyFont="1" applyAlignment="1">
      <alignment horizontal="center"/>
    </xf>
    <xf numFmtId="0" fontId="26" fillId="0" borderId="0" xfId="4" applyFont="1" applyAlignment="1">
      <alignment horizontal="left" vertical="center" wrapText="1"/>
    </xf>
    <xf numFmtId="1" fontId="26" fillId="0" borderId="0" xfId="5" applyNumberFormat="1" applyFont="1" applyAlignment="1">
      <alignment horizontal="center" vertical="center"/>
    </xf>
    <xf numFmtId="49" fontId="26" fillId="0" borderId="0" xfId="4" applyNumberFormat="1" applyFont="1" applyAlignment="1">
      <alignment horizontal="center" vertical="center"/>
    </xf>
    <xf numFmtId="4" fontId="26" fillId="0" borderId="0" xfId="6" applyNumberFormat="1" applyFont="1" applyAlignment="1">
      <alignment horizontal="center" vertical="center" wrapText="1"/>
    </xf>
    <xf numFmtId="4" fontId="26" fillId="0" borderId="0" xfId="6" applyNumberFormat="1" applyFont="1" applyAlignment="1">
      <alignment horizontal="center" vertical="center"/>
    </xf>
    <xf numFmtId="0" fontId="26" fillId="0" borderId="0" xfId="5" applyFont="1"/>
    <xf numFmtId="49" fontId="25" fillId="0" borderId="6" xfId="4" applyNumberFormat="1" applyFont="1" applyBorder="1" applyAlignment="1">
      <alignment horizontal="center"/>
    </xf>
    <xf numFmtId="0" fontId="25" fillId="0" borderId="6" xfId="4" applyFont="1" applyBorder="1" applyAlignment="1">
      <alignment wrapText="1"/>
    </xf>
    <xf numFmtId="1" fontId="26" fillId="0" borderId="6" xfId="4" applyNumberFormat="1" applyFont="1" applyBorder="1" applyAlignment="1">
      <alignment horizontal="center"/>
    </xf>
    <xf numFmtId="49" fontId="26" fillId="0" borderId="6" xfId="4" applyNumberFormat="1" applyFont="1" applyBorder="1" applyAlignment="1">
      <alignment horizontal="center"/>
    </xf>
    <xf numFmtId="171" fontId="26" fillId="0" borderId="6" xfId="3" applyNumberFormat="1" applyFont="1" applyBorder="1"/>
    <xf numFmtId="4" fontId="25" fillId="0" borderId="0" xfId="6" applyNumberFormat="1" applyFont="1" applyAlignment="1">
      <alignment horizontal="center" vertical="center" wrapText="1"/>
    </xf>
    <xf numFmtId="49" fontId="25" fillId="0" borderId="0" xfId="3" applyNumberFormat="1" applyFont="1" applyAlignment="1">
      <alignment horizontal="center"/>
    </xf>
    <xf numFmtId="0" fontId="25" fillId="0" borderId="0" xfId="4" applyFont="1" applyAlignment="1">
      <alignment horizontal="left"/>
    </xf>
    <xf numFmtId="172" fontId="26" fillId="0" borderId="0" xfId="3" applyNumberFormat="1" applyFont="1" applyAlignment="1">
      <alignment horizontal="center"/>
    </xf>
    <xf numFmtId="3" fontId="26" fillId="0" borderId="0" xfId="4" applyNumberFormat="1" applyFont="1" applyAlignment="1">
      <alignment horizontal="center"/>
    </xf>
    <xf numFmtId="1" fontId="26" fillId="0" borderId="0" xfId="5" applyNumberFormat="1" applyFont="1" applyAlignment="1">
      <alignment horizontal="center"/>
    </xf>
    <xf numFmtId="0" fontId="26" fillId="0" borderId="0" xfId="4" applyFont="1" applyAlignment="1">
      <alignment horizontal="center"/>
    </xf>
    <xf numFmtId="0" fontId="26" fillId="0" borderId="0" xfId="4" applyFont="1" applyAlignment="1">
      <alignment horizontal="left"/>
    </xf>
    <xf numFmtId="0" fontId="25" fillId="0" borderId="0" xfId="4" applyFont="1"/>
    <xf numFmtId="0" fontId="27" fillId="0" borderId="0" xfId="5" applyFont="1"/>
    <xf numFmtId="171" fontId="26" fillId="0" borderId="0" xfId="5" applyNumberFormat="1" applyFont="1"/>
    <xf numFmtId="0" fontId="28" fillId="0" borderId="0" xfId="4" applyFont="1"/>
    <xf numFmtId="49" fontId="26" fillId="0" borderId="0" xfId="5" applyNumberFormat="1" applyFont="1" applyAlignment="1">
      <alignment horizontal="center"/>
    </xf>
    <xf numFmtId="0" fontId="26" fillId="0" borderId="0" xfId="5" applyFont="1" applyAlignment="1">
      <alignment horizontal="left"/>
    </xf>
    <xf numFmtId="0" fontId="29" fillId="0" borderId="0" xfId="4" applyFont="1" applyAlignment="1">
      <alignment horizontal="center"/>
    </xf>
    <xf numFmtId="0" fontId="29" fillId="0" borderId="0" xfId="4" applyFont="1"/>
    <xf numFmtId="0" fontId="26" fillId="0" borderId="0" xfId="5" applyFont="1" applyAlignment="1">
      <alignment horizontal="left" wrapText="1"/>
    </xf>
    <xf numFmtId="172" fontId="26" fillId="0" borderId="0" xfId="5" applyNumberFormat="1" applyFont="1" applyAlignment="1">
      <alignment horizontal="center"/>
    </xf>
    <xf numFmtId="0" fontId="26" fillId="0" borderId="0" xfId="5" applyFont="1" applyAlignment="1">
      <alignment horizontal="center"/>
    </xf>
    <xf numFmtId="2" fontId="26" fillId="0" borderId="0" xfId="5" applyNumberFormat="1" applyFont="1" applyAlignment="1">
      <alignment horizontal="center"/>
    </xf>
    <xf numFmtId="1" fontId="26" fillId="0" borderId="0" xfId="5" applyNumberFormat="1" applyFont="1"/>
    <xf numFmtId="0" fontId="26" fillId="0" borderId="0" xfId="5" applyFont="1" applyAlignment="1">
      <alignment wrapText="1"/>
    </xf>
    <xf numFmtId="1" fontId="26" fillId="0" borderId="0" xfId="3" applyNumberFormat="1" applyFont="1"/>
    <xf numFmtId="0" fontId="31" fillId="0" borderId="0" xfId="7" applyFont="1" applyAlignment="1">
      <alignment horizontal="left" vertical="center"/>
    </xf>
    <xf numFmtId="0" fontId="30" fillId="0" borderId="0" xfId="7" applyAlignment="1">
      <alignment vertical="center"/>
    </xf>
    <xf numFmtId="4" fontId="25" fillId="0" borderId="0" xfId="7" applyNumberFormat="1" applyFont="1" applyAlignment="1">
      <alignment vertical="center"/>
    </xf>
    <xf numFmtId="0" fontId="2" fillId="0" borderId="0" xfId="7" applyFont="1" applyAlignment="1">
      <alignment vertical="center"/>
    </xf>
    <xf numFmtId="4" fontId="32" fillId="0" borderId="0" xfId="7" applyNumberFormat="1" applyFont="1" applyAlignment="1">
      <alignment vertical="center"/>
    </xf>
    <xf numFmtId="49" fontId="25" fillId="6" borderId="11" xfId="4" applyNumberFormat="1" applyFont="1" applyFill="1" applyBorder="1" applyAlignment="1">
      <alignment horizontal="center"/>
    </xf>
    <xf numFmtId="0" fontId="25" fillId="6" borderId="7" xfId="4" applyFont="1" applyFill="1" applyBorder="1" applyAlignment="1">
      <alignment wrapText="1"/>
    </xf>
    <xf numFmtId="1" fontId="26" fillId="6" borderId="7" xfId="4" applyNumberFormat="1" applyFont="1" applyFill="1" applyBorder="1" applyAlignment="1">
      <alignment horizontal="center"/>
    </xf>
    <xf numFmtId="49" fontId="26" fillId="6" borderId="7" xfId="4" applyNumberFormat="1" applyFont="1" applyFill="1" applyBorder="1" applyAlignment="1">
      <alignment horizontal="center"/>
    </xf>
    <xf numFmtId="4" fontId="25" fillId="6" borderId="7" xfId="6" applyNumberFormat="1" applyFont="1" applyFill="1" applyBorder="1" applyAlignment="1">
      <alignment horizontal="center" vertical="center" wrapText="1"/>
    </xf>
    <xf numFmtId="171" fontId="26" fillId="6" borderId="7" xfId="3" applyNumberFormat="1" applyFont="1" applyFill="1" applyBorder="1"/>
    <xf numFmtId="4" fontId="25" fillId="6" borderId="13" xfId="6" applyNumberFormat="1" applyFont="1" applyFill="1" applyBorder="1" applyAlignment="1">
      <alignment horizontal="center" vertical="center" wrapText="1"/>
    </xf>
    <xf numFmtId="49" fontId="26" fillId="0" borderId="0" xfId="3" applyNumberFormat="1" applyFont="1" applyAlignment="1">
      <alignment horizontal="center"/>
    </xf>
    <xf numFmtId="0" fontId="26" fillId="0" borderId="0" xfId="4" quotePrefix="1" applyFont="1"/>
    <xf numFmtId="1" fontId="26" fillId="0" borderId="0" xfId="4" quotePrefix="1" applyNumberFormat="1" applyFont="1" applyAlignment="1">
      <alignment horizontal="center"/>
    </xf>
    <xf numFmtId="0" fontId="33" fillId="0" borderId="0" xfId="8"/>
    <xf numFmtId="0" fontId="35" fillId="0" borderId="0" xfId="8" applyFont="1"/>
    <xf numFmtId="0" fontId="36" fillId="0" borderId="0" xfId="8" applyFont="1"/>
    <xf numFmtId="0" fontId="33" fillId="0" borderId="39" xfId="8" applyBorder="1" applyAlignment="1">
      <alignment horizontal="center" vertical="top" wrapText="1"/>
    </xf>
    <xf numFmtId="0" fontId="33" fillId="0" borderId="39" xfId="8" applyBorder="1" applyAlignment="1">
      <alignment horizontal="center" vertical="top"/>
    </xf>
    <xf numFmtId="0" fontId="33" fillId="0" borderId="39" xfId="8" applyBorder="1" applyAlignment="1">
      <alignment horizontal="center" wrapText="1"/>
    </xf>
    <xf numFmtId="0" fontId="33" fillId="0" borderId="0" xfId="8" applyAlignment="1">
      <alignment horizontal="center"/>
    </xf>
    <xf numFmtId="0" fontId="33" fillId="0" borderId="39" xfId="8" applyBorder="1" applyAlignment="1">
      <alignment vertical="top" wrapText="1"/>
    </xf>
    <xf numFmtId="0" fontId="33" fillId="0" borderId="39" xfId="8" applyBorder="1" applyAlignment="1">
      <alignment horizontal="center"/>
    </xf>
    <xf numFmtId="2" fontId="33" fillId="0" borderId="39" xfId="8" applyNumberFormat="1" applyBorder="1"/>
    <xf numFmtId="4" fontId="33" fillId="0" borderId="39" xfId="8" applyNumberFormat="1" applyBorder="1" applyAlignment="1">
      <alignment horizontal="right"/>
    </xf>
    <xf numFmtId="0" fontId="33" fillId="0" borderId="39" xfId="8" applyBorder="1" applyAlignment="1">
      <alignment wrapText="1"/>
    </xf>
    <xf numFmtId="4" fontId="33" fillId="0" borderId="39" xfId="8" applyNumberFormat="1" applyBorder="1"/>
    <xf numFmtId="0" fontId="33" fillId="0" borderId="39" xfId="8" applyBorder="1"/>
    <xf numFmtId="0" fontId="37" fillId="0" borderId="0" xfId="8" applyFont="1"/>
    <xf numFmtId="4" fontId="33" fillId="0" borderId="0" xfId="8" applyNumberFormat="1"/>
    <xf numFmtId="4" fontId="37" fillId="0" borderId="67" xfId="8" applyNumberFormat="1" applyFont="1" applyBorder="1"/>
    <xf numFmtId="49" fontId="38" fillId="7" borderId="0" xfId="8" applyNumberFormat="1" applyFont="1" applyFill="1" applyAlignment="1">
      <alignment horizontal="left" vertical="top" wrapText="1"/>
    </xf>
    <xf numFmtId="170" fontId="38" fillId="7" borderId="0" xfId="8" applyNumberFormat="1" applyFont="1" applyFill="1" applyAlignment="1">
      <alignment horizontal="center" vertical="top" wrapText="1"/>
    </xf>
    <xf numFmtId="170" fontId="38" fillId="7" borderId="0" xfId="8" applyNumberFormat="1" applyFont="1" applyFill="1" applyAlignment="1">
      <alignment horizontal="right" vertical="top" wrapText="1"/>
    </xf>
    <xf numFmtId="0" fontId="33" fillId="6" borderId="64" xfId="8" applyFill="1" applyBorder="1"/>
    <xf numFmtId="0" fontId="33" fillId="6" borderId="53" xfId="8" applyFill="1" applyBorder="1"/>
    <xf numFmtId="0" fontId="33" fillId="6" borderId="39" xfId="8" applyFill="1" applyBorder="1"/>
    <xf numFmtId="0" fontId="40" fillId="0" borderId="0" xfId="8" applyFont="1"/>
    <xf numFmtId="49" fontId="6" fillId="8" borderId="49" xfId="2" applyNumberFormat="1" applyFont="1" applyFill="1" applyBorder="1" applyAlignment="1">
      <alignment horizontal="center" vertical="top"/>
    </xf>
    <xf numFmtId="0" fontId="6" fillId="8" borderId="50" xfId="2" applyFont="1" applyFill="1" applyBorder="1" applyAlignment="1">
      <alignment horizontal="center"/>
    </xf>
    <xf numFmtId="49" fontId="6" fillId="8" borderId="71" xfId="2" applyNumberFormat="1" applyFont="1" applyFill="1" applyBorder="1" applyAlignment="1">
      <alignment horizontal="center" vertical="top"/>
    </xf>
    <xf numFmtId="0" fontId="6" fillId="8" borderId="72" xfId="2" applyFont="1" applyFill="1" applyBorder="1" applyAlignment="1">
      <alignment horizontal="center"/>
    </xf>
    <xf numFmtId="0" fontId="6" fillId="8" borderId="72" xfId="2" applyFont="1" applyFill="1" applyBorder="1"/>
    <xf numFmtId="44" fontId="6" fillId="8" borderId="61" xfId="9" applyFont="1" applyFill="1" applyBorder="1" applyAlignment="1">
      <alignment horizontal="center"/>
    </xf>
    <xf numFmtId="44" fontId="6" fillId="8" borderId="73" xfId="9" applyFont="1" applyFill="1" applyBorder="1" applyAlignment="1">
      <alignment horizontal="center"/>
    </xf>
    <xf numFmtId="49" fontId="20" fillId="0" borderId="52" xfId="2" applyNumberFormat="1" applyBorder="1" applyAlignment="1">
      <alignment horizontal="center" vertical="top"/>
    </xf>
    <xf numFmtId="0" fontId="20" fillId="0" borderId="53" xfId="2" applyBorder="1" applyAlignment="1">
      <alignment horizontal="center"/>
    </xf>
    <xf numFmtId="0" fontId="20" fillId="0" borderId="53" xfId="2" applyBorder="1"/>
    <xf numFmtId="44" fontId="0" fillId="0" borderId="53" xfId="9" applyFont="1" applyBorder="1"/>
    <xf numFmtId="44" fontId="0" fillId="0" borderId="53" xfId="9" applyFont="1" applyFill="1" applyBorder="1"/>
    <xf numFmtId="49" fontId="20" fillId="0" borderId="1" xfId="2" applyNumberFormat="1" applyBorder="1" applyAlignment="1">
      <alignment horizontal="center" vertical="top"/>
    </xf>
    <xf numFmtId="0" fontId="20" fillId="0" borderId="0" xfId="2" applyAlignment="1">
      <alignment horizontal="center"/>
    </xf>
    <xf numFmtId="44" fontId="0" fillId="0" borderId="0" xfId="9" applyFont="1" applyBorder="1"/>
    <xf numFmtId="44" fontId="0" fillId="0" borderId="0" xfId="9" applyFont="1" applyFill="1" applyBorder="1"/>
    <xf numFmtId="0" fontId="20" fillId="0" borderId="18" xfId="2" applyBorder="1"/>
    <xf numFmtId="0" fontId="20" fillId="0" borderId="40" xfId="2" applyBorder="1"/>
    <xf numFmtId="0" fontId="20" fillId="0" borderId="27" xfId="2" applyBorder="1"/>
    <xf numFmtId="0" fontId="20" fillId="0" borderId="6" xfId="2" applyBorder="1"/>
    <xf numFmtId="0" fontId="20" fillId="0" borderId="28" xfId="2" applyBorder="1"/>
    <xf numFmtId="49" fontId="20" fillId="0" borderId="0" xfId="2" applyNumberFormat="1" applyAlignment="1">
      <alignment horizontal="center" vertical="top"/>
    </xf>
    <xf numFmtId="44" fontId="0" fillId="0" borderId="0" xfId="9" applyFont="1"/>
    <xf numFmtId="44" fontId="0" fillId="0" borderId="0" xfId="9" applyFont="1" applyFill="1"/>
    <xf numFmtId="0" fontId="41" fillId="0" borderId="0" xfId="2" applyFont="1" applyAlignment="1">
      <alignment horizontal="justify"/>
    </xf>
    <xf numFmtId="168" fontId="20" fillId="0" borderId="53" xfId="2" applyNumberFormat="1" applyBorder="1"/>
    <xf numFmtId="4" fontId="20" fillId="0" borderId="53" xfId="2" applyNumberFormat="1" applyBorder="1" applyAlignment="1">
      <alignment vertical="center"/>
    </xf>
    <xf numFmtId="4" fontId="0" fillId="0" borderId="27" xfId="9" applyNumberFormat="1" applyFont="1" applyFill="1" applyBorder="1"/>
    <xf numFmtId="173" fontId="0" fillId="0" borderId="53" xfId="9" applyNumberFormat="1" applyFont="1" applyFill="1" applyBorder="1"/>
    <xf numFmtId="4" fontId="20" fillId="0" borderId="26" xfId="2" applyNumberFormat="1" applyBorder="1" applyAlignment="1">
      <alignment vertical="center"/>
    </xf>
    <xf numFmtId="4" fontId="0" fillId="0" borderId="53" xfId="9" applyNumberFormat="1" applyFont="1" applyFill="1" applyBorder="1"/>
    <xf numFmtId="0" fontId="42" fillId="0" borderId="0" xfId="2" applyFont="1" applyAlignment="1">
      <alignment horizontal="justify"/>
    </xf>
    <xf numFmtId="4" fontId="0" fillId="0" borderId="26" xfId="9" applyNumberFormat="1" applyFont="1" applyFill="1" applyBorder="1"/>
    <xf numFmtId="49" fontId="42" fillId="0" borderId="0" xfId="2" applyNumberFormat="1" applyFont="1" applyAlignment="1">
      <alignment horizontal="justify"/>
    </xf>
    <xf numFmtId="0" fontId="44" fillId="0" borderId="0" xfId="2" applyFont="1" applyAlignment="1">
      <alignment horizontal="justify"/>
    </xf>
    <xf numFmtId="0" fontId="20" fillId="0" borderId="53" xfId="2" applyBorder="1" applyAlignment="1">
      <alignment wrapText="1"/>
    </xf>
    <xf numFmtId="0" fontId="20" fillId="0" borderId="0" xfId="2" applyAlignment="1">
      <alignment wrapText="1"/>
    </xf>
    <xf numFmtId="0" fontId="20" fillId="0" borderId="53" xfId="2" applyBorder="1" applyAlignment="1">
      <alignment horizontal="left"/>
    </xf>
    <xf numFmtId="49" fontId="42" fillId="0" borderId="74" xfId="2" applyNumberFormat="1" applyFont="1" applyBorder="1" applyAlignment="1">
      <alignment horizontal="left" vertical="top" wrapText="1"/>
    </xf>
    <xf numFmtId="49" fontId="42" fillId="0" borderId="53" xfId="2" applyNumberFormat="1" applyFont="1" applyBorder="1" applyAlignment="1">
      <alignment horizontal="left" vertical="top" wrapText="1"/>
    </xf>
    <xf numFmtId="1" fontId="20" fillId="0" borderId="53" xfId="2" applyNumberFormat="1" applyBorder="1"/>
    <xf numFmtId="0" fontId="9" fillId="0" borderId="39" xfId="2" applyFont="1" applyBorder="1"/>
    <xf numFmtId="1" fontId="20" fillId="0" borderId="39" xfId="2" applyNumberFormat="1" applyBorder="1"/>
    <xf numFmtId="4" fontId="0" fillId="0" borderId="39" xfId="9" applyNumberFormat="1" applyFont="1" applyBorder="1"/>
    <xf numFmtId="4" fontId="9" fillId="0" borderId="39" xfId="9" applyNumberFormat="1" applyFont="1" applyFill="1" applyBorder="1"/>
    <xf numFmtId="173" fontId="0" fillId="0" borderId="39" xfId="9" applyNumberFormat="1" applyFont="1" applyBorder="1"/>
    <xf numFmtId="1" fontId="20" fillId="0" borderId="0" xfId="2" applyNumberFormat="1"/>
    <xf numFmtId="173" fontId="0" fillId="0" borderId="0" xfId="9" applyNumberFormat="1" applyFont="1" applyBorder="1"/>
    <xf numFmtId="173" fontId="9" fillId="0" borderId="0" xfId="9" applyNumberFormat="1" applyFont="1" applyFill="1" applyBorder="1"/>
    <xf numFmtId="0" fontId="9" fillId="0" borderId="0" xfId="2" applyFont="1"/>
    <xf numFmtId="4" fontId="17" fillId="9" borderId="45" xfId="0" applyNumberFormat="1" applyFont="1" applyFill="1" applyBorder="1" applyAlignment="1">
      <alignment vertical="top" shrinkToFit="1"/>
    </xf>
    <xf numFmtId="4" fontId="17" fillId="9" borderId="42" xfId="0" applyNumberFormat="1" applyFont="1" applyFill="1" applyBorder="1" applyAlignment="1">
      <alignment vertical="top" shrinkToFit="1"/>
    </xf>
    <xf numFmtId="169" fontId="17" fillId="0" borderId="0" xfId="0" applyNumberFormat="1" applyFont="1" applyAlignment="1">
      <alignment vertical="top" shrinkToFit="1"/>
    </xf>
    <xf numFmtId="0" fontId="1" fillId="0" borderId="39" xfId="8" applyFont="1" applyBorder="1" applyAlignment="1">
      <alignment vertical="top" wrapText="1"/>
    </xf>
    <xf numFmtId="0" fontId="4" fillId="2" borderId="0" xfId="0" applyFont="1" applyFill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49" fontId="7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9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0" fontId="9" fillId="4" borderId="0" xfId="0" applyFont="1" applyFill="1" applyAlignment="1" applyProtection="1">
      <alignment horizontal="left" vertical="center"/>
      <protection locked="0"/>
    </xf>
    <xf numFmtId="49" fontId="9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6" xfId="0" applyNumberFormat="1" applyFont="1" applyBorder="1" applyAlignment="1">
      <alignment horizontal="right" vertical="center" indent="1"/>
    </xf>
    <xf numFmtId="4" fontId="13" fillId="3" borderId="7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34" xfId="0" applyNumberFormat="1" applyBorder="1" applyAlignment="1">
      <alignment vertical="center" wrapText="1"/>
    </xf>
    <xf numFmtId="164" fontId="9" fillId="0" borderId="34" xfId="0" applyNumberFormat="1" applyFont="1" applyBorder="1" applyAlignment="1">
      <alignment vertical="center" wrapText="1"/>
    </xf>
    <xf numFmtId="164" fontId="0" fillId="3" borderId="36" xfId="0" applyNumberFormat="1" applyFill="1" applyBorder="1" applyAlignment="1">
      <alignment vertical="center"/>
    </xf>
    <xf numFmtId="164" fontId="0" fillId="3" borderId="37" xfId="0" applyNumberFormat="1" applyFill="1" applyBorder="1" applyAlignment="1">
      <alignment vertical="center"/>
    </xf>
    <xf numFmtId="164" fontId="0" fillId="3" borderId="38" xfId="0" applyNumberFormat="1" applyFill="1" applyBorder="1" applyAlignment="1">
      <alignment vertical="center"/>
    </xf>
    <xf numFmtId="49" fontId="8" fillId="0" borderId="33" xfId="0" applyNumberFormat="1" applyFont="1" applyBorder="1" applyAlignment="1">
      <alignment vertical="center" wrapText="1"/>
    </xf>
    <xf numFmtId="49" fontId="8" fillId="0" borderId="34" xfId="0" applyNumberFormat="1" applyFont="1" applyBorder="1" applyAlignment="1">
      <alignment vertical="center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0" fillId="0" borderId="3" xfId="2" applyBorder="1" applyAlignment="1">
      <alignment horizontal="left" vertical="top" wrapText="1"/>
    </xf>
    <xf numFmtId="0" fontId="20" fillId="0" borderId="4" xfId="2" applyBorder="1" applyAlignment="1">
      <alignment horizontal="left" vertical="top" wrapText="1"/>
    </xf>
    <xf numFmtId="0" fontId="20" fillId="0" borderId="5" xfId="2" applyBorder="1" applyAlignment="1">
      <alignment horizontal="left" vertical="top" wrapText="1"/>
    </xf>
    <xf numFmtId="49" fontId="25" fillId="0" borderId="6" xfId="3" applyNumberFormat="1" applyFont="1" applyBorder="1" applyAlignment="1">
      <alignment horizontal="left" vertical="center" wrapText="1"/>
    </xf>
    <xf numFmtId="171" fontId="26" fillId="0" borderId="39" xfId="3" applyNumberFormat="1" applyFont="1" applyBorder="1" applyAlignment="1">
      <alignment horizontal="center"/>
    </xf>
    <xf numFmtId="0" fontId="26" fillId="0" borderId="0" xfId="4" applyFont="1" applyAlignment="1">
      <alignment horizontal="center"/>
    </xf>
    <xf numFmtId="0" fontId="34" fillId="0" borderId="0" xfId="8" applyFont="1" applyAlignment="1">
      <alignment horizontal="center" wrapText="1"/>
    </xf>
    <xf numFmtId="0" fontId="20" fillId="0" borderId="10" xfId="2" applyBorder="1" applyAlignment="1">
      <alignment horizontal="center"/>
    </xf>
    <xf numFmtId="0" fontId="20" fillId="0" borderId="6" xfId="2" applyBorder="1" applyAlignment="1">
      <alignment horizontal="center"/>
    </xf>
    <xf numFmtId="0" fontId="6" fillId="8" borderId="11" xfId="2" applyFont="1" applyFill="1" applyBorder="1" applyAlignment="1">
      <alignment horizontal="center"/>
    </xf>
    <xf numFmtId="0" fontId="6" fillId="8" borderId="7" xfId="2" applyFont="1" applyFill="1" applyBorder="1"/>
    <xf numFmtId="44" fontId="6" fillId="8" borderId="69" xfId="9" applyFont="1" applyFill="1" applyBorder="1" applyAlignment="1">
      <alignment horizontal="center"/>
    </xf>
    <xf numFmtId="44" fontId="6" fillId="8" borderId="24" xfId="9" applyFont="1" applyFill="1" applyBorder="1" applyAlignment="1">
      <alignment horizontal="center"/>
    </xf>
    <xf numFmtId="44" fontId="6" fillId="8" borderId="70" xfId="9" applyFont="1" applyFill="1" applyBorder="1" applyAlignment="1">
      <alignment horizontal="center"/>
    </xf>
    <xf numFmtId="0" fontId="6" fillId="0" borderId="29" xfId="2" applyFont="1" applyBorder="1" applyAlignment="1">
      <alignment horizontal="justify"/>
    </xf>
    <xf numFmtId="0" fontId="6" fillId="0" borderId="18" xfId="2" applyFont="1" applyBorder="1" applyAlignment="1">
      <alignment horizontal="justify"/>
    </xf>
    <xf numFmtId="0" fontId="2" fillId="0" borderId="26" xfId="2" applyFont="1" applyBorder="1" applyAlignment="1">
      <alignment horizontal="justify" vertical="justify" wrapText="1"/>
    </xf>
    <xf numFmtId="0" fontId="2" fillId="0" borderId="0" xfId="2" applyFont="1" applyAlignment="1">
      <alignment horizontal="justify" vertical="justify" wrapText="1"/>
    </xf>
    <xf numFmtId="0" fontId="6" fillId="0" borderId="26" xfId="2" applyFont="1" applyBorder="1" applyAlignment="1">
      <alignment horizontal="justify" wrapText="1"/>
    </xf>
    <xf numFmtId="0" fontId="6" fillId="0" borderId="0" xfId="2" applyFont="1" applyAlignment="1">
      <alignment horizontal="justify" wrapText="1"/>
    </xf>
    <xf numFmtId="0" fontId="20" fillId="0" borderId="26" xfId="2" applyBorder="1" applyAlignment="1">
      <alignment horizontal="justify" vertical="justify" wrapText="1"/>
    </xf>
    <xf numFmtId="0" fontId="20" fillId="0" borderId="0" xfId="2" applyAlignment="1">
      <alignment horizontal="justify" vertical="justify" wrapText="1"/>
    </xf>
    <xf numFmtId="0" fontId="20" fillId="0" borderId="27" xfId="2" applyBorder="1" applyAlignment="1">
      <alignment horizontal="justify" vertical="justify" wrapText="1"/>
    </xf>
    <xf numFmtId="0" fontId="20" fillId="0" borderId="26" xfId="2" applyBorder="1" applyAlignment="1">
      <alignment horizontal="left"/>
    </xf>
    <xf numFmtId="0" fontId="20" fillId="0" borderId="0" xfId="2" applyAlignment="1">
      <alignment horizontal="left"/>
    </xf>
    <xf numFmtId="0" fontId="20" fillId="0" borderId="27" xfId="2" applyBorder="1" applyAlignment="1">
      <alignment horizontal="left"/>
    </xf>
    <xf numFmtId="0" fontId="20" fillId="0" borderId="26" xfId="2" applyBorder="1" applyAlignment="1">
      <alignment horizontal="justify" vertical="justify"/>
    </xf>
    <xf numFmtId="0" fontId="20" fillId="0" borderId="0" xfId="2" applyAlignment="1">
      <alignment horizontal="justify" vertical="justify"/>
    </xf>
    <xf numFmtId="0" fontId="20" fillId="0" borderId="27" xfId="2" applyBorder="1" applyAlignment="1">
      <alignment horizontal="justify" vertical="justify"/>
    </xf>
  </cellXfs>
  <cellStyles count="10">
    <cellStyle name="Měna 2" xfId="9" xr:uid="{B60088CB-A167-47A2-A0CF-18F7FE2D749C}"/>
    <cellStyle name="Normální" xfId="0" builtinId="0"/>
    <cellStyle name="normální 2" xfId="1" xr:uid="{00000000-0005-0000-0000-000001000000}"/>
    <cellStyle name="Normální 2 2" xfId="2" xr:uid="{48BA933F-8693-45A6-BD29-836899A214EE}"/>
    <cellStyle name="Normální 2 3" xfId="7" xr:uid="{6CE08EFD-D043-4190-8F91-574C6BD6EB47}"/>
    <cellStyle name="Normální 3" xfId="4" xr:uid="{E6812CFD-568D-4EDA-8A0A-ECC39613D2D5}"/>
    <cellStyle name="Normální 3 2" xfId="6" xr:uid="{C091571B-693F-4A29-9B2C-CACC51318E34}"/>
    <cellStyle name="Normální 4" xfId="8" xr:uid="{6CB8126A-7395-473F-8E40-78114A2D2B39}"/>
    <cellStyle name="normální_Vzor_vykaz_specifikace" xfId="3" xr:uid="{5249B363-D2A1-4C37-AAC0-A13C1EB00691}"/>
    <cellStyle name="normální_Vzor_vykaz_specifikace 2" xfId="5" xr:uid="{C2D7485B-74C8-4854-97FB-9C170CEC6A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69;.%2041%20Zelen&#253;%20ostrov%20roz.%20rozpo&#269;tu%20na%20DC%20(bez%20list.%20v&#253;stupu)\Rozpo&#269;et%20stavby%20dle%20DC\sa_SO51_4_vv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_11_1A_Výkaz_výměr16"/>
      <sheetName val="SO_11_1B_Výkaz_výměr8"/>
      <sheetName val="SO_11_1ST_Výkaz_výměr8"/>
      <sheetName val="SO_11_1B_Kniha_specifikací8"/>
      <sheetName val="SO_11_1ST_Kniha_specifikací8"/>
      <sheetName val="SO_11_1A_Výkaz_výměr17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_11_1A_Výkaz_výměr6"/>
      <sheetName val="SO_11_1B_Výkaz_výměr3"/>
      <sheetName val="SO_11_1ST_Výkaz_výměr3"/>
      <sheetName val="SO_11_1B_Kniha_specifikací3"/>
      <sheetName val="SO_11_1ST_Kniha_specifikací3"/>
      <sheetName val="SO_11_1A_Výkaz_výměr7"/>
      <sheetName val="SO_11_1A_Výkaz_výměr4"/>
      <sheetName val="SO_11_1B_Výkaz_výměr2"/>
      <sheetName val="SO_11_1ST_Výkaz_výměr2"/>
      <sheetName val="SO_11_1B_Kniha_specifikací2"/>
      <sheetName val="SO_11_1ST_Kniha_specifikací2"/>
      <sheetName val="SO_11_1A_Výkaz_výměr5"/>
      <sheetName val="SO_11_1A_Výkaz_výměr8"/>
      <sheetName val="SO_11_1B_Výkaz_výměr4"/>
      <sheetName val="SO_11_1ST_Výkaz_výměr4"/>
      <sheetName val="SO_11_1B_Kniha_specifikací4"/>
      <sheetName val="SO_11_1ST_Kniha_specifikací4"/>
      <sheetName val="SO_11_1A_Výkaz_výměr9"/>
      <sheetName val="SO_11_1A_Výkaz_výměr10"/>
      <sheetName val="SO_11_1B_Výkaz_výměr5"/>
      <sheetName val="SO_11_1ST_Výkaz_výměr5"/>
      <sheetName val="SO_11_1B_Kniha_specifikací5"/>
      <sheetName val="SO_11_1ST_Kniha_specifikací5"/>
      <sheetName val="SO_11_1A_Výkaz_výměr11"/>
      <sheetName val="SO_11_1A_Výkaz_výměr12"/>
      <sheetName val="SO_11_1B_Výkaz_výměr6"/>
      <sheetName val="SO_11_1ST_Výkaz_výměr6"/>
      <sheetName val="SO_11_1B_Kniha_specifikací6"/>
      <sheetName val="SO_11_1ST_Kniha_specifikací6"/>
      <sheetName val="SO_11_1A_Výkaz_výměr13"/>
      <sheetName val="SO_11_1A_Výkaz_výměr14"/>
      <sheetName val="SO_11_1B_Výkaz_výměr7"/>
      <sheetName val="SO_11_1ST_Výkaz_výměr7"/>
      <sheetName val="SO_11_1B_Kniha_specifikací7"/>
      <sheetName val="SO_11_1ST_Kniha_specifikací7"/>
      <sheetName val="SO_11_1A_Výkaz_výměr15"/>
      <sheetName val="SO_11_1A_Výkaz_výměr18"/>
      <sheetName val="SO_11_1B_Výkaz_výměr9"/>
      <sheetName val="SO_11_1ST_Výkaz_výměr9"/>
      <sheetName val="SO_11_1B_Kniha_specifikací9"/>
      <sheetName val="SO_11_1ST_Kniha_specifikací9"/>
      <sheetName val="SO_11_1A_Výkaz_výměr19"/>
      <sheetName val="SO_11_1A_Výkaz_výměr22"/>
      <sheetName val="SO_11_1B_Výkaz_výměr11"/>
      <sheetName val="SO_11_1ST_Výkaz_výměr11"/>
      <sheetName val="SO_11_1B_Kniha_specifikací11"/>
      <sheetName val="SO_11_1ST_Kniha_specifikací11"/>
      <sheetName val="SO_11_1A_Výkaz_výměr23"/>
      <sheetName val="SO_11_1A_Výkaz_výměr20"/>
      <sheetName val="SO_11_1B_Výkaz_výměr10"/>
      <sheetName val="SO_11_1ST_Výkaz_výměr10"/>
      <sheetName val="SO_11_1B_Kniha_specifikací10"/>
      <sheetName val="SO_11_1ST_Kniha_specifikací10"/>
      <sheetName val="SO_11_1A_Výkaz_výměr21"/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 11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_51_4_Výkaz_výměr"/>
      <sheetName val="SO_51_4_Výkaz_výměr1"/>
      <sheetName val="SO_51_4_Výkaz_výměr10"/>
      <sheetName val="SO_51_4_Výkaz_výměr11"/>
      <sheetName val="SO_51_4_Výkaz_výměr2"/>
      <sheetName val="SO_51_4_Výkaz_výměr3"/>
      <sheetName val="SO_51_4_Výkaz_výměr4"/>
      <sheetName val="SO_51_4_Výkaz_výměr5"/>
      <sheetName val="SO_51_4_Výkaz_výměr6"/>
      <sheetName val="SO_51_4_Výkaz_výměr7"/>
      <sheetName val="SO_51_4_Výkaz_výměr8"/>
      <sheetName val="SO_51_4_Výkaz_výměr9"/>
      <sheetName val="SO_51_4_Výkaz_výměr12"/>
      <sheetName val="SO_51_4_Výkaz_výměr13"/>
      <sheetName val="SO 51.4 Výkaz výměr"/>
      <sheetName val="SO 51_4 Výkaz výmě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19" t="s">
        <v>38</v>
      </c>
    </row>
    <row r="2" spans="1:7" ht="57.75" customHeight="1" x14ac:dyDescent="0.2">
      <c r="A2" s="459" t="s">
        <v>39</v>
      </c>
      <c r="B2" s="459"/>
      <c r="C2" s="459"/>
      <c r="D2" s="459"/>
      <c r="E2" s="459"/>
      <c r="F2" s="459"/>
      <c r="G2" s="45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7"/>
  <sheetViews>
    <sheetView showGridLines="0" view="pageBreakPreview" topLeftCell="B25" zoomScaleNormal="100" zoomScaleSheetLayoutView="100" workbookViewId="0">
      <selection activeCell="A2" sqref="A2:J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47" customWidth="1"/>
    <col min="4" max="4" width="13" style="47" customWidth="1"/>
    <col min="5" max="5" width="9.7109375" style="47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4" t="s">
        <v>36</v>
      </c>
      <c r="B1" s="460" t="s">
        <v>4</v>
      </c>
      <c r="C1" s="461"/>
      <c r="D1" s="461"/>
      <c r="E1" s="461"/>
      <c r="F1" s="461"/>
      <c r="G1" s="461"/>
      <c r="H1" s="461"/>
      <c r="I1" s="461"/>
      <c r="J1" s="462"/>
    </row>
    <row r="2" spans="1:15" ht="22.5" customHeight="1" x14ac:dyDescent="0.2">
      <c r="A2" s="2"/>
      <c r="B2" s="70" t="s">
        <v>24</v>
      </c>
      <c r="C2" s="71"/>
      <c r="D2" s="72" t="s">
        <v>48</v>
      </c>
      <c r="E2" s="469" t="s">
        <v>49</v>
      </c>
      <c r="F2" s="470"/>
      <c r="G2" s="470"/>
      <c r="H2" s="470"/>
      <c r="I2" s="470"/>
      <c r="J2" s="471"/>
      <c r="O2" s="1"/>
    </row>
    <row r="3" spans="1:15" ht="22.5" customHeight="1" x14ac:dyDescent="0.2">
      <c r="A3" s="2"/>
      <c r="B3" s="73" t="s">
        <v>45</v>
      </c>
      <c r="C3" s="71"/>
      <c r="D3" s="74" t="s">
        <v>43</v>
      </c>
      <c r="E3" s="472" t="s">
        <v>44</v>
      </c>
      <c r="F3" s="473"/>
      <c r="G3" s="473"/>
      <c r="H3" s="473"/>
      <c r="I3" s="473"/>
      <c r="J3" s="474"/>
    </row>
    <row r="4" spans="1:15" ht="22.5" customHeight="1" x14ac:dyDescent="0.2">
      <c r="A4" s="68">
        <v>3360</v>
      </c>
      <c r="B4" s="75" t="s">
        <v>46</v>
      </c>
      <c r="C4" s="76"/>
      <c r="D4" s="77" t="s">
        <v>41</v>
      </c>
      <c r="E4" s="482" t="s">
        <v>42</v>
      </c>
      <c r="F4" s="483"/>
      <c r="G4" s="483"/>
      <c r="H4" s="483"/>
      <c r="I4" s="483"/>
      <c r="J4" s="484"/>
    </row>
    <row r="5" spans="1:15" ht="24" customHeight="1" x14ac:dyDescent="0.2">
      <c r="A5" s="2"/>
      <c r="B5" s="28" t="s">
        <v>23</v>
      </c>
      <c r="D5" s="487" t="s">
        <v>50</v>
      </c>
      <c r="E5" s="488"/>
      <c r="F5" s="488"/>
      <c r="G5" s="488"/>
      <c r="H5" s="16" t="s">
        <v>40</v>
      </c>
      <c r="I5" s="78" t="s">
        <v>54</v>
      </c>
      <c r="J5" s="6"/>
    </row>
    <row r="6" spans="1:15" ht="15.75" customHeight="1" x14ac:dyDescent="0.2">
      <c r="A6" s="2"/>
      <c r="B6" s="25"/>
      <c r="C6" s="49"/>
      <c r="D6" s="489" t="s">
        <v>51</v>
      </c>
      <c r="E6" s="490"/>
      <c r="F6" s="490"/>
      <c r="G6" s="490"/>
      <c r="H6" s="16" t="s">
        <v>34</v>
      </c>
      <c r="I6" s="78" t="s">
        <v>55</v>
      </c>
      <c r="J6" s="6"/>
    </row>
    <row r="7" spans="1:15" ht="15.75" customHeight="1" x14ac:dyDescent="0.2">
      <c r="A7" s="2"/>
      <c r="B7" s="26"/>
      <c r="C7" s="50"/>
      <c r="D7" s="69" t="s">
        <v>53</v>
      </c>
      <c r="E7" s="491" t="s">
        <v>52</v>
      </c>
      <c r="F7" s="492"/>
      <c r="G7" s="492"/>
      <c r="H7" s="21"/>
      <c r="I7" s="20"/>
      <c r="J7" s="31"/>
    </row>
    <row r="8" spans="1:15" ht="24" customHeight="1" x14ac:dyDescent="0.2">
      <c r="A8" s="2"/>
      <c r="B8" s="28" t="s">
        <v>21</v>
      </c>
      <c r="D8" s="78" t="s">
        <v>56</v>
      </c>
      <c r="E8"/>
      <c r="H8" s="16" t="s">
        <v>40</v>
      </c>
      <c r="I8" s="78" t="s">
        <v>60</v>
      </c>
      <c r="J8" s="6"/>
    </row>
    <row r="9" spans="1:15" ht="15.75" customHeight="1" x14ac:dyDescent="0.2">
      <c r="A9" s="2"/>
      <c r="B9" s="2"/>
      <c r="D9" s="78" t="s">
        <v>57</v>
      </c>
      <c r="E9"/>
      <c r="H9" s="16" t="s">
        <v>34</v>
      </c>
      <c r="I9" s="78" t="s">
        <v>61</v>
      </c>
      <c r="J9" s="6"/>
    </row>
    <row r="10" spans="1:15" ht="15.75" customHeight="1" x14ac:dyDescent="0.2">
      <c r="A10" s="2"/>
      <c r="B10" s="32"/>
      <c r="C10" s="50"/>
      <c r="D10" s="172" t="s">
        <v>59</v>
      </c>
      <c r="E10" s="174" t="s">
        <v>58</v>
      </c>
      <c r="F10" s="21"/>
      <c r="G10" s="12"/>
      <c r="H10" s="12"/>
      <c r="I10" s="33"/>
      <c r="J10" s="31"/>
    </row>
    <row r="11" spans="1:15" ht="24" customHeight="1" x14ac:dyDescent="0.2">
      <c r="A11" s="2"/>
      <c r="B11" s="28" t="s">
        <v>20</v>
      </c>
      <c r="D11" s="476"/>
      <c r="E11" s="476"/>
      <c r="F11" s="476"/>
      <c r="G11" s="476"/>
      <c r="H11" s="16" t="s">
        <v>40</v>
      </c>
      <c r="I11" s="79"/>
      <c r="J11" s="6"/>
    </row>
    <row r="12" spans="1:15" ht="15.75" customHeight="1" x14ac:dyDescent="0.2">
      <c r="A12" s="2"/>
      <c r="B12" s="25"/>
      <c r="C12" s="49"/>
      <c r="D12" s="481"/>
      <c r="E12" s="481"/>
      <c r="F12" s="481"/>
      <c r="G12" s="481"/>
      <c r="H12" s="16" t="s">
        <v>34</v>
      </c>
      <c r="I12" s="79"/>
      <c r="J12" s="6"/>
    </row>
    <row r="13" spans="1:15" ht="15.75" customHeight="1" x14ac:dyDescent="0.2">
      <c r="A13" s="2"/>
      <c r="B13" s="26"/>
      <c r="C13" s="50"/>
      <c r="D13" s="80"/>
      <c r="E13" s="485"/>
      <c r="F13" s="486"/>
      <c r="G13" s="486"/>
      <c r="H13" s="17"/>
      <c r="I13" s="20"/>
      <c r="J13" s="31"/>
    </row>
    <row r="14" spans="1:15" ht="24" customHeight="1" x14ac:dyDescent="0.2">
      <c r="A14" s="2"/>
      <c r="B14" s="40" t="s">
        <v>22</v>
      </c>
      <c r="C14" s="51"/>
      <c r="D14" s="173" t="s">
        <v>47</v>
      </c>
      <c r="E14" s="52"/>
      <c r="F14" s="41"/>
      <c r="G14" s="41"/>
      <c r="H14" s="42"/>
      <c r="I14" s="41"/>
      <c r="J14" s="43"/>
    </row>
    <row r="15" spans="1:15" ht="32.25" customHeight="1" x14ac:dyDescent="0.2">
      <c r="A15" s="2"/>
      <c r="B15" s="32" t="s">
        <v>32</v>
      </c>
      <c r="C15" s="53"/>
      <c r="D15" s="48"/>
      <c r="E15" s="475"/>
      <c r="F15" s="475"/>
      <c r="G15" s="477"/>
      <c r="H15" s="477"/>
      <c r="I15" s="477" t="s">
        <v>31</v>
      </c>
      <c r="J15" s="478"/>
    </row>
    <row r="16" spans="1:15" ht="23.25" customHeight="1" x14ac:dyDescent="0.2">
      <c r="A16" s="131" t="s">
        <v>26</v>
      </c>
      <c r="B16" s="35" t="s">
        <v>26</v>
      </c>
      <c r="C16" s="54"/>
      <c r="D16" s="55"/>
      <c r="E16" s="466"/>
      <c r="F16" s="467"/>
      <c r="G16" s="466"/>
      <c r="H16" s="467"/>
      <c r="I16" s="466">
        <f>SUMIF(F49:F83,A16,I49:I83)+SUMIF(F49:F83,"PSU",I49:I83)</f>
        <v>0</v>
      </c>
      <c r="J16" s="468"/>
    </row>
    <row r="17" spans="1:10" ht="23.25" customHeight="1" x14ac:dyDescent="0.2">
      <c r="A17" s="131" t="s">
        <v>27</v>
      </c>
      <c r="B17" s="35" t="s">
        <v>27</v>
      </c>
      <c r="C17" s="54"/>
      <c r="D17" s="55"/>
      <c r="E17" s="466"/>
      <c r="F17" s="467"/>
      <c r="G17" s="466"/>
      <c r="H17" s="467"/>
      <c r="I17" s="466">
        <f>SUMIF(F49:F83,A17,I49:I83)</f>
        <v>0</v>
      </c>
      <c r="J17" s="468"/>
    </row>
    <row r="18" spans="1:10" ht="23.25" customHeight="1" x14ac:dyDescent="0.2">
      <c r="A18" s="131" t="s">
        <v>28</v>
      </c>
      <c r="B18" s="35" t="s">
        <v>28</v>
      </c>
      <c r="C18" s="54"/>
      <c r="D18" s="55"/>
      <c r="E18" s="466"/>
      <c r="F18" s="467"/>
      <c r="G18" s="466"/>
      <c r="H18" s="467"/>
      <c r="I18" s="466">
        <f>SUMIF(F49:F83,A18,I49:I83)</f>
        <v>0</v>
      </c>
      <c r="J18" s="468"/>
    </row>
    <row r="19" spans="1:10" ht="23.25" customHeight="1" x14ac:dyDescent="0.2">
      <c r="A19" s="131" t="s">
        <v>136</v>
      </c>
      <c r="B19" s="35" t="s">
        <v>29</v>
      </c>
      <c r="C19" s="54"/>
      <c r="D19" s="55"/>
      <c r="E19" s="466"/>
      <c r="F19" s="467"/>
      <c r="G19" s="466"/>
      <c r="H19" s="467"/>
      <c r="I19" s="466">
        <f>SUMIF(F49:F83,A19,I49:I83)</f>
        <v>0</v>
      </c>
      <c r="J19" s="468"/>
    </row>
    <row r="20" spans="1:10" ht="23.25" customHeight="1" x14ac:dyDescent="0.2">
      <c r="A20" s="131" t="s">
        <v>137</v>
      </c>
      <c r="B20" s="35" t="s">
        <v>30</v>
      </c>
      <c r="C20" s="54"/>
      <c r="D20" s="55"/>
      <c r="E20" s="466"/>
      <c r="F20" s="467"/>
      <c r="G20" s="466"/>
      <c r="H20" s="467"/>
      <c r="I20" s="466">
        <f>SUMIF(F49:F83,A20,I49:I83)</f>
        <v>0</v>
      </c>
      <c r="J20" s="468"/>
    </row>
    <row r="21" spans="1:10" ht="23.25" customHeight="1" x14ac:dyDescent="0.2">
      <c r="A21" s="2"/>
      <c r="B21" s="45" t="s">
        <v>31</v>
      </c>
      <c r="C21" s="56"/>
      <c r="D21" s="57"/>
      <c r="E21" s="479"/>
      <c r="F21" s="480"/>
      <c r="G21" s="479"/>
      <c r="H21" s="480"/>
      <c r="I21" s="479">
        <f>SUM(I16:J20)</f>
        <v>0</v>
      </c>
      <c r="J21" s="498"/>
    </row>
    <row r="22" spans="1:10" ht="33" customHeight="1" x14ac:dyDescent="0.2">
      <c r="A22" s="2"/>
      <c r="B22" s="39" t="s">
        <v>33</v>
      </c>
      <c r="C22" s="54"/>
      <c r="D22" s="55"/>
      <c r="E22" s="58"/>
      <c r="F22" s="36"/>
      <c r="G22" s="30"/>
      <c r="H22" s="30"/>
      <c r="I22" s="30"/>
      <c r="J22" s="37"/>
    </row>
    <row r="23" spans="1:10" ht="23.25" customHeight="1" x14ac:dyDescent="0.2">
      <c r="A23" s="2">
        <f>ZakladDPHSni*SazbaDPH1/100</f>
        <v>0</v>
      </c>
      <c r="B23" s="35" t="s">
        <v>13</v>
      </c>
      <c r="C23" s="54"/>
      <c r="D23" s="55"/>
      <c r="E23" s="59">
        <v>12</v>
      </c>
      <c r="F23" s="36" t="s">
        <v>0</v>
      </c>
      <c r="G23" s="496">
        <f>ZakladDPHSniVypocet</f>
        <v>0</v>
      </c>
      <c r="H23" s="497"/>
      <c r="I23" s="497"/>
      <c r="J23" s="37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5" t="s">
        <v>14</v>
      </c>
      <c r="C24" s="54"/>
      <c r="D24" s="55"/>
      <c r="E24" s="59">
        <f>SazbaDPH1</f>
        <v>12</v>
      </c>
      <c r="F24" s="36" t="s">
        <v>0</v>
      </c>
      <c r="G24" s="494">
        <f>A23</f>
        <v>0</v>
      </c>
      <c r="H24" s="495"/>
      <c r="I24" s="495"/>
      <c r="J24" s="37" t="str">
        <f t="shared" si="0"/>
        <v>CZK</v>
      </c>
    </row>
    <row r="25" spans="1:10" ht="23.25" customHeight="1" x14ac:dyDescent="0.2">
      <c r="A25" s="2">
        <f>ZakladDPHZakl*SazbaDPH2/100</f>
        <v>0</v>
      </c>
      <c r="B25" s="35" t="s">
        <v>15</v>
      </c>
      <c r="C25" s="54"/>
      <c r="D25" s="55"/>
      <c r="E25" s="59">
        <v>21</v>
      </c>
      <c r="F25" s="36" t="s">
        <v>0</v>
      </c>
      <c r="G25" s="496">
        <f>ZakladDPHZaklVypocet</f>
        <v>0</v>
      </c>
      <c r="H25" s="497"/>
      <c r="I25" s="497"/>
      <c r="J25" s="37" t="str">
        <f t="shared" si="0"/>
        <v>CZK</v>
      </c>
    </row>
    <row r="26" spans="1:10" ht="23.25" customHeight="1" x14ac:dyDescent="0.2">
      <c r="A26" s="2">
        <f>(A25-INT(A25))*100</f>
        <v>0</v>
      </c>
      <c r="B26" s="29" t="s">
        <v>16</v>
      </c>
      <c r="C26" s="60"/>
      <c r="D26" s="48"/>
      <c r="E26" s="61">
        <f>SazbaDPH2</f>
        <v>21</v>
      </c>
      <c r="F26" s="27" t="s">
        <v>0</v>
      </c>
      <c r="G26" s="463">
        <f>A25</f>
        <v>0</v>
      </c>
      <c r="H26" s="464"/>
      <c r="I26" s="464"/>
      <c r="J26" s="34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28" t="s">
        <v>5</v>
      </c>
      <c r="C27" s="62"/>
      <c r="D27" s="63"/>
      <c r="E27" s="62"/>
      <c r="F27" s="14"/>
      <c r="G27" s="465">
        <f>CenaCelkem-(ZakladDPHSni+DPHSni+ZakladDPHZakl+DPHZakl)</f>
        <v>0</v>
      </c>
      <c r="H27" s="465"/>
      <c r="I27" s="465"/>
      <c r="J27" s="38" t="str">
        <f t="shared" si="0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499">
        <f>ZakladDPHSniVypocet+ZakladDPHZaklVypocet</f>
        <v>0</v>
      </c>
      <c r="H28" s="499"/>
      <c r="I28" s="499"/>
      <c r="J28" s="11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6" t="s">
        <v>35</v>
      </c>
      <c r="C29" s="111"/>
      <c r="D29" s="111"/>
      <c r="E29" s="111"/>
      <c r="F29" s="112"/>
      <c r="G29" s="499">
        <f>A27</f>
        <v>0</v>
      </c>
      <c r="H29" s="499"/>
      <c r="I29" s="499"/>
      <c r="J29" s="113" t="s">
        <v>65</v>
      </c>
    </row>
    <row r="30" spans="1:10" ht="12.75" customHeight="1" x14ac:dyDescent="0.2">
      <c r="A30" s="2"/>
      <c r="B30" s="2"/>
      <c r="J30" s="7"/>
    </row>
    <row r="31" spans="1:10" ht="30" customHeight="1" x14ac:dyDescent="0.2">
      <c r="A31" s="2"/>
      <c r="B31" s="2"/>
      <c r="J31" s="7"/>
    </row>
    <row r="32" spans="1:10" ht="18.75" customHeight="1" x14ac:dyDescent="0.2">
      <c r="A32" s="2"/>
      <c r="B32" s="15"/>
      <c r="C32" s="64" t="s">
        <v>12</v>
      </c>
      <c r="D32" s="65"/>
      <c r="E32" s="65"/>
      <c r="F32" s="13" t="s">
        <v>11</v>
      </c>
      <c r="G32" s="23"/>
      <c r="H32" s="24" t="s">
        <v>62</v>
      </c>
      <c r="I32" s="23"/>
      <c r="J32" s="7"/>
    </row>
    <row r="33" spans="1:10" ht="47.25" customHeight="1" x14ac:dyDescent="0.2">
      <c r="A33" s="2"/>
      <c r="B33" s="2"/>
      <c r="J33" s="7"/>
    </row>
    <row r="34" spans="1:10" s="19" customFormat="1" ht="18.75" customHeight="1" x14ac:dyDescent="0.2">
      <c r="A34" s="18"/>
      <c r="B34" s="18"/>
      <c r="C34" s="66"/>
      <c r="D34" s="500"/>
      <c r="E34" s="501"/>
      <c r="G34" s="502"/>
      <c r="H34" s="503"/>
      <c r="I34" s="503"/>
      <c r="J34" s="22"/>
    </row>
    <row r="35" spans="1:10" ht="12.75" customHeight="1" x14ac:dyDescent="0.2">
      <c r="A35" s="2"/>
      <c r="B35" s="2"/>
      <c r="D35" s="493" t="s">
        <v>2</v>
      </c>
      <c r="E35" s="493"/>
      <c r="H35" s="8" t="s">
        <v>3</v>
      </c>
      <c r="J35" s="7"/>
    </row>
    <row r="36" spans="1:10" ht="13.5" customHeight="1" thickBot="1" x14ac:dyDescent="0.25">
      <c r="A36" s="9"/>
      <c r="B36" s="9"/>
      <c r="C36" s="67"/>
      <c r="D36" s="67"/>
      <c r="E36" s="67"/>
      <c r="F36" s="10"/>
      <c r="G36" s="10"/>
      <c r="H36" s="10"/>
      <c r="I36" s="10"/>
      <c r="J36" s="11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6"/>
    </row>
    <row r="38" spans="1:10" ht="25.5" hidden="1" customHeight="1" x14ac:dyDescent="0.2">
      <c r="A38" s="82" t="s">
        <v>37</v>
      </c>
      <c r="B38" s="87" t="s">
        <v>18</v>
      </c>
      <c r="C38" s="88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63</v>
      </c>
      <c r="C39" s="504"/>
      <c r="D39" s="504"/>
      <c r="E39" s="504"/>
      <c r="F39" s="93">
        <f>'01 9313-0102 Pol'!T432</f>
        <v>0</v>
      </c>
      <c r="G39" s="94">
        <f>'01 9313-0102 Pol'!U432</f>
        <v>0</v>
      </c>
      <c r="H39" s="95">
        <f>(F39*SazbaDPH1/100)+(G39*SazbaDPH2/100)</f>
        <v>0</v>
      </c>
      <c r="I39" s="95">
        <f>F39+G39+H39</f>
        <v>0</v>
      </c>
      <c r="J39" s="96" t="str">
        <f>IF(_xlfn.SINGLE(CenaCelkemVypocet)=0,"",I39/_xlfn.SINGLE(CenaCelkemVypocet)*100)</f>
        <v/>
      </c>
    </row>
    <row r="40" spans="1:10" ht="25.5" hidden="1" customHeight="1" x14ac:dyDescent="0.2">
      <c r="A40" s="82">
        <v>2</v>
      </c>
      <c r="B40" s="97" t="s">
        <v>43</v>
      </c>
      <c r="C40" s="505" t="s">
        <v>44</v>
      </c>
      <c r="D40" s="505"/>
      <c r="E40" s="505"/>
      <c r="F40" s="98">
        <f>'01 9313-0102 Pol'!T432</f>
        <v>0</v>
      </c>
      <c r="G40" s="99">
        <f>'01 9313-0102 Pol'!U432</f>
        <v>0</v>
      </c>
      <c r="H40" s="99">
        <f>(F40*SazbaDPH1/100)+(G40*SazbaDPH2/100)</f>
        <v>0</v>
      </c>
      <c r="I40" s="99">
        <f>F40+G40+H40</f>
        <v>0</v>
      </c>
      <c r="J40" s="100" t="str">
        <f>IF(_xlfn.SINGLE(CenaCelkemVypocet)=0,"",I40/_xlfn.SINGLE(CenaCelkemVypocet)*100)</f>
        <v/>
      </c>
    </row>
    <row r="41" spans="1:10" ht="25.5" hidden="1" customHeight="1" x14ac:dyDescent="0.2">
      <c r="A41" s="82">
        <v>3</v>
      </c>
      <c r="B41" s="101" t="s">
        <v>41</v>
      </c>
      <c r="C41" s="504" t="s">
        <v>42</v>
      </c>
      <c r="D41" s="504"/>
      <c r="E41" s="504"/>
      <c r="F41" s="102">
        <f>'01 9313-0102 Pol'!T432</f>
        <v>0</v>
      </c>
      <c r="G41" s="95">
        <f>'01 9313-0102 Pol'!U432</f>
        <v>0</v>
      </c>
      <c r="H41" s="95">
        <f>(F41*SazbaDPH1/100)+(G41*SazbaDPH2/100)</f>
        <v>0</v>
      </c>
      <c r="I41" s="95">
        <f>F41+G41+H41</f>
        <v>0</v>
      </c>
      <c r="J41" s="96" t="str">
        <f>IF(_xlfn.SINGLE(CenaCelkemVypocet)=0,"",I41/_xlfn.SINGLE(CenaCelkemVypocet)*100)</f>
        <v/>
      </c>
    </row>
    <row r="42" spans="1:10" ht="25.5" hidden="1" customHeight="1" x14ac:dyDescent="0.2">
      <c r="A42" s="82"/>
      <c r="B42" s="506" t="s">
        <v>64</v>
      </c>
      <c r="C42" s="507"/>
      <c r="D42" s="507"/>
      <c r="E42" s="508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4" t="s">
        <v>66</v>
      </c>
    </row>
    <row r="48" spans="1:10" ht="25.5" customHeight="1" x14ac:dyDescent="0.2">
      <c r="A48" s="116"/>
      <c r="B48" s="119" t="s">
        <v>18</v>
      </c>
      <c r="C48" s="119" t="s">
        <v>6</v>
      </c>
      <c r="D48" s="120"/>
      <c r="E48" s="120"/>
      <c r="F48" s="121" t="s">
        <v>67</v>
      </c>
      <c r="G48" s="121"/>
      <c r="H48" s="121"/>
      <c r="I48" s="121" t="s">
        <v>31</v>
      </c>
      <c r="J48" s="121" t="s">
        <v>0</v>
      </c>
    </row>
    <row r="49" spans="1:10" ht="36.75" customHeight="1" x14ac:dyDescent="0.2">
      <c r="A49" s="117"/>
      <c r="B49" s="122" t="s">
        <v>68</v>
      </c>
      <c r="C49" s="509" t="s">
        <v>69</v>
      </c>
      <c r="D49" s="510"/>
      <c r="E49" s="510"/>
      <c r="F49" s="127" t="s">
        <v>26</v>
      </c>
      <c r="G49" s="128"/>
      <c r="H49" s="128"/>
      <c r="I49" s="175">
        <f>'01 9313-0102 Pol'!G8</f>
        <v>0</v>
      </c>
      <c r="J49" s="177" t="str">
        <f>IF(I84=0,"",I49/I84*100)</f>
        <v/>
      </c>
    </row>
    <row r="50" spans="1:10" ht="36.75" customHeight="1" x14ac:dyDescent="0.2">
      <c r="A50" s="117"/>
      <c r="B50" s="122" t="s">
        <v>70</v>
      </c>
      <c r="C50" s="509" t="s">
        <v>71</v>
      </c>
      <c r="D50" s="510"/>
      <c r="E50" s="510"/>
      <c r="F50" s="127" t="s">
        <v>26</v>
      </c>
      <c r="G50" s="128"/>
      <c r="H50" s="128"/>
      <c r="I50" s="175">
        <f>'01 9313-0102 Pol'!G24</f>
        <v>0</v>
      </c>
      <c r="J50" s="177" t="str">
        <f>IF(I84=0,"",I50/I84*100)</f>
        <v/>
      </c>
    </row>
    <row r="51" spans="1:10" ht="36.75" customHeight="1" x14ac:dyDescent="0.2">
      <c r="A51" s="117"/>
      <c r="B51" s="122" t="s">
        <v>72</v>
      </c>
      <c r="C51" s="509" t="s">
        <v>73</v>
      </c>
      <c r="D51" s="510"/>
      <c r="E51" s="510"/>
      <c r="F51" s="127" t="s">
        <v>26</v>
      </c>
      <c r="G51" s="128"/>
      <c r="H51" s="128"/>
      <c r="I51" s="175">
        <f>'01 9313-0102 Pol'!G45</f>
        <v>0</v>
      </c>
      <c r="J51" s="177" t="str">
        <f>IF(I84=0,"",I51/I84*100)</f>
        <v/>
      </c>
    </row>
    <row r="52" spans="1:10" ht="36.75" customHeight="1" x14ac:dyDescent="0.2">
      <c r="A52" s="117"/>
      <c r="B52" s="122" t="s">
        <v>74</v>
      </c>
      <c r="C52" s="509" t="s">
        <v>75</v>
      </c>
      <c r="D52" s="510"/>
      <c r="E52" s="510"/>
      <c r="F52" s="127" t="s">
        <v>26</v>
      </c>
      <c r="G52" s="128"/>
      <c r="H52" s="128"/>
      <c r="I52" s="175">
        <f>'01 9313-0102 Pol'!G56</f>
        <v>0</v>
      </c>
      <c r="J52" s="177" t="str">
        <f>IF(I84=0,"",I52/I84*100)</f>
        <v/>
      </c>
    </row>
    <row r="53" spans="1:10" ht="36.75" customHeight="1" x14ac:dyDescent="0.2">
      <c r="A53" s="117"/>
      <c r="B53" s="122" t="s">
        <v>76</v>
      </c>
      <c r="C53" s="509" t="s">
        <v>77</v>
      </c>
      <c r="D53" s="510"/>
      <c r="E53" s="510"/>
      <c r="F53" s="127" t="s">
        <v>26</v>
      </c>
      <c r="G53" s="128"/>
      <c r="H53" s="128"/>
      <c r="I53" s="175">
        <f>'01 9313-0102 Pol'!G76</f>
        <v>0</v>
      </c>
      <c r="J53" s="177" t="str">
        <f>IF(I84=0,"",I53/I84*100)</f>
        <v/>
      </c>
    </row>
    <row r="54" spans="1:10" ht="36.75" customHeight="1" x14ac:dyDescent="0.2">
      <c r="A54" s="117"/>
      <c r="B54" s="122" t="s">
        <v>78</v>
      </c>
      <c r="C54" s="509" t="s">
        <v>79</v>
      </c>
      <c r="D54" s="510"/>
      <c r="E54" s="510"/>
      <c r="F54" s="127" t="s">
        <v>26</v>
      </c>
      <c r="G54" s="128"/>
      <c r="H54" s="128"/>
      <c r="I54" s="175">
        <f>'01 9313-0102 Pol'!G79</f>
        <v>0</v>
      </c>
      <c r="J54" s="177" t="str">
        <f>IF(I84=0,"",I54/I84*100)</f>
        <v/>
      </c>
    </row>
    <row r="55" spans="1:10" ht="36.75" customHeight="1" x14ac:dyDescent="0.2">
      <c r="A55" s="117"/>
      <c r="B55" s="122" t="s">
        <v>80</v>
      </c>
      <c r="C55" s="509" t="s">
        <v>81</v>
      </c>
      <c r="D55" s="510"/>
      <c r="E55" s="510"/>
      <c r="F55" s="127" t="s">
        <v>26</v>
      </c>
      <c r="G55" s="128"/>
      <c r="H55" s="128"/>
      <c r="I55" s="175">
        <f>'01 9313-0102 Pol'!G82</f>
        <v>0</v>
      </c>
      <c r="J55" s="177" t="str">
        <f>IF(I84=0,"",I55/I84*100)</f>
        <v/>
      </c>
    </row>
    <row r="56" spans="1:10" ht="36.75" customHeight="1" x14ac:dyDescent="0.2">
      <c r="A56" s="117"/>
      <c r="B56" s="122" t="s">
        <v>82</v>
      </c>
      <c r="C56" s="509" t="s">
        <v>83</v>
      </c>
      <c r="D56" s="510"/>
      <c r="E56" s="510"/>
      <c r="F56" s="127" t="s">
        <v>26</v>
      </c>
      <c r="G56" s="128"/>
      <c r="H56" s="128"/>
      <c r="I56" s="175">
        <f>'01 9313-0102 Pol'!G99</f>
        <v>0</v>
      </c>
      <c r="J56" s="177" t="str">
        <f>IF(I84=0,"",I56/I84*100)</f>
        <v/>
      </c>
    </row>
    <row r="57" spans="1:10" ht="36.75" customHeight="1" x14ac:dyDescent="0.2">
      <c r="A57" s="117"/>
      <c r="B57" s="122" t="s">
        <v>84</v>
      </c>
      <c r="C57" s="509" t="s">
        <v>85</v>
      </c>
      <c r="D57" s="510"/>
      <c r="E57" s="510"/>
      <c r="F57" s="127" t="s">
        <v>26</v>
      </c>
      <c r="G57" s="128"/>
      <c r="H57" s="128"/>
      <c r="I57" s="175">
        <f>'01 9313-0102 Pol'!G116</f>
        <v>0</v>
      </c>
      <c r="J57" s="177" t="str">
        <f>IF(I84=0,"",I57/I84*100)</f>
        <v/>
      </c>
    </row>
    <row r="58" spans="1:10" ht="36.75" customHeight="1" x14ac:dyDescent="0.2">
      <c r="A58" s="117"/>
      <c r="B58" s="122" t="s">
        <v>86</v>
      </c>
      <c r="C58" s="509" t="s">
        <v>87</v>
      </c>
      <c r="D58" s="510"/>
      <c r="E58" s="510"/>
      <c r="F58" s="127" t="s">
        <v>26</v>
      </c>
      <c r="G58" s="128"/>
      <c r="H58" s="128"/>
      <c r="I58" s="175">
        <f>'01 9313-0102 Pol'!G120</f>
        <v>0</v>
      </c>
      <c r="J58" s="177" t="str">
        <f>IF(I84=0,"",I58/I84*100)</f>
        <v/>
      </c>
    </row>
    <row r="59" spans="1:10" ht="36.75" customHeight="1" x14ac:dyDescent="0.2">
      <c r="A59" s="117"/>
      <c r="B59" s="122" t="s">
        <v>88</v>
      </c>
      <c r="C59" s="509" t="s">
        <v>89</v>
      </c>
      <c r="D59" s="510"/>
      <c r="E59" s="510"/>
      <c r="F59" s="127" t="s">
        <v>26</v>
      </c>
      <c r="G59" s="128"/>
      <c r="H59" s="128"/>
      <c r="I59" s="175">
        <f>'01 9313-0102 Pol'!G123</f>
        <v>0</v>
      </c>
      <c r="J59" s="177" t="str">
        <f>IF(I84=0,"",I59/I84*100)</f>
        <v/>
      </c>
    </row>
    <row r="60" spans="1:10" ht="36.75" customHeight="1" x14ac:dyDescent="0.2">
      <c r="A60" s="117"/>
      <c r="B60" s="122" t="s">
        <v>90</v>
      </c>
      <c r="C60" s="509" t="s">
        <v>91</v>
      </c>
      <c r="D60" s="510"/>
      <c r="E60" s="510"/>
      <c r="F60" s="127" t="s">
        <v>26</v>
      </c>
      <c r="G60" s="128"/>
      <c r="H60" s="128"/>
      <c r="I60" s="175">
        <f>'01 9313-0102 Pol'!G136</f>
        <v>0</v>
      </c>
      <c r="J60" s="177" t="str">
        <f>IF(I84=0,"",I60/I84*100)</f>
        <v/>
      </c>
    </row>
    <row r="61" spans="1:10" ht="36.75" customHeight="1" x14ac:dyDescent="0.2">
      <c r="A61" s="117"/>
      <c r="B61" s="122" t="s">
        <v>92</v>
      </c>
      <c r="C61" s="509" t="s">
        <v>93</v>
      </c>
      <c r="D61" s="510"/>
      <c r="E61" s="510"/>
      <c r="F61" s="127" t="s">
        <v>26</v>
      </c>
      <c r="G61" s="128"/>
      <c r="H61" s="128"/>
      <c r="I61" s="175">
        <f>'01 9313-0102 Pol'!G146</f>
        <v>0</v>
      </c>
      <c r="J61" s="177" t="str">
        <f>IF(I84=0,"",I61/I84*100)</f>
        <v/>
      </c>
    </row>
    <row r="62" spans="1:10" ht="36.75" customHeight="1" x14ac:dyDescent="0.2">
      <c r="A62" s="117"/>
      <c r="B62" s="122" t="s">
        <v>94</v>
      </c>
      <c r="C62" s="509" t="s">
        <v>95</v>
      </c>
      <c r="D62" s="510"/>
      <c r="E62" s="510"/>
      <c r="F62" s="127" t="s">
        <v>26</v>
      </c>
      <c r="G62" s="128"/>
      <c r="H62" s="128"/>
      <c r="I62" s="175">
        <f>'01 9313-0102 Pol'!G195</f>
        <v>0</v>
      </c>
      <c r="J62" s="177" t="str">
        <f>IF(I84=0,"",I62/I84*100)</f>
        <v/>
      </c>
    </row>
    <row r="63" spans="1:10" ht="36.75" customHeight="1" x14ac:dyDescent="0.2">
      <c r="A63" s="117"/>
      <c r="B63" s="122" t="s">
        <v>96</v>
      </c>
      <c r="C63" s="509" t="s">
        <v>97</v>
      </c>
      <c r="D63" s="510"/>
      <c r="E63" s="510"/>
      <c r="F63" s="127" t="s">
        <v>26</v>
      </c>
      <c r="G63" s="128"/>
      <c r="H63" s="128"/>
      <c r="I63" s="175">
        <f>'01 9313-0102 Pol'!G208</f>
        <v>0</v>
      </c>
      <c r="J63" s="177" t="str">
        <f>IF(I84=0,"",I63/I84*100)</f>
        <v/>
      </c>
    </row>
    <row r="64" spans="1:10" ht="36.75" customHeight="1" x14ac:dyDescent="0.2">
      <c r="A64" s="117"/>
      <c r="B64" s="122" t="s">
        <v>98</v>
      </c>
      <c r="C64" s="509" t="s">
        <v>99</v>
      </c>
      <c r="D64" s="510"/>
      <c r="E64" s="510"/>
      <c r="F64" s="127" t="s">
        <v>26</v>
      </c>
      <c r="G64" s="128"/>
      <c r="H64" s="128"/>
      <c r="I64" s="175">
        <f>'01 9313-0102 Pol'!G236</f>
        <v>0</v>
      </c>
      <c r="J64" s="177" t="str">
        <f>IF(I84=0,"",I64/I84*100)</f>
        <v/>
      </c>
    </row>
    <row r="65" spans="1:10" ht="36.75" customHeight="1" x14ac:dyDescent="0.2">
      <c r="A65" s="117"/>
      <c r="B65" s="122" t="s">
        <v>100</v>
      </c>
      <c r="C65" s="509" t="s">
        <v>101</v>
      </c>
      <c r="D65" s="510"/>
      <c r="E65" s="510"/>
      <c r="F65" s="127" t="s">
        <v>26</v>
      </c>
      <c r="G65" s="128"/>
      <c r="H65" s="128"/>
      <c r="I65" s="175">
        <f>'01 9313-0102 Pol'!G251</f>
        <v>0</v>
      </c>
      <c r="J65" s="177" t="str">
        <f>IF(I84=0,"",I65/I84*100)</f>
        <v/>
      </c>
    </row>
    <row r="66" spans="1:10" ht="36.75" customHeight="1" x14ac:dyDescent="0.2">
      <c r="A66" s="117"/>
      <c r="B66" s="122" t="s">
        <v>102</v>
      </c>
      <c r="C66" s="509" t="s">
        <v>103</v>
      </c>
      <c r="D66" s="510"/>
      <c r="E66" s="510"/>
      <c r="F66" s="127" t="s">
        <v>26</v>
      </c>
      <c r="G66" s="128"/>
      <c r="H66" s="128"/>
      <c r="I66" s="175">
        <f>'01 9313-0102 Pol'!G262</f>
        <v>0</v>
      </c>
      <c r="J66" s="177" t="str">
        <f>IF(I84=0,"",I66/I84*100)</f>
        <v/>
      </c>
    </row>
    <row r="67" spans="1:10" ht="36.75" customHeight="1" x14ac:dyDescent="0.2">
      <c r="A67" s="117"/>
      <c r="B67" s="122" t="s">
        <v>104</v>
      </c>
      <c r="C67" s="509" t="s">
        <v>105</v>
      </c>
      <c r="D67" s="510"/>
      <c r="E67" s="510"/>
      <c r="F67" s="127" t="s">
        <v>26</v>
      </c>
      <c r="G67" s="128"/>
      <c r="H67" s="128"/>
      <c r="I67" s="175">
        <f>'01 9313-0102 Pol'!G270</f>
        <v>0</v>
      </c>
      <c r="J67" s="177" t="str">
        <f>IF(I84=0,"",I67/I84*100)</f>
        <v/>
      </c>
    </row>
    <row r="68" spans="1:10" ht="36.75" customHeight="1" x14ac:dyDescent="0.2">
      <c r="A68" s="117"/>
      <c r="B68" s="122" t="s">
        <v>106</v>
      </c>
      <c r="C68" s="509" t="s">
        <v>107</v>
      </c>
      <c r="D68" s="510"/>
      <c r="E68" s="510"/>
      <c r="F68" s="127" t="s">
        <v>27</v>
      </c>
      <c r="G68" s="128"/>
      <c r="H68" s="128"/>
      <c r="I68" s="175">
        <f>'01 9313-0102 Pol'!G272</f>
        <v>0</v>
      </c>
      <c r="J68" s="177" t="str">
        <f>IF(I84=0,"",I68/I84*100)</f>
        <v/>
      </c>
    </row>
    <row r="69" spans="1:10" ht="36.75" customHeight="1" x14ac:dyDescent="0.2">
      <c r="A69" s="117"/>
      <c r="B69" s="122" t="s">
        <v>108</v>
      </c>
      <c r="C69" s="509" t="s">
        <v>109</v>
      </c>
      <c r="D69" s="510"/>
      <c r="E69" s="510"/>
      <c r="F69" s="127" t="s">
        <v>27</v>
      </c>
      <c r="G69" s="128"/>
      <c r="H69" s="128"/>
      <c r="I69" s="175">
        <f>'01 9313-0102 Pol'!G282</f>
        <v>0</v>
      </c>
      <c r="J69" s="177" t="str">
        <f>IF(I84=0,"",I69/I84*100)</f>
        <v/>
      </c>
    </row>
    <row r="70" spans="1:10" ht="36.75" customHeight="1" x14ac:dyDescent="0.2">
      <c r="A70" s="117"/>
      <c r="B70" s="122" t="s">
        <v>110</v>
      </c>
      <c r="C70" s="509" t="s">
        <v>111</v>
      </c>
      <c r="D70" s="510"/>
      <c r="E70" s="510"/>
      <c r="F70" s="127" t="s">
        <v>27</v>
      </c>
      <c r="G70" s="128"/>
      <c r="H70" s="128"/>
      <c r="I70" s="175">
        <f>'01 9313-0102 Pol'!G296</f>
        <v>0</v>
      </c>
      <c r="J70" s="177" t="str">
        <f>IF(I84=0,"",I70/I84*100)</f>
        <v/>
      </c>
    </row>
    <row r="71" spans="1:10" ht="36.75" customHeight="1" x14ac:dyDescent="0.2">
      <c r="A71" s="117"/>
      <c r="B71" s="122" t="s">
        <v>112</v>
      </c>
      <c r="C71" s="509" t="s">
        <v>113</v>
      </c>
      <c r="D71" s="510"/>
      <c r="E71" s="510"/>
      <c r="F71" s="127" t="s">
        <v>27</v>
      </c>
      <c r="G71" s="128"/>
      <c r="H71" s="128"/>
      <c r="I71" s="175">
        <f>'01 9313-0102 Pol'!G316</f>
        <v>0</v>
      </c>
      <c r="J71" s="177" t="str">
        <f>IF(I84=0,"",I71/I84*100)</f>
        <v/>
      </c>
    </row>
    <row r="72" spans="1:10" ht="36.75" customHeight="1" x14ac:dyDescent="0.2">
      <c r="A72" s="117"/>
      <c r="B72" s="122" t="s">
        <v>114</v>
      </c>
      <c r="C72" s="509" t="s">
        <v>115</v>
      </c>
      <c r="D72" s="510"/>
      <c r="E72" s="510"/>
      <c r="F72" s="127" t="s">
        <v>27</v>
      </c>
      <c r="G72" s="128"/>
      <c r="H72" s="128"/>
      <c r="I72" s="175">
        <f>'01 9313-0102 Pol'!G319</f>
        <v>0</v>
      </c>
      <c r="J72" s="177" t="str">
        <f>IF(I84=0,"",I72/I84*100)</f>
        <v/>
      </c>
    </row>
    <row r="73" spans="1:10" ht="36.75" customHeight="1" x14ac:dyDescent="0.2">
      <c r="A73" s="117"/>
      <c r="B73" s="122" t="s">
        <v>116</v>
      </c>
      <c r="C73" s="509" t="s">
        <v>117</v>
      </c>
      <c r="D73" s="510"/>
      <c r="E73" s="510"/>
      <c r="F73" s="127" t="s">
        <v>27</v>
      </c>
      <c r="G73" s="128"/>
      <c r="H73" s="128"/>
      <c r="I73" s="175">
        <f>'01 9313-0102 Pol'!G322</f>
        <v>0</v>
      </c>
      <c r="J73" s="177" t="str">
        <f>IF(I84=0,"",I73/I84*100)</f>
        <v/>
      </c>
    </row>
    <row r="74" spans="1:10" ht="36.75" customHeight="1" x14ac:dyDescent="0.2">
      <c r="A74" s="117"/>
      <c r="B74" s="122" t="s">
        <v>118</v>
      </c>
      <c r="C74" s="509" t="s">
        <v>119</v>
      </c>
      <c r="D74" s="510"/>
      <c r="E74" s="510"/>
      <c r="F74" s="127" t="s">
        <v>27</v>
      </c>
      <c r="G74" s="128"/>
      <c r="H74" s="128"/>
      <c r="I74" s="175">
        <f>'01 9313-0102 Pol'!G334</f>
        <v>0</v>
      </c>
      <c r="J74" s="177" t="str">
        <f>IF(I84=0,"",I74/I84*100)</f>
        <v/>
      </c>
    </row>
    <row r="75" spans="1:10" ht="36.75" customHeight="1" x14ac:dyDescent="0.2">
      <c r="A75" s="117"/>
      <c r="B75" s="122" t="s">
        <v>120</v>
      </c>
      <c r="C75" s="509" t="s">
        <v>121</v>
      </c>
      <c r="D75" s="510"/>
      <c r="E75" s="510"/>
      <c r="F75" s="127" t="s">
        <v>27</v>
      </c>
      <c r="G75" s="128"/>
      <c r="H75" s="128"/>
      <c r="I75" s="175">
        <f>'01 9313-0102 Pol'!G344</f>
        <v>0</v>
      </c>
      <c r="J75" s="177" t="str">
        <f>IF(I84=0,"",I75/I84*100)</f>
        <v/>
      </c>
    </row>
    <row r="76" spans="1:10" ht="36.75" customHeight="1" x14ac:dyDescent="0.2">
      <c r="A76" s="117"/>
      <c r="B76" s="122" t="s">
        <v>122</v>
      </c>
      <c r="C76" s="509" t="s">
        <v>123</v>
      </c>
      <c r="D76" s="510"/>
      <c r="E76" s="510"/>
      <c r="F76" s="127" t="s">
        <v>27</v>
      </c>
      <c r="G76" s="128"/>
      <c r="H76" s="128"/>
      <c r="I76" s="175">
        <f>'01 9313-0102 Pol'!G360</f>
        <v>0</v>
      </c>
      <c r="J76" s="177" t="str">
        <f>IF(I84=0,"",I76/I84*100)</f>
        <v/>
      </c>
    </row>
    <row r="77" spans="1:10" ht="36.75" customHeight="1" x14ac:dyDescent="0.2">
      <c r="A77" s="117"/>
      <c r="B77" s="122" t="s">
        <v>124</v>
      </c>
      <c r="C77" s="509" t="s">
        <v>125</v>
      </c>
      <c r="D77" s="510"/>
      <c r="E77" s="510"/>
      <c r="F77" s="127" t="s">
        <v>27</v>
      </c>
      <c r="G77" s="128"/>
      <c r="H77" s="128"/>
      <c r="I77" s="175">
        <f>'01 9313-0102 Pol'!G397</f>
        <v>0</v>
      </c>
      <c r="J77" s="177" t="str">
        <f>IF(I84=0,"",I77/I84*100)</f>
        <v/>
      </c>
    </row>
    <row r="78" spans="1:10" ht="36.75" customHeight="1" x14ac:dyDescent="0.2">
      <c r="A78" s="117"/>
      <c r="B78" s="122" t="s">
        <v>126</v>
      </c>
      <c r="C78" s="509" t="s">
        <v>127</v>
      </c>
      <c r="D78" s="510"/>
      <c r="E78" s="510"/>
      <c r="F78" s="127" t="s">
        <v>27</v>
      </c>
      <c r="G78" s="128"/>
      <c r="H78" s="128"/>
      <c r="I78" s="175">
        <f>'01 9313-0102 Pol'!G403</f>
        <v>0</v>
      </c>
      <c r="J78" s="177" t="str">
        <f>IF(I84=0,"",I78/I84*100)</f>
        <v/>
      </c>
    </row>
    <row r="79" spans="1:10" ht="36.75" customHeight="1" x14ac:dyDescent="0.2">
      <c r="A79" s="117"/>
      <c r="B79" s="122" t="s">
        <v>128</v>
      </c>
      <c r="C79" s="509" t="s">
        <v>129</v>
      </c>
      <c r="D79" s="510"/>
      <c r="E79" s="510"/>
      <c r="F79" s="127" t="s">
        <v>27</v>
      </c>
      <c r="G79" s="128"/>
      <c r="H79" s="128"/>
      <c r="I79" s="175">
        <f>'01 9313-0102 Pol'!G406</f>
        <v>0</v>
      </c>
      <c r="J79" s="177" t="str">
        <f>IF(I84=0,"",I79/I84*100)</f>
        <v/>
      </c>
    </row>
    <row r="80" spans="1:10" ht="36.75" customHeight="1" x14ac:dyDescent="0.2">
      <c r="A80" s="117"/>
      <c r="B80" s="122" t="s">
        <v>130</v>
      </c>
      <c r="C80" s="509" t="s">
        <v>131</v>
      </c>
      <c r="D80" s="510"/>
      <c r="E80" s="510"/>
      <c r="F80" s="127" t="s">
        <v>27</v>
      </c>
      <c r="G80" s="128"/>
      <c r="H80" s="128"/>
      <c r="I80" s="175">
        <f>'01 9313-0102 Pol'!G417</f>
        <v>0</v>
      </c>
      <c r="J80" s="177" t="str">
        <f>IF(I84=0,"",I80/I84*100)</f>
        <v/>
      </c>
    </row>
    <row r="81" spans="1:10" ht="36.75" customHeight="1" x14ac:dyDescent="0.2">
      <c r="A81" s="117"/>
      <c r="B81" s="122" t="s">
        <v>132</v>
      </c>
      <c r="C81" s="509" t="s">
        <v>133</v>
      </c>
      <c r="D81" s="510"/>
      <c r="E81" s="510"/>
      <c r="F81" s="127" t="s">
        <v>28</v>
      </c>
      <c r="G81" s="128"/>
      <c r="H81" s="128"/>
      <c r="I81" s="175">
        <f>'01 9313-0102 Pol'!G421</f>
        <v>0</v>
      </c>
      <c r="J81" s="177" t="str">
        <f>IF(I84=0,"",I81/I84*100)</f>
        <v/>
      </c>
    </row>
    <row r="82" spans="1:10" ht="36.75" customHeight="1" x14ac:dyDescent="0.2">
      <c r="A82" s="117"/>
      <c r="B82" s="122" t="s">
        <v>134</v>
      </c>
      <c r="C82" s="509" t="s">
        <v>135</v>
      </c>
      <c r="D82" s="510"/>
      <c r="E82" s="510"/>
      <c r="F82" s="127" t="s">
        <v>28</v>
      </c>
      <c r="G82" s="128"/>
      <c r="H82" s="128"/>
      <c r="I82" s="175">
        <f>'01 9313-0102 Pol'!G424</f>
        <v>0</v>
      </c>
      <c r="J82" s="177" t="str">
        <f>IF(I84=0,"",I82/I84*100)</f>
        <v/>
      </c>
    </row>
    <row r="83" spans="1:10" ht="36.75" customHeight="1" x14ac:dyDescent="0.2">
      <c r="A83" s="117"/>
      <c r="B83" s="122" t="s">
        <v>136</v>
      </c>
      <c r="C83" s="509" t="s">
        <v>29</v>
      </c>
      <c r="D83" s="510"/>
      <c r="E83" s="510"/>
      <c r="F83" s="127" t="s">
        <v>136</v>
      </c>
      <c r="G83" s="128"/>
      <c r="H83" s="128"/>
      <c r="I83" s="175">
        <f>'01 9313-0102 Pol'!G427</f>
        <v>0</v>
      </c>
      <c r="J83" s="177" t="str">
        <f>IF(I84=0,"",I83/I84*100)</f>
        <v/>
      </c>
    </row>
    <row r="84" spans="1:10" ht="25.5" customHeight="1" x14ac:dyDescent="0.2">
      <c r="A84" s="118"/>
      <c r="B84" s="123" t="s">
        <v>1</v>
      </c>
      <c r="C84" s="124"/>
      <c r="D84" s="125"/>
      <c r="E84" s="125"/>
      <c r="F84" s="129"/>
      <c r="G84" s="130"/>
      <c r="H84" s="130"/>
      <c r="I84" s="176">
        <f>SUM(I49:I83)</f>
        <v>0</v>
      </c>
      <c r="J84" s="178">
        <f>SUM(J49:J83)</f>
        <v>0</v>
      </c>
    </row>
    <row r="85" spans="1:10" x14ac:dyDescent="0.2">
      <c r="F85" s="81"/>
      <c r="G85" s="81"/>
      <c r="H85" s="81"/>
      <c r="I85" s="81"/>
      <c r="J85" s="126"/>
    </row>
    <row r="86" spans="1:10" x14ac:dyDescent="0.2">
      <c r="F86" s="81"/>
      <c r="G86" s="81"/>
      <c r="H86" s="81"/>
      <c r="I86" s="81"/>
      <c r="J86" s="126"/>
    </row>
    <row r="87" spans="1:10" x14ac:dyDescent="0.2">
      <c r="F87" s="81"/>
      <c r="G87" s="81"/>
      <c r="H87" s="81"/>
      <c r="I87" s="81"/>
      <c r="J87" s="126"/>
    </row>
  </sheetData>
  <sheetProtection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0">
    <mergeCell ref="C80:E80"/>
    <mergeCell ref="C81:E81"/>
    <mergeCell ref="C82:E82"/>
    <mergeCell ref="C83:E83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072B-0EC7-4B94-8FD5-6E3E8E52BCD6}">
  <sheetPr>
    <tabColor rgb="FF92D050"/>
    <outlinePr summaryBelow="0"/>
  </sheetPr>
  <dimension ref="A1:AW5000"/>
  <sheetViews>
    <sheetView tabSelected="1" view="pageBreakPreview" zoomScaleNormal="100" zoomScaleSheetLayoutView="100" workbookViewId="0">
      <pane ySplit="7" topLeftCell="A480" activePane="bottomLeft" state="frozen"/>
      <selection activeCell="A2" sqref="A2:G2"/>
      <selection pane="bottomLeft" activeCell="D408" sqref="D408"/>
    </sheetView>
  </sheetViews>
  <sheetFormatPr defaultRowHeight="12.75" outlineLevelRow="3" x14ac:dyDescent="0.2"/>
  <cols>
    <col min="1" max="1" width="3.42578125" customWidth="1"/>
    <col min="2" max="2" width="12.5703125" style="115" customWidth="1"/>
    <col min="3" max="3" width="38.28515625" style="115" customWidth="1"/>
    <col min="4" max="4" width="4.85546875" customWidth="1"/>
    <col min="5" max="5" width="11.140625" style="181" bestFit="1" customWidth="1"/>
    <col min="6" max="6" width="9.85546875" style="191" customWidth="1"/>
    <col min="7" max="7" width="12.7109375" style="191" customWidth="1"/>
    <col min="8" max="14" width="9.140625" hidden="1" customWidth="1"/>
    <col min="18" max="18" width="0" hidden="1" customWidth="1"/>
    <col min="20" max="30" width="0" hidden="1" customWidth="1"/>
  </cols>
  <sheetData>
    <row r="1" spans="1:49" ht="15.75" customHeight="1" x14ac:dyDescent="0.25">
      <c r="A1" s="523" t="s">
        <v>7</v>
      </c>
      <c r="B1" s="523"/>
      <c r="C1" s="523"/>
      <c r="D1" s="523"/>
      <c r="E1" s="523"/>
      <c r="F1" s="523"/>
      <c r="G1" s="523"/>
      <c r="V1" t="s">
        <v>138</v>
      </c>
    </row>
    <row r="2" spans="1:49" ht="24.95" customHeight="1" x14ac:dyDescent="0.2">
      <c r="A2" s="132" t="s">
        <v>8</v>
      </c>
      <c r="B2" s="46" t="s">
        <v>48</v>
      </c>
      <c r="C2" s="524" t="s">
        <v>49</v>
      </c>
      <c r="D2" s="525"/>
      <c r="E2" s="525"/>
      <c r="F2" s="525"/>
      <c r="G2" s="526"/>
      <c r="V2" t="s">
        <v>139</v>
      </c>
    </row>
    <row r="3" spans="1:49" ht="24.95" customHeight="1" x14ac:dyDescent="0.2">
      <c r="A3" s="132" t="s">
        <v>9</v>
      </c>
      <c r="B3" s="46" t="s">
        <v>43</v>
      </c>
      <c r="C3" s="524" t="s">
        <v>44</v>
      </c>
      <c r="D3" s="525"/>
      <c r="E3" s="525"/>
      <c r="F3" s="525"/>
      <c r="G3" s="526"/>
      <c r="R3" s="115" t="s">
        <v>139</v>
      </c>
      <c r="V3" t="s">
        <v>140</v>
      </c>
    </row>
    <row r="4" spans="1:49" ht="24.95" customHeight="1" x14ac:dyDescent="0.2">
      <c r="A4" s="133" t="s">
        <v>10</v>
      </c>
      <c r="B4" s="134" t="s">
        <v>41</v>
      </c>
      <c r="C4" s="527" t="s">
        <v>42</v>
      </c>
      <c r="D4" s="528"/>
      <c r="E4" s="528"/>
      <c r="F4" s="528"/>
      <c r="G4" s="529"/>
      <c r="V4" t="s">
        <v>141</v>
      </c>
    </row>
    <row r="5" spans="1:49" x14ac:dyDescent="0.2">
      <c r="D5" s="8"/>
    </row>
    <row r="6" spans="1:49" ht="38.25" x14ac:dyDescent="0.2">
      <c r="A6" s="135" t="s">
        <v>142</v>
      </c>
      <c r="B6" s="137" t="s">
        <v>143</v>
      </c>
      <c r="C6" s="137" t="s">
        <v>144</v>
      </c>
      <c r="D6" s="136" t="s">
        <v>145</v>
      </c>
      <c r="E6" s="182" t="s">
        <v>146</v>
      </c>
      <c r="F6" s="192" t="s">
        <v>147</v>
      </c>
      <c r="G6" s="193" t="s">
        <v>31</v>
      </c>
      <c r="H6" s="138" t="s">
        <v>148</v>
      </c>
      <c r="I6" s="138" t="s">
        <v>149</v>
      </c>
      <c r="J6" s="138" t="s">
        <v>150</v>
      </c>
      <c r="K6" s="138" t="s">
        <v>151</v>
      </c>
      <c r="L6" s="138" t="s">
        <v>152</v>
      </c>
      <c r="M6" s="138" t="s">
        <v>153</v>
      </c>
      <c r="N6" s="138" t="s">
        <v>154</v>
      </c>
    </row>
    <row r="7" spans="1:49" x14ac:dyDescent="0.2">
      <c r="A7" s="3"/>
      <c r="B7" s="4"/>
      <c r="C7" s="4"/>
      <c r="D7" s="5"/>
      <c r="E7" s="183"/>
      <c r="F7" s="194"/>
      <c r="G7" s="194"/>
      <c r="H7" s="141"/>
      <c r="I7" s="140"/>
      <c r="J7" s="140"/>
      <c r="K7" s="140"/>
      <c r="L7" s="140"/>
      <c r="M7" s="141"/>
      <c r="N7" s="141"/>
    </row>
    <row r="8" spans="1:49" x14ac:dyDescent="0.2">
      <c r="A8" s="154" t="s">
        <v>155</v>
      </c>
      <c r="B8" s="155" t="s">
        <v>68</v>
      </c>
      <c r="C8" s="163" t="s">
        <v>69</v>
      </c>
      <c r="D8" s="156"/>
      <c r="E8" s="184"/>
      <c r="F8" s="195"/>
      <c r="G8" s="196">
        <f>SUMIF(V9:V23,"&lt;&gt;NOR",G9:G23)</f>
        <v>0</v>
      </c>
      <c r="H8" s="153"/>
      <c r="I8" s="152"/>
      <c r="J8" s="152">
        <f>SUM(J9:J23)</f>
        <v>0</v>
      </c>
      <c r="K8" s="152"/>
      <c r="L8" s="152">
        <f>SUM(L9:L23)</f>
        <v>0</v>
      </c>
      <c r="M8" s="153"/>
      <c r="N8" s="153"/>
      <c r="V8" t="s">
        <v>156</v>
      </c>
    </row>
    <row r="9" spans="1:49" outlineLevel="1" x14ac:dyDescent="0.2">
      <c r="A9" s="157">
        <v>1</v>
      </c>
      <c r="B9" s="158" t="s">
        <v>157</v>
      </c>
      <c r="C9" s="164" t="s">
        <v>158</v>
      </c>
      <c r="D9" s="159" t="s">
        <v>159</v>
      </c>
      <c r="E9" s="185">
        <v>34.86</v>
      </c>
      <c r="F9" s="197"/>
      <c r="G9" s="198">
        <f>ROUND(E9*F9,2)</f>
        <v>0</v>
      </c>
      <c r="H9" s="149">
        <v>21</v>
      </c>
      <c r="I9" s="148">
        <v>0</v>
      </c>
      <c r="J9" s="148">
        <f>ROUND(E9*I9,2)</f>
        <v>0</v>
      </c>
      <c r="K9" s="148">
        <v>0</v>
      </c>
      <c r="L9" s="148">
        <f>ROUND(E9*K9,2)</f>
        <v>0</v>
      </c>
      <c r="M9" s="149" t="s">
        <v>160</v>
      </c>
      <c r="N9" s="149" t="s">
        <v>161</v>
      </c>
      <c r="O9" s="139"/>
      <c r="P9" s="139"/>
      <c r="Q9" s="139"/>
      <c r="R9" s="139"/>
      <c r="S9" s="139"/>
      <c r="T9" s="139"/>
      <c r="U9" s="139"/>
      <c r="V9" s="139" t="s">
        <v>162</v>
      </c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</row>
    <row r="10" spans="1:49" outlineLevel="2" x14ac:dyDescent="0.2">
      <c r="A10" s="145"/>
      <c r="B10" s="146"/>
      <c r="C10" s="165" t="s">
        <v>163</v>
      </c>
      <c r="D10" s="150"/>
      <c r="E10" s="186">
        <v>34.86</v>
      </c>
      <c r="F10" s="199"/>
      <c r="G10" s="199"/>
      <c r="H10" s="149"/>
      <c r="I10" s="148"/>
      <c r="J10" s="148"/>
      <c r="K10" s="148"/>
      <c r="L10" s="148"/>
      <c r="M10" s="149"/>
      <c r="N10" s="149"/>
      <c r="O10" s="139"/>
      <c r="P10" s="139"/>
      <c r="Q10" s="139"/>
      <c r="R10" s="139"/>
      <c r="S10" s="139"/>
      <c r="T10" s="139"/>
      <c r="U10" s="139"/>
      <c r="V10" s="139" t="s">
        <v>164</v>
      </c>
      <c r="W10" s="139">
        <v>0</v>
      </c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</row>
    <row r="11" spans="1:49" outlineLevel="1" x14ac:dyDescent="0.2">
      <c r="A11" s="157">
        <v>2</v>
      </c>
      <c r="B11" s="158" t="s">
        <v>165</v>
      </c>
      <c r="C11" s="164" t="s">
        <v>166</v>
      </c>
      <c r="D11" s="159" t="s">
        <v>159</v>
      </c>
      <c r="E11" s="185">
        <v>45</v>
      </c>
      <c r="F11" s="197"/>
      <c r="G11" s="198">
        <f>ROUND(E11*F11,2)</f>
        <v>0</v>
      </c>
      <c r="H11" s="149">
        <v>21</v>
      </c>
      <c r="I11" s="148">
        <v>0</v>
      </c>
      <c r="J11" s="148">
        <f>ROUND(E11*I11,2)</f>
        <v>0</v>
      </c>
      <c r="K11" s="148">
        <v>0</v>
      </c>
      <c r="L11" s="148">
        <f>ROUND(E11*K11,2)</f>
        <v>0</v>
      </c>
      <c r="M11" s="149" t="s">
        <v>160</v>
      </c>
      <c r="N11" s="149" t="s">
        <v>161</v>
      </c>
      <c r="O11" s="139"/>
      <c r="P11" s="139"/>
      <c r="Q11" s="139"/>
      <c r="R11" s="139"/>
      <c r="S11" s="139"/>
      <c r="T11" s="139"/>
      <c r="U11" s="139"/>
      <c r="V11" s="139" t="s">
        <v>162</v>
      </c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</row>
    <row r="12" spans="1:49" outlineLevel="2" x14ac:dyDescent="0.2">
      <c r="A12" s="145"/>
      <c r="B12" s="146"/>
      <c r="C12" s="165" t="s">
        <v>167</v>
      </c>
      <c r="D12" s="150"/>
      <c r="E12" s="186">
        <v>45</v>
      </c>
      <c r="F12" s="199"/>
      <c r="G12" s="199"/>
      <c r="H12" s="149"/>
      <c r="I12" s="148"/>
      <c r="J12" s="148"/>
      <c r="K12" s="148"/>
      <c r="L12" s="148"/>
      <c r="M12" s="149"/>
      <c r="N12" s="149"/>
      <c r="O12" s="139"/>
      <c r="P12" s="139"/>
      <c r="Q12" s="139"/>
      <c r="R12" s="139"/>
      <c r="S12" s="139"/>
      <c r="T12" s="139"/>
      <c r="U12" s="139"/>
      <c r="V12" s="139" t="s">
        <v>164</v>
      </c>
      <c r="W12" s="139">
        <v>0</v>
      </c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</row>
    <row r="13" spans="1:49" ht="22.5" outlineLevel="1" x14ac:dyDescent="0.2">
      <c r="A13" s="157">
        <v>3</v>
      </c>
      <c r="B13" s="158" t="s">
        <v>168</v>
      </c>
      <c r="C13" s="164" t="s">
        <v>169</v>
      </c>
      <c r="D13" s="159" t="s">
        <v>159</v>
      </c>
      <c r="E13" s="185">
        <v>43.86</v>
      </c>
      <c r="F13" s="197"/>
      <c r="G13" s="198">
        <f>ROUND(E13*F13,2)</f>
        <v>0</v>
      </c>
      <c r="H13" s="149">
        <v>21</v>
      </c>
      <c r="I13" s="148">
        <v>0</v>
      </c>
      <c r="J13" s="148">
        <f>ROUND(E13*I13,2)</f>
        <v>0</v>
      </c>
      <c r="K13" s="148">
        <v>0</v>
      </c>
      <c r="L13" s="148">
        <f>ROUND(E13*K13,2)</f>
        <v>0</v>
      </c>
      <c r="M13" s="149" t="s">
        <v>160</v>
      </c>
      <c r="N13" s="149" t="s">
        <v>161</v>
      </c>
      <c r="O13" s="139"/>
      <c r="P13" s="139"/>
      <c r="Q13" s="139"/>
      <c r="R13" s="139"/>
      <c r="S13" s="139"/>
      <c r="T13" s="139"/>
      <c r="U13" s="139"/>
      <c r="V13" s="139" t="s">
        <v>162</v>
      </c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</row>
    <row r="14" spans="1:49" outlineLevel="2" x14ac:dyDescent="0.2">
      <c r="A14" s="145"/>
      <c r="B14" s="146"/>
      <c r="C14" s="165" t="s">
        <v>170</v>
      </c>
      <c r="D14" s="150"/>
      <c r="E14" s="186">
        <v>9</v>
      </c>
      <c r="F14" s="199"/>
      <c r="G14" s="199"/>
      <c r="H14" s="149"/>
      <c r="I14" s="148"/>
      <c r="J14" s="148"/>
      <c r="K14" s="148"/>
      <c r="L14" s="148"/>
      <c r="M14" s="149"/>
      <c r="N14" s="149"/>
      <c r="O14" s="139"/>
      <c r="P14" s="139"/>
      <c r="Q14" s="139"/>
      <c r="R14" s="139"/>
      <c r="S14" s="139"/>
      <c r="T14" s="139"/>
      <c r="U14" s="139"/>
      <c r="V14" s="139" t="s">
        <v>164</v>
      </c>
      <c r="W14" s="139">
        <v>0</v>
      </c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</row>
    <row r="15" spans="1:49" outlineLevel="3" x14ac:dyDescent="0.2">
      <c r="A15" s="145"/>
      <c r="B15" s="146"/>
      <c r="C15" s="165" t="s">
        <v>163</v>
      </c>
      <c r="D15" s="150"/>
      <c r="E15" s="186">
        <v>34.86</v>
      </c>
      <c r="F15" s="199"/>
      <c r="G15" s="199"/>
      <c r="H15" s="149"/>
      <c r="I15" s="148"/>
      <c r="J15" s="148"/>
      <c r="K15" s="148"/>
      <c r="L15" s="148"/>
      <c r="M15" s="149"/>
      <c r="N15" s="149"/>
      <c r="O15" s="139"/>
      <c r="P15" s="139"/>
      <c r="Q15" s="139"/>
      <c r="R15" s="139"/>
      <c r="S15" s="139"/>
      <c r="T15" s="139"/>
      <c r="U15" s="139"/>
      <c r="V15" s="139" t="s">
        <v>164</v>
      </c>
      <c r="W15" s="139">
        <v>0</v>
      </c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</row>
    <row r="16" spans="1:49" ht="22.5" outlineLevel="1" x14ac:dyDescent="0.2">
      <c r="A16" s="157">
        <v>4</v>
      </c>
      <c r="B16" s="158" t="s">
        <v>171</v>
      </c>
      <c r="C16" s="164" t="s">
        <v>172</v>
      </c>
      <c r="D16" s="159" t="s">
        <v>159</v>
      </c>
      <c r="E16" s="185">
        <v>43.86</v>
      </c>
      <c r="F16" s="197"/>
      <c r="G16" s="198">
        <f>ROUND(E16*F16,2)</f>
        <v>0</v>
      </c>
      <c r="H16" s="149">
        <v>21</v>
      </c>
      <c r="I16" s="148">
        <v>0</v>
      </c>
      <c r="J16" s="148">
        <f>ROUND(E16*I16,2)</f>
        <v>0</v>
      </c>
      <c r="K16" s="148">
        <v>0</v>
      </c>
      <c r="L16" s="148">
        <f>ROUND(E16*K16,2)</f>
        <v>0</v>
      </c>
      <c r="M16" s="149" t="s">
        <v>160</v>
      </c>
      <c r="N16" s="149" t="s">
        <v>161</v>
      </c>
      <c r="O16" s="139"/>
      <c r="P16" s="139"/>
      <c r="Q16" s="139"/>
      <c r="R16" s="139"/>
      <c r="S16" s="139"/>
      <c r="T16" s="139"/>
      <c r="U16" s="139"/>
      <c r="V16" s="139" t="s">
        <v>162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</row>
    <row r="17" spans="1:49" outlineLevel="2" x14ac:dyDescent="0.2">
      <c r="A17" s="145"/>
      <c r="B17" s="146"/>
      <c r="C17" s="165" t="s">
        <v>170</v>
      </c>
      <c r="D17" s="150"/>
      <c r="E17" s="186">
        <v>9</v>
      </c>
      <c r="F17" s="199"/>
      <c r="G17" s="199"/>
      <c r="H17" s="149"/>
      <c r="I17" s="148"/>
      <c r="J17" s="148"/>
      <c r="K17" s="148"/>
      <c r="L17" s="148"/>
      <c r="M17" s="149"/>
      <c r="N17" s="149"/>
      <c r="O17" s="139"/>
      <c r="P17" s="139"/>
      <c r="Q17" s="139"/>
      <c r="R17" s="139"/>
      <c r="S17" s="139"/>
      <c r="T17" s="139"/>
      <c r="U17" s="139"/>
      <c r="V17" s="139" t="s">
        <v>164</v>
      </c>
      <c r="W17" s="139">
        <v>0</v>
      </c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</row>
    <row r="18" spans="1:49" outlineLevel="3" x14ac:dyDescent="0.2">
      <c r="A18" s="145"/>
      <c r="B18" s="146"/>
      <c r="C18" s="165" t="s">
        <v>163</v>
      </c>
      <c r="D18" s="150"/>
      <c r="E18" s="186">
        <v>34.86</v>
      </c>
      <c r="F18" s="199"/>
      <c r="G18" s="199"/>
      <c r="H18" s="149"/>
      <c r="I18" s="148"/>
      <c r="J18" s="148"/>
      <c r="K18" s="148"/>
      <c r="L18" s="148"/>
      <c r="M18" s="149"/>
      <c r="N18" s="149"/>
      <c r="O18" s="139"/>
      <c r="P18" s="139"/>
      <c r="Q18" s="139"/>
      <c r="R18" s="139"/>
      <c r="S18" s="139"/>
      <c r="T18" s="139"/>
      <c r="U18" s="139"/>
      <c r="V18" s="139" t="s">
        <v>164</v>
      </c>
      <c r="W18" s="139">
        <v>0</v>
      </c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</row>
    <row r="19" spans="1:49" outlineLevel="1" x14ac:dyDescent="0.2">
      <c r="A19" s="157">
        <v>5</v>
      </c>
      <c r="B19" s="158" t="s">
        <v>173</v>
      </c>
      <c r="C19" s="164" t="s">
        <v>174</v>
      </c>
      <c r="D19" s="159" t="s">
        <v>159</v>
      </c>
      <c r="E19" s="185">
        <v>36</v>
      </c>
      <c r="F19" s="197"/>
      <c r="G19" s="198">
        <f>ROUND(E19*F19,2)</f>
        <v>0</v>
      </c>
      <c r="H19" s="149">
        <v>21</v>
      </c>
      <c r="I19" s="148">
        <v>0</v>
      </c>
      <c r="J19" s="148">
        <f>ROUND(E19*I19,2)</f>
        <v>0</v>
      </c>
      <c r="K19" s="148">
        <v>0</v>
      </c>
      <c r="L19" s="148">
        <f>ROUND(E19*K19,2)</f>
        <v>0</v>
      </c>
      <c r="M19" s="149" t="s">
        <v>160</v>
      </c>
      <c r="N19" s="149" t="s">
        <v>161</v>
      </c>
      <c r="O19" s="139"/>
      <c r="P19" s="139"/>
      <c r="Q19" s="139"/>
      <c r="R19" s="139"/>
      <c r="S19" s="139"/>
      <c r="T19" s="139"/>
      <c r="U19" s="139"/>
      <c r="V19" s="139" t="s">
        <v>162</v>
      </c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</row>
    <row r="20" spans="1:49" outlineLevel="2" x14ac:dyDescent="0.2">
      <c r="A20" s="145"/>
      <c r="B20" s="146"/>
      <c r="C20" s="165" t="s">
        <v>175</v>
      </c>
      <c r="D20" s="150"/>
      <c r="E20" s="186">
        <v>36</v>
      </c>
      <c r="F20" s="199"/>
      <c r="G20" s="199"/>
      <c r="H20" s="149"/>
      <c r="I20" s="148"/>
      <c r="J20" s="148"/>
      <c r="K20" s="148"/>
      <c r="L20" s="148"/>
      <c r="M20" s="149"/>
      <c r="N20" s="149"/>
      <c r="O20" s="139"/>
      <c r="P20" s="139"/>
      <c r="Q20" s="139"/>
      <c r="R20" s="139"/>
      <c r="S20" s="139"/>
      <c r="T20" s="139"/>
      <c r="U20" s="139"/>
      <c r="V20" s="139" t="s">
        <v>164</v>
      </c>
      <c r="W20" s="139">
        <v>0</v>
      </c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</row>
    <row r="21" spans="1:49" ht="22.5" outlineLevel="1" x14ac:dyDescent="0.2">
      <c r="A21" s="157">
        <v>6</v>
      </c>
      <c r="B21" s="158" t="s">
        <v>176</v>
      </c>
      <c r="C21" s="164" t="s">
        <v>177</v>
      </c>
      <c r="D21" s="159" t="s">
        <v>178</v>
      </c>
      <c r="E21" s="185">
        <v>49.26</v>
      </c>
      <c r="F21" s="197"/>
      <c r="G21" s="198">
        <f>ROUND(E21*F21,2)</f>
        <v>0</v>
      </c>
      <c r="H21" s="149">
        <v>21</v>
      </c>
      <c r="I21" s="148">
        <v>0</v>
      </c>
      <c r="J21" s="148">
        <f>ROUND(E21*I21,2)</f>
        <v>0</v>
      </c>
      <c r="K21" s="148">
        <v>0</v>
      </c>
      <c r="L21" s="148">
        <f>ROUND(E21*K21,2)</f>
        <v>0</v>
      </c>
      <c r="M21" s="149" t="s">
        <v>160</v>
      </c>
      <c r="N21" s="149" t="s">
        <v>161</v>
      </c>
      <c r="O21" s="139"/>
      <c r="P21" s="139"/>
      <c r="Q21" s="139"/>
      <c r="R21" s="139"/>
      <c r="S21" s="139"/>
      <c r="T21" s="139"/>
      <c r="U21" s="139"/>
      <c r="V21" s="139" t="s">
        <v>162</v>
      </c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</row>
    <row r="22" spans="1:49" outlineLevel="2" x14ac:dyDescent="0.2">
      <c r="A22" s="145"/>
      <c r="B22" s="146"/>
      <c r="C22" s="165" t="s">
        <v>179</v>
      </c>
      <c r="D22" s="150"/>
      <c r="E22" s="186">
        <v>14.4</v>
      </c>
      <c r="F22" s="199"/>
      <c r="G22" s="199"/>
      <c r="H22" s="149"/>
      <c r="I22" s="148"/>
      <c r="J22" s="148"/>
      <c r="K22" s="148"/>
      <c r="L22" s="148"/>
      <c r="M22" s="149"/>
      <c r="N22" s="149"/>
      <c r="O22" s="139"/>
      <c r="P22" s="139"/>
      <c r="Q22" s="139"/>
      <c r="R22" s="139"/>
      <c r="S22" s="139"/>
      <c r="T22" s="139"/>
      <c r="U22" s="139"/>
      <c r="V22" s="139" t="s">
        <v>164</v>
      </c>
      <c r="W22" s="139">
        <v>0</v>
      </c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</row>
    <row r="23" spans="1:49" outlineLevel="3" x14ac:dyDescent="0.2">
      <c r="A23" s="145"/>
      <c r="B23" s="146"/>
      <c r="C23" s="165" t="s">
        <v>163</v>
      </c>
      <c r="D23" s="150"/>
      <c r="E23" s="186">
        <v>34.86</v>
      </c>
      <c r="F23" s="199"/>
      <c r="G23" s="199"/>
      <c r="H23" s="149"/>
      <c r="I23" s="148"/>
      <c r="J23" s="148"/>
      <c r="K23" s="148"/>
      <c r="L23" s="148"/>
      <c r="M23" s="149"/>
      <c r="N23" s="149"/>
      <c r="O23" s="139"/>
      <c r="P23" s="139"/>
      <c r="Q23" s="139"/>
      <c r="R23" s="139"/>
      <c r="S23" s="139"/>
      <c r="T23" s="139"/>
      <c r="U23" s="139"/>
      <c r="V23" s="139" t="s">
        <v>164</v>
      </c>
      <c r="W23" s="139">
        <v>0</v>
      </c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</row>
    <row r="24" spans="1:49" x14ac:dyDescent="0.2">
      <c r="A24" s="154" t="s">
        <v>155</v>
      </c>
      <c r="B24" s="155" t="s">
        <v>70</v>
      </c>
      <c r="C24" s="163" t="s">
        <v>71</v>
      </c>
      <c r="D24" s="156"/>
      <c r="E24" s="184"/>
      <c r="F24" s="195"/>
      <c r="G24" s="196">
        <f>SUMIF(V25:V44,"&lt;&gt;NOR",G25:G44)</f>
        <v>0</v>
      </c>
      <c r="H24" s="153"/>
      <c r="I24" s="152"/>
      <c r="J24" s="152">
        <f>SUM(J25:J44)</f>
        <v>32.869999999999997</v>
      </c>
      <c r="K24" s="152"/>
      <c r="L24" s="152">
        <f>SUM(L25:L44)</f>
        <v>0</v>
      </c>
      <c r="M24" s="153"/>
      <c r="N24" s="153"/>
      <c r="V24" t="s">
        <v>156</v>
      </c>
    </row>
    <row r="25" spans="1:49" outlineLevel="1" x14ac:dyDescent="0.2">
      <c r="A25" s="157">
        <v>7</v>
      </c>
      <c r="B25" s="158" t="s">
        <v>180</v>
      </c>
      <c r="C25" s="164" t="s">
        <v>181</v>
      </c>
      <c r="D25" s="159" t="s">
        <v>159</v>
      </c>
      <c r="E25" s="185">
        <v>2.4948000000000001</v>
      </c>
      <c r="F25" s="197"/>
      <c r="G25" s="198">
        <f>ROUND(E25*F25,2)</f>
        <v>0</v>
      </c>
      <c r="H25" s="149">
        <v>21</v>
      </c>
      <c r="I25" s="148">
        <v>2.16</v>
      </c>
      <c r="J25" s="148">
        <f>ROUND(E25*I25,2)</f>
        <v>5.39</v>
      </c>
      <c r="K25" s="148">
        <v>0</v>
      </c>
      <c r="L25" s="148">
        <f>ROUND(E25*K25,2)</f>
        <v>0</v>
      </c>
      <c r="M25" s="149" t="s">
        <v>160</v>
      </c>
      <c r="N25" s="149" t="s">
        <v>161</v>
      </c>
      <c r="O25" s="139"/>
      <c r="P25" s="139"/>
      <c r="Q25" s="139"/>
      <c r="R25" s="139"/>
      <c r="S25" s="139"/>
      <c r="T25" s="139"/>
      <c r="U25" s="139"/>
      <c r="V25" s="139" t="s">
        <v>162</v>
      </c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</row>
    <row r="26" spans="1:49" outlineLevel="2" x14ac:dyDescent="0.2">
      <c r="A26" s="145"/>
      <c r="B26" s="146"/>
      <c r="C26" s="165" t="s">
        <v>182</v>
      </c>
      <c r="D26" s="150"/>
      <c r="E26" s="186">
        <v>2.4948000000000001</v>
      </c>
      <c r="F26" s="199"/>
      <c r="G26" s="199"/>
      <c r="H26" s="149"/>
      <c r="I26" s="148"/>
      <c r="J26" s="148"/>
      <c r="K26" s="148"/>
      <c r="L26" s="148"/>
      <c r="M26" s="149"/>
      <c r="N26" s="149"/>
      <c r="O26" s="139"/>
      <c r="P26" s="139"/>
      <c r="Q26" s="139"/>
      <c r="R26" s="139"/>
      <c r="S26" s="139"/>
      <c r="T26" s="139"/>
      <c r="U26" s="139"/>
      <c r="V26" s="139" t="s">
        <v>164</v>
      </c>
      <c r="W26" s="139">
        <v>0</v>
      </c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</row>
    <row r="27" spans="1:49" outlineLevel="1" x14ac:dyDescent="0.2">
      <c r="A27" s="157">
        <v>8</v>
      </c>
      <c r="B27" s="158" t="s">
        <v>183</v>
      </c>
      <c r="C27" s="164" t="s">
        <v>184</v>
      </c>
      <c r="D27" s="159" t="s">
        <v>159</v>
      </c>
      <c r="E27" s="185">
        <v>4.0895999999999999</v>
      </c>
      <c r="F27" s="197"/>
      <c r="G27" s="198">
        <f>ROUND(E27*F27,2)</f>
        <v>0</v>
      </c>
      <c r="H27" s="149">
        <v>21</v>
      </c>
      <c r="I27" s="148">
        <v>2.5249999999999999</v>
      </c>
      <c r="J27" s="148">
        <f>ROUND(E27*I27,2)</f>
        <v>10.33</v>
      </c>
      <c r="K27" s="148">
        <v>0</v>
      </c>
      <c r="L27" s="148">
        <f>ROUND(E27*K27,2)</f>
        <v>0</v>
      </c>
      <c r="M27" s="149" t="s">
        <v>160</v>
      </c>
      <c r="N27" s="149" t="s">
        <v>161</v>
      </c>
      <c r="O27" s="139"/>
      <c r="P27" s="139"/>
      <c r="Q27" s="139"/>
      <c r="R27" s="139"/>
      <c r="S27" s="139"/>
      <c r="T27" s="139"/>
      <c r="U27" s="139"/>
      <c r="V27" s="139" t="s">
        <v>162</v>
      </c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</row>
    <row r="28" spans="1:49" outlineLevel="2" x14ac:dyDescent="0.2">
      <c r="A28" s="145"/>
      <c r="B28" s="146"/>
      <c r="C28" s="165" t="s">
        <v>185</v>
      </c>
      <c r="D28" s="150"/>
      <c r="E28" s="186">
        <v>4.0895999999999999</v>
      </c>
      <c r="F28" s="199"/>
      <c r="G28" s="199"/>
      <c r="H28" s="149"/>
      <c r="I28" s="148"/>
      <c r="J28" s="148"/>
      <c r="K28" s="148"/>
      <c r="L28" s="148"/>
      <c r="M28" s="149"/>
      <c r="N28" s="149"/>
      <c r="O28" s="139"/>
      <c r="P28" s="139"/>
      <c r="Q28" s="139"/>
      <c r="R28" s="139"/>
      <c r="S28" s="139"/>
      <c r="T28" s="139"/>
      <c r="U28" s="139"/>
      <c r="V28" s="139" t="s">
        <v>164</v>
      </c>
      <c r="W28" s="139">
        <v>0</v>
      </c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</row>
    <row r="29" spans="1:49" outlineLevel="1" x14ac:dyDescent="0.2">
      <c r="A29" s="157">
        <v>9</v>
      </c>
      <c r="B29" s="158" t="s">
        <v>186</v>
      </c>
      <c r="C29" s="164" t="s">
        <v>187</v>
      </c>
      <c r="D29" s="159" t="s">
        <v>188</v>
      </c>
      <c r="E29" s="185">
        <v>2.6640000000000001</v>
      </c>
      <c r="F29" s="197"/>
      <c r="G29" s="198">
        <f>ROUND(E29*F29,2)</f>
        <v>0</v>
      </c>
      <c r="H29" s="149">
        <v>21</v>
      </c>
      <c r="I29" s="148">
        <v>3.9190000000000003E-2</v>
      </c>
      <c r="J29" s="148">
        <f>ROUND(E29*I29,2)</f>
        <v>0.1</v>
      </c>
      <c r="K29" s="148">
        <v>0</v>
      </c>
      <c r="L29" s="148">
        <f>ROUND(E29*K29,2)</f>
        <v>0</v>
      </c>
      <c r="M29" s="149" t="s">
        <v>160</v>
      </c>
      <c r="N29" s="149" t="s">
        <v>161</v>
      </c>
      <c r="O29" s="139"/>
      <c r="P29" s="139"/>
      <c r="Q29" s="139"/>
      <c r="R29" s="139"/>
      <c r="S29" s="139"/>
      <c r="T29" s="139"/>
      <c r="U29" s="139"/>
      <c r="V29" s="139" t="s">
        <v>162</v>
      </c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</row>
    <row r="30" spans="1:49" outlineLevel="2" x14ac:dyDescent="0.2">
      <c r="A30" s="145"/>
      <c r="B30" s="146"/>
      <c r="C30" s="165" t="s">
        <v>189</v>
      </c>
      <c r="D30" s="150"/>
      <c r="E30" s="186">
        <v>2.6640000000000001</v>
      </c>
      <c r="F30" s="199"/>
      <c r="G30" s="199"/>
      <c r="H30" s="149"/>
      <c r="I30" s="148"/>
      <c r="J30" s="148"/>
      <c r="K30" s="148"/>
      <c r="L30" s="148"/>
      <c r="M30" s="149"/>
      <c r="N30" s="149"/>
      <c r="O30" s="139"/>
      <c r="P30" s="139"/>
      <c r="Q30" s="139"/>
      <c r="R30" s="139"/>
      <c r="S30" s="139"/>
      <c r="T30" s="139"/>
      <c r="U30" s="139"/>
      <c r="V30" s="139" t="s">
        <v>164</v>
      </c>
      <c r="W30" s="139">
        <v>0</v>
      </c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</row>
    <row r="31" spans="1:49" outlineLevel="1" x14ac:dyDescent="0.2">
      <c r="A31" s="157">
        <v>10</v>
      </c>
      <c r="B31" s="158" t="s">
        <v>190</v>
      </c>
      <c r="C31" s="164" t="s">
        <v>191</v>
      </c>
      <c r="D31" s="159" t="s">
        <v>188</v>
      </c>
      <c r="E31" s="185">
        <v>2.6640000000000001</v>
      </c>
      <c r="F31" s="197"/>
      <c r="G31" s="198">
        <f>ROUND(E31*F31,2)</f>
        <v>0</v>
      </c>
      <c r="H31" s="149">
        <v>21</v>
      </c>
      <c r="I31" s="148">
        <v>0</v>
      </c>
      <c r="J31" s="148">
        <f>ROUND(E31*I31,2)</f>
        <v>0</v>
      </c>
      <c r="K31" s="148">
        <v>0</v>
      </c>
      <c r="L31" s="148">
        <f>ROUND(E31*K31,2)</f>
        <v>0</v>
      </c>
      <c r="M31" s="149" t="s">
        <v>160</v>
      </c>
      <c r="N31" s="149" t="s">
        <v>161</v>
      </c>
      <c r="O31" s="139"/>
      <c r="P31" s="139"/>
      <c r="Q31" s="139"/>
      <c r="R31" s="139"/>
      <c r="S31" s="139"/>
      <c r="T31" s="139"/>
      <c r="U31" s="139"/>
      <c r="V31" s="139" t="s">
        <v>162</v>
      </c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</row>
    <row r="32" spans="1:49" outlineLevel="2" x14ac:dyDescent="0.2">
      <c r="A32" s="145"/>
      <c r="B32" s="146"/>
      <c r="C32" s="165" t="s">
        <v>189</v>
      </c>
      <c r="D32" s="150"/>
      <c r="E32" s="186">
        <v>2.6640000000000001</v>
      </c>
      <c r="F32" s="199"/>
      <c r="G32" s="199"/>
      <c r="H32" s="149"/>
      <c r="I32" s="148"/>
      <c r="J32" s="148"/>
      <c r="K32" s="148"/>
      <c r="L32" s="148"/>
      <c r="M32" s="149"/>
      <c r="N32" s="149"/>
      <c r="O32" s="139"/>
      <c r="P32" s="139"/>
      <c r="Q32" s="139"/>
      <c r="R32" s="139"/>
      <c r="S32" s="139"/>
      <c r="T32" s="139"/>
      <c r="U32" s="139"/>
      <c r="V32" s="139" t="s">
        <v>164</v>
      </c>
      <c r="W32" s="139">
        <v>0</v>
      </c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</row>
    <row r="33" spans="1:49" ht="22.5" outlineLevel="1" x14ac:dyDescent="0.2">
      <c r="A33" s="157">
        <v>11</v>
      </c>
      <c r="B33" s="158" t="s">
        <v>192</v>
      </c>
      <c r="C33" s="164" t="s">
        <v>193</v>
      </c>
      <c r="D33" s="159" t="s">
        <v>178</v>
      </c>
      <c r="E33" s="185">
        <v>0.11042</v>
      </c>
      <c r="F33" s="197"/>
      <c r="G33" s="198">
        <f>ROUND(E33*F33,2)</f>
        <v>0</v>
      </c>
      <c r="H33" s="149">
        <v>21</v>
      </c>
      <c r="I33" s="148">
        <v>1.0737000000000001</v>
      </c>
      <c r="J33" s="148">
        <f>ROUND(E33*I33,2)</f>
        <v>0.12</v>
      </c>
      <c r="K33" s="148">
        <v>0</v>
      </c>
      <c r="L33" s="148">
        <f>ROUND(E33*K33,2)</f>
        <v>0</v>
      </c>
      <c r="M33" s="149" t="s">
        <v>160</v>
      </c>
      <c r="N33" s="149" t="s">
        <v>161</v>
      </c>
      <c r="O33" s="139"/>
      <c r="P33" s="139"/>
      <c r="Q33" s="139"/>
      <c r="R33" s="139"/>
      <c r="S33" s="139"/>
      <c r="T33" s="139"/>
      <c r="U33" s="139"/>
      <c r="V33" s="139" t="s">
        <v>162</v>
      </c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</row>
    <row r="34" spans="1:49" outlineLevel="2" x14ac:dyDescent="0.2">
      <c r="A34" s="145"/>
      <c r="B34" s="146"/>
      <c r="C34" s="165" t="s">
        <v>194</v>
      </c>
      <c r="D34" s="150"/>
      <c r="E34" s="186">
        <v>0.11042</v>
      </c>
      <c r="F34" s="199"/>
      <c r="G34" s="199"/>
      <c r="H34" s="149"/>
      <c r="I34" s="148"/>
      <c r="J34" s="148"/>
      <c r="K34" s="148"/>
      <c r="L34" s="148"/>
      <c r="M34" s="149"/>
      <c r="N34" s="149"/>
      <c r="O34" s="139"/>
      <c r="P34" s="139"/>
      <c r="Q34" s="139"/>
      <c r="R34" s="139"/>
      <c r="S34" s="139"/>
      <c r="T34" s="139"/>
      <c r="U34" s="139"/>
      <c r="V34" s="139" t="s">
        <v>164</v>
      </c>
      <c r="W34" s="139">
        <v>0</v>
      </c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</row>
    <row r="35" spans="1:49" ht="22.5" outlineLevel="1" x14ac:dyDescent="0.2">
      <c r="A35" s="157">
        <v>12</v>
      </c>
      <c r="B35" s="158" t="s">
        <v>195</v>
      </c>
      <c r="C35" s="164" t="s">
        <v>196</v>
      </c>
      <c r="D35" s="159" t="s">
        <v>188</v>
      </c>
      <c r="E35" s="185">
        <v>6.36</v>
      </c>
      <c r="F35" s="197"/>
      <c r="G35" s="198">
        <f>ROUND(E35*F35,2)</f>
        <v>0</v>
      </c>
      <c r="H35" s="149">
        <v>21</v>
      </c>
      <c r="I35" s="148">
        <v>0.75</v>
      </c>
      <c r="J35" s="148">
        <f>ROUND(E35*I35,2)</f>
        <v>4.7699999999999996</v>
      </c>
      <c r="K35" s="148">
        <v>0</v>
      </c>
      <c r="L35" s="148">
        <f>ROUND(E35*K35,2)</f>
        <v>0</v>
      </c>
      <c r="M35" s="149" t="s">
        <v>160</v>
      </c>
      <c r="N35" s="149" t="s">
        <v>161</v>
      </c>
      <c r="O35" s="139"/>
      <c r="P35" s="139"/>
      <c r="Q35" s="139"/>
      <c r="R35" s="139"/>
      <c r="S35" s="139"/>
      <c r="T35" s="139"/>
      <c r="U35" s="139"/>
      <c r="V35" s="139" t="s">
        <v>162</v>
      </c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</row>
    <row r="36" spans="1:49" outlineLevel="2" x14ac:dyDescent="0.2">
      <c r="A36" s="145"/>
      <c r="B36" s="146"/>
      <c r="C36" s="165" t="s">
        <v>197</v>
      </c>
      <c r="D36" s="150"/>
      <c r="E36" s="186">
        <v>6.36</v>
      </c>
      <c r="F36" s="199"/>
      <c r="G36" s="199"/>
      <c r="H36" s="149"/>
      <c r="I36" s="148"/>
      <c r="J36" s="148"/>
      <c r="K36" s="148"/>
      <c r="L36" s="148"/>
      <c r="M36" s="149"/>
      <c r="N36" s="149"/>
      <c r="O36" s="139"/>
      <c r="P36" s="139"/>
      <c r="Q36" s="139"/>
      <c r="R36" s="139"/>
      <c r="S36" s="139"/>
      <c r="T36" s="139"/>
      <c r="U36" s="139"/>
      <c r="V36" s="139" t="s">
        <v>164</v>
      </c>
      <c r="W36" s="139">
        <v>0</v>
      </c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</row>
    <row r="37" spans="1:49" outlineLevel="1" x14ac:dyDescent="0.2">
      <c r="A37" s="157">
        <v>13</v>
      </c>
      <c r="B37" s="158" t="s">
        <v>198</v>
      </c>
      <c r="C37" s="164" t="s">
        <v>199</v>
      </c>
      <c r="D37" s="159" t="s">
        <v>159</v>
      </c>
      <c r="E37" s="185">
        <v>4.5792000000000002</v>
      </c>
      <c r="F37" s="197"/>
      <c r="G37" s="198">
        <f>ROUND(E37*F37,2)</f>
        <v>0</v>
      </c>
      <c r="H37" s="149">
        <v>21</v>
      </c>
      <c r="I37" s="148">
        <v>2.5249999999999999</v>
      </c>
      <c r="J37" s="148">
        <f>ROUND(E37*I37,2)</f>
        <v>11.56</v>
      </c>
      <c r="K37" s="148">
        <v>0</v>
      </c>
      <c r="L37" s="148">
        <f>ROUND(E37*K37,2)</f>
        <v>0</v>
      </c>
      <c r="M37" s="149" t="s">
        <v>160</v>
      </c>
      <c r="N37" s="149" t="s">
        <v>161</v>
      </c>
      <c r="O37" s="139"/>
      <c r="P37" s="139"/>
      <c r="Q37" s="139"/>
      <c r="R37" s="139"/>
      <c r="S37" s="139"/>
      <c r="T37" s="139"/>
      <c r="U37" s="139"/>
      <c r="V37" s="139" t="s">
        <v>162</v>
      </c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</row>
    <row r="38" spans="1:49" outlineLevel="2" x14ac:dyDescent="0.2">
      <c r="A38" s="145"/>
      <c r="B38" s="146"/>
      <c r="C38" s="165" t="s">
        <v>200</v>
      </c>
      <c r="D38" s="150"/>
      <c r="E38" s="186">
        <v>4.5792000000000002</v>
      </c>
      <c r="F38" s="199"/>
      <c r="G38" s="199"/>
      <c r="H38" s="149"/>
      <c r="I38" s="148"/>
      <c r="J38" s="148"/>
      <c r="K38" s="148"/>
      <c r="L38" s="148"/>
      <c r="M38" s="149"/>
      <c r="N38" s="149"/>
      <c r="O38" s="139"/>
      <c r="P38" s="139"/>
      <c r="Q38" s="139"/>
      <c r="R38" s="139"/>
      <c r="S38" s="139"/>
      <c r="T38" s="139"/>
      <c r="U38" s="139"/>
      <c r="V38" s="139" t="s">
        <v>164</v>
      </c>
      <c r="W38" s="139">
        <v>0</v>
      </c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</row>
    <row r="39" spans="1:49" outlineLevel="1" x14ac:dyDescent="0.2">
      <c r="A39" s="157">
        <v>14</v>
      </c>
      <c r="B39" s="158" t="s">
        <v>201</v>
      </c>
      <c r="C39" s="164" t="s">
        <v>202</v>
      </c>
      <c r="D39" s="159" t="s">
        <v>188</v>
      </c>
      <c r="E39" s="185">
        <v>15.263999999999999</v>
      </c>
      <c r="F39" s="197"/>
      <c r="G39" s="198">
        <f>ROUND(E39*F39,2)</f>
        <v>0</v>
      </c>
      <c r="H39" s="149">
        <v>21</v>
      </c>
      <c r="I39" s="148">
        <v>3.9149999999999997E-2</v>
      </c>
      <c r="J39" s="148">
        <f>ROUND(E39*I39,2)</f>
        <v>0.6</v>
      </c>
      <c r="K39" s="148">
        <v>0</v>
      </c>
      <c r="L39" s="148">
        <f>ROUND(E39*K39,2)</f>
        <v>0</v>
      </c>
      <c r="M39" s="149" t="s">
        <v>160</v>
      </c>
      <c r="N39" s="149" t="s">
        <v>161</v>
      </c>
      <c r="O39" s="139"/>
      <c r="P39" s="139"/>
      <c r="Q39" s="139"/>
      <c r="R39" s="139"/>
      <c r="S39" s="139"/>
      <c r="T39" s="139"/>
      <c r="U39" s="139"/>
      <c r="V39" s="139" t="s">
        <v>162</v>
      </c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</row>
    <row r="40" spans="1:49" outlineLevel="2" x14ac:dyDescent="0.2">
      <c r="A40" s="145"/>
      <c r="B40" s="146"/>
      <c r="C40" s="165" t="s">
        <v>203</v>
      </c>
      <c r="D40" s="150"/>
      <c r="E40" s="186">
        <v>15.263999999999999</v>
      </c>
      <c r="F40" s="199"/>
      <c r="G40" s="199"/>
      <c r="H40" s="149"/>
      <c r="I40" s="148"/>
      <c r="J40" s="148"/>
      <c r="K40" s="148"/>
      <c r="L40" s="148"/>
      <c r="M40" s="149"/>
      <c r="N40" s="149"/>
      <c r="O40" s="139"/>
      <c r="P40" s="139"/>
      <c r="Q40" s="139"/>
      <c r="R40" s="139"/>
      <c r="S40" s="139"/>
      <c r="T40" s="139"/>
      <c r="U40" s="139"/>
      <c r="V40" s="139" t="s">
        <v>164</v>
      </c>
      <c r="W40" s="139">
        <v>0</v>
      </c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</row>
    <row r="41" spans="1:49" outlineLevel="1" x14ac:dyDescent="0.2">
      <c r="A41" s="157">
        <v>15</v>
      </c>
      <c r="B41" s="158" t="s">
        <v>204</v>
      </c>
      <c r="C41" s="164" t="s">
        <v>205</v>
      </c>
      <c r="D41" s="159" t="s">
        <v>188</v>
      </c>
      <c r="E41" s="185">
        <v>15.263999999999999</v>
      </c>
      <c r="F41" s="197"/>
      <c r="G41" s="198">
        <f>ROUND(E41*F41,2)</f>
        <v>0</v>
      </c>
      <c r="H41" s="149">
        <v>21</v>
      </c>
      <c r="I41" s="148">
        <v>0</v>
      </c>
      <c r="J41" s="148">
        <f>ROUND(E41*I41,2)</f>
        <v>0</v>
      </c>
      <c r="K41" s="148">
        <v>0</v>
      </c>
      <c r="L41" s="148">
        <f>ROUND(E41*K41,2)</f>
        <v>0</v>
      </c>
      <c r="M41" s="149" t="s">
        <v>160</v>
      </c>
      <c r="N41" s="149" t="s">
        <v>161</v>
      </c>
      <c r="O41" s="139"/>
      <c r="P41" s="139"/>
      <c r="Q41" s="139"/>
      <c r="R41" s="139"/>
      <c r="S41" s="139"/>
      <c r="T41" s="139"/>
      <c r="U41" s="139"/>
      <c r="V41" s="139" t="s">
        <v>162</v>
      </c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</row>
    <row r="42" spans="1:49" outlineLevel="2" x14ac:dyDescent="0.2">
      <c r="A42" s="145"/>
      <c r="B42" s="146"/>
      <c r="C42" s="165" t="s">
        <v>203</v>
      </c>
      <c r="D42" s="150"/>
      <c r="E42" s="186">
        <v>15.263999999999999</v>
      </c>
      <c r="F42" s="199"/>
      <c r="G42" s="199"/>
      <c r="H42" s="149"/>
      <c r="I42" s="148"/>
      <c r="J42" s="148"/>
      <c r="K42" s="148"/>
      <c r="L42" s="148"/>
      <c r="M42" s="149"/>
      <c r="N42" s="149"/>
      <c r="O42" s="139"/>
      <c r="P42" s="139"/>
      <c r="Q42" s="139"/>
      <c r="R42" s="139"/>
      <c r="S42" s="139"/>
      <c r="T42" s="139"/>
      <c r="U42" s="139"/>
      <c r="V42" s="139" t="s">
        <v>164</v>
      </c>
      <c r="W42" s="139">
        <v>0</v>
      </c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</row>
    <row r="43" spans="1:49" outlineLevel="1" x14ac:dyDescent="0.2">
      <c r="A43" s="157">
        <v>16</v>
      </c>
      <c r="B43" s="158" t="s">
        <v>206</v>
      </c>
      <c r="C43" s="164" t="s">
        <v>207</v>
      </c>
      <c r="D43" s="159" t="s">
        <v>188</v>
      </c>
      <c r="E43" s="185">
        <v>16.632000000000001</v>
      </c>
      <c r="F43" s="197"/>
      <c r="G43" s="198">
        <f>ROUND(E43*F43,2)</f>
        <v>0</v>
      </c>
      <c r="H43" s="149">
        <v>21</v>
      </c>
      <c r="I43" s="148">
        <v>3.0000000000000001E-5</v>
      </c>
      <c r="J43" s="148">
        <f>ROUND(E43*I43,2)</f>
        <v>0</v>
      </c>
      <c r="K43" s="148">
        <v>0</v>
      </c>
      <c r="L43" s="148">
        <f>ROUND(E43*K43,2)</f>
        <v>0</v>
      </c>
      <c r="M43" s="149" t="s">
        <v>160</v>
      </c>
      <c r="N43" s="149" t="s">
        <v>161</v>
      </c>
      <c r="O43" s="139"/>
      <c r="P43" s="139"/>
      <c r="Q43" s="139"/>
      <c r="R43" s="139"/>
      <c r="S43" s="139"/>
      <c r="T43" s="139"/>
      <c r="U43" s="139"/>
      <c r="V43" s="139" t="s">
        <v>162</v>
      </c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</row>
    <row r="44" spans="1:49" outlineLevel="2" x14ac:dyDescent="0.2">
      <c r="A44" s="145"/>
      <c r="B44" s="146"/>
      <c r="C44" s="165" t="s">
        <v>208</v>
      </c>
      <c r="D44" s="150"/>
      <c r="E44" s="186">
        <v>16.632000000000001</v>
      </c>
      <c r="F44" s="199"/>
      <c r="G44" s="199"/>
      <c r="H44" s="149"/>
      <c r="I44" s="148"/>
      <c r="J44" s="148"/>
      <c r="K44" s="148"/>
      <c r="L44" s="148"/>
      <c r="M44" s="149"/>
      <c r="N44" s="149"/>
      <c r="O44" s="139"/>
      <c r="P44" s="139"/>
      <c r="Q44" s="139"/>
      <c r="R44" s="139"/>
      <c r="S44" s="139"/>
      <c r="T44" s="139"/>
      <c r="U44" s="139"/>
      <c r="V44" s="139" t="s">
        <v>164</v>
      </c>
      <c r="W44" s="139">
        <v>0</v>
      </c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</row>
    <row r="45" spans="1:49" x14ac:dyDescent="0.2">
      <c r="A45" s="154" t="s">
        <v>155</v>
      </c>
      <c r="B45" s="155" t="s">
        <v>72</v>
      </c>
      <c r="C45" s="163" t="s">
        <v>73</v>
      </c>
      <c r="D45" s="156"/>
      <c r="E45" s="184"/>
      <c r="F45" s="195"/>
      <c r="G45" s="196">
        <f>SUMIF(V46:V55,"&lt;&gt;NOR",G46:G55)</f>
        <v>0</v>
      </c>
      <c r="H45" s="153"/>
      <c r="I45" s="152"/>
      <c r="J45" s="152">
        <f>SUM(J46:J55)</f>
        <v>13.739999999999998</v>
      </c>
      <c r="K45" s="152"/>
      <c r="L45" s="152">
        <f>SUM(L46:L55)</f>
        <v>0</v>
      </c>
      <c r="M45" s="153"/>
      <c r="N45" s="153"/>
      <c r="V45" t="s">
        <v>156</v>
      </c>
    </row>
    <row r="46" spans="1:49" outlineLevel="1" x14ac:dyDescent="0.2">
      <c r="A46" s="157">
        <v>17</v>
      </c>
      <c r="B46" s="158" t="s">
        <v>209</v>
      </c>
      <c r="C46" s="164" t="s">
        <v>210</v>
      </c>
      <c r="D46" s="159" t="s">
        <v>188</v>
      </c>
      <c r="E46" s="185">
        <v>5.6520000000000001</v>
      </c>
      <c r="F46" s="197"/>
      <c r="G46" s="198">
        <f>ROUND(E46*F46,2)</f>
        <v>0</v>
      </c>
      <c r="H46" s="149">
        <v>21</v>
      </c>
      <c r="I46" s="148">
        <v>0.15046000000000001</v>
      </c>
      <c r="J46" s="148">
        <f>ROUND(E46*I46,2)</f>
        <v>0.85</v>
      </c>
      <c r="K46" s="148">
        <v>0</v>
      </c>
      <c r="L46" s="148">
        <f>ROUND(E46*K46,2)</f>
        <v>0</v>
      </c>
      <c r="M46" s="149" t="s">
        <v>160</v>
      </c>
      <c r="N46" s="149" t="s">
        <v>161</v>
      </c>
      <c r="O46" s="139"/>
      <c r="P46" s="139"/>
      <c r="Q46" s="139"/>
      <c r="R46" s="139"/>
      <c r="S46" s="139"/>
      <c r="T46" s="139"/>
      <c r="U46" s="139"/>
      <c r="V46" s="139" t="s">
        <v>162</v>
      </c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</row>
    <row r="47" spans="1:49" outlineLevel="2" x14ac:dyDescent="0.2">
      <c r="A47" s="145"/>
      <c r="B47" s="146"/>
      <c r="C47" s="165" t="s">
        <v>211</v>
      </c>
      <c r="D47" s="150"/>
      <c r="E47" s="186">
        <v>5.6520000000000001</v>
      </c>
      <c r="F47" s="199"/>
      <c r="G47" s="199"/>
      <c r="H47" s="149"/>
      <c r="I47" s="148"/>
      <c r="J47" s="148"/>
      <c r="K47" s="148"/>
      <c r="L47" s="148"/>
      <c r="M47" s="149"/>
      <c r="N47" s="149"/>
      <c r="O47" s="139"/>
      <c r="P47" s="139"/>
      <c r="Q47" s="139"/>
      <c r="R47" s="139"/>
      <c r="S47" s="139"/>
      <c r="T47" s="139"/>
      <c r="U47" s="139"/>
      <c r="V47" s="139" t="s">
        <v>164</v>
      </c>
      <c r="W47" s="139">
        <v>0</v>
      </c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</row>
    <row r="48" spans="1:49" outlineLevel="1" x14ac:dyDescent="0.2">
      <c r="A48" s="157">
        <v>18</v>
      </c>
      <c r="B48" s="158" t="s">
        <v>212</v>
      </c>
      <c r="C48" s="164" t="s">
        <v>213</v>
      </c>
      <c r="D48" s="159" t="s">
        <v>188</v>
      </c>
      <c r="E48" s="185">
        <v>26.838000000000001</v>
      </c>
      <c r="F48" s="197"/>
      <c r="G48" s="198">
        <f>ROUND(E48*F48,2)</f>
        <v>0</v>
      </c>
      <c r="H48" s="149">
        <v>21</v>
      </c>
      <c r="I48" s="148">
        <v>0.18063000000000001</v>
      </c>
      <c r="J48" s="148">
        <f>ROUND(E48*I48,2)</f>
        <v>4.8499999999999996</v>
      </c>
      <c r="K48" s="148">
        <v>0</v>
      </c>
      <c r="L48" s="148">
        <f>ROUND(E48*K48,2)</f>
        <v>0</v>
      </c>
      <c r="M48" s="149" t="s">
        <v>160</v>
      </c>
      <c r="N48" s="149" t="s">
        <v>161</v>
      </c>
      <c r="O48" s="139"/>
      <c r="P48" s="139"/>
      <c r="Q48" s="139"/>
      <c r="R48" s="139"/>
      <c r="S48" s="139"/>
      <c r="T48" s="139"/>
      <c r="U48" s="139"/>
      <c r="V48" s="139" t="s">
        <v>162</v>
      </c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</row>
    <row r="49" spans="1:49" outlineLevel="2" x14ac:dyDescent="0.2">
      <c r="A49" s="145"/>
      <c r="B49" s="146"/>
      <c r="C49" s="165" t="s">
        <v>214</v>
      </c>
      <c r="D49" s="150"/>
      <c r="E49" s="186">
        <v>26.838000000000001</v>
      </c>
      <c r="F49" s="199"/>
      <c r="G49" s="199"/>
      <c r="H49" s="149"/>
      <c r="I49" s="148"/>
      <c r="J49" s="148"/>
      <c r="K49" s="148"/>
      <c r="L49" s="148"/>
      <c r="M49" s="149"/>
      <c r="N49" s="149"/>
      <c r="O49" s="139"/>
      <c r="P49" s="139"/>
      <c r="Q49" s="139"/>
      <c r="R49" s="139"/>
      <c r="S49" s="139"/>
      <c r="T49" s="139"/>
      <c r="U49" s="139"/>
      <c r="V49" s="139" t="s">
        <v>164</v>
      </c>
      <c r="W49" s="139">
        <v>0</v>
      </c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</row>
    <row r="50" spans="1:49" outlineLevel="1" x14ac:dyDescent="0.2">
      <c r="A50" s="157">
        <v>19</v>
      </c>
      <c r="B50" s="158" t="s">
        <v>215</v>
      </c>
      <c r="C50" s="164" t="s">
        <v>216</v>
      </c>
      <c r="D50" s="159" t="s">
        <v>188</v>
      </c>
      <c r="E50" s="185">
        <v>19.468</v>
      </c>
      <c r="F50" s="197"/>
      <c r="G50" s="198">
        <f>ROUND(E50*F50,2)</f>
        <v>0</v>
      </c>
      <c r="H50" s="149">
        <v>21</v>
      </c>
      <c r="I50" s="148">
        <v>0.35044999999999998</v>
      </c>
      <c r="J50" s="148">
        <f>ROUND(E50*I50,2)</f>
        <v>6.82</v>
      </c>
      <c r="K50" s="148">
        <v>0</v>
      </c>
      <c r="L50" s="148">
        <f>ROUND(E50*K50,2)</f>
        <v>0</v>
      </c>
      <c r="M50" s="149" t="s">
        <v>160</v>
      </c>
      <c r="N50" s="149" t="s">
        <v>161</v>
      </c>
      <c r="O50" s="139"/>
      <c r="P50" s="139"/>
      <c r="Q50" s="139"/>
      <c r="R50" s="139"/>
      <c r="S50" s="139"/>
      <c r="T50" s="139"/>
      <c r="U50" s="139"/>
      <c r="V50" s="139" t="s">
        <v>162</v>
      </c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</row>
    <row r="51" spans="1:49" outlineLevel="2" x14ac:dyDescent="0.2">
      <c r="A51" s="145"/>
      <c r="B51" s="146"/>
      <c r="C51" s="165" t="s">
        <v>217</v>
      </c>
      <c r="D51" s="150"/>
      <c r="E51" s="186">
        <v>19.468</v>
      </c>
      <c r="F51" s="199"/>
      <c r="G51" s="199"/>
      <c r="H51" s="149"/>
      <c r="I51" s="148"/>
      <c r="J51" s="148"/>
      <c r="K51" s="148"/>
      <c r="L51" s="148"/>
      <c r="M51" s="149"/>
      <c r="N51" s="149"/>
      <c r="O51" s="139"/>
      <c r="P51" s="139"/>
      <c r="Q51" s="139"/>
      <c r="R51" s="139"/>
      <c r="S51" s="139"/>
      <c r="T51" s="139"/>
      <c r="U51" s="139"/>
      <c r="V51" s="139" t="s">
        <v>164</v>
      </c>
      <c r="W51" s="139">
        <v>0</v>
      </c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</row>
    <row r="52" spans="1:49" ht="22.5" outlineLevel="1" x14ac:dyDescent="0.2">
      <c r="A52" s="157">
        <v>20</v>
      </c>
      <c r="B52" s="158" t="s">
        <v>218</v>
      </c>
      <c r="C52" s="164" t="s">
        <v>219</v>
      </c>
      <c r="D52" s="159" t="s">
        <v>178</v>
      </c>
      <c r="E52" s="185">
        <v>3.6040000000000003E-2</v>
      </c>
      <c r="F52" s="197"/>
      <c r="G52" s="198">
        <f>ROUND(E52*F52,2)</f>
        <v>0</v>
      </c>
      <c r="H52" s="149">
        <v>21</v>
      </c>
      <c r="I52" s="148">
        <v>1.09954</v>
      </c>
      <c r="J52" s="148">
        <f>ROUND(E52*I52,2)</f>
        <v>0.04</v>
      </c>
      <c r="K52" s="148">
        <v>0</v>
      </c>
      <c r="L52" s="148">
        <f>ROUND(E52*K52,2)</f>
        <v>0</v>
      </c>
      <c r="M52" s="149" t="s">
        <v>160</v>
      </c>
      <c r="N52" s="149" t="s">
        <v>161</v>
      </c>
      <c r="O52" s="139"/>
      <c r="P52" s="139"/>
      <c r="Q52" s="139"/>
      <c r="R52" s="139"/>
      <c r="S52" s="139"/>
      <c r="T52" s="139"/>
      <c r="U52" s="139"/>
      <c r="V52" s="139" t="s">
        <v>162</v>
      </c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</row>
    <row r="53" spans="1:49" outlineLevel="2" x14ac:dyDescent="0.2">
      <c r="A53" s="145"/>
      <c r="B53" s="146"/>
      <c r="C53" s="165" t="s">
        <v>220</v>
      </c>
      <c r="D53" s="150"/>
      <c r="E53" s="186">
        <v>3.6040000000000003E-2</v>
      </c>
      <c r="F53" s="199"/>
      <c r="G53" s="199"/>
      <c r="H53" s="149"/>
      <c r="I53" s="148"/>
      <c r="J53" s="148"/>
      <c r="K53" s="148"/>
      <c r="L53" s="148"/>
      <c r="M53" s="149"/>
      <c r="N53" s="149"/>
      <c r="O53" s="139"/>
      <c r="P53" s="139"/>
      <c r="Q53" s="139"/>
      <c r="R53" s="139"/>
      <c r="S53" s="139"/>
      <c r="T53" s="139"/>
      <c r="U53" s="139"/>
      <c r="V53" s="139" t="s">
        <v>164</v>
      </c>
      <c r="W53" s="139">
        <v>0</v>
      </c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</row>
    <row r="54" spans="1:49" outlineLevel="1" x14ac:dyDescent="0.2">
      <c r="A54" s="157">
        <v>21</v>
      </c>
      <c r="B54" s="158" t="s">
        <v>221</v>
      </c>
      <c r="C54" s="164" t="s">
        <v>222</v>
      </c>
      <c r="D54" s="159" t="s">
        <v>188</v>
      </c>
      <c r="E54" s="185">
        <v>2.36</v>
      </c>
      <c r="F54" s="197"/>
      <c r="G54" s="198">
        <f>ROUND(E54*F54,2)</f>
        <v>0</v>
      </c>
      <c r="H54" s="149">
        <v>21</v>
      </c>
      <c r="I54" s="148">
        <v>0.49897999999999998</v>
      </c>
      <c r="J54" s="148">
        <f>ROUND(E54*I54,2)</f>
        <v>1.18</v>
      </c>
      <c r="K54" s="148">
        <v>0</v>
      </c>
      <c r="L54" s="148">
        <f>ROUND(E54*K54,2)</f>
        <v>0</v>
      </c>
      <c r="M54" s="149" t="s">
        <v>160</v>
      </c>
      <c r="N54" s="149" t="s">
        <v>161</v>
      </c>
      <c r="O54" s="139"/>
      <c r="P54" s="139"/>
      <c r="Q54" s="139"/>
      <c r="R54" s="139"/>
      <c r="S54" s="139"/>
      <c r="T54" s="139"/>
      <c r="U54" s="139"/>
      <c r="V54" s="139" t="s">
        <v>162</v>
      </c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</row>
    <row r="55" spans="1:49" outlineLevel="2" x14ac:dyDescent="0.2">
      <c r="A55" s="145"/>
      <c r="B55" s="146"/>
      <c r="C55" s="165" t="s">
        <v>223</v>
      </c>
      <c r="D55" s="150"/>
      <c r="E55" s="186">
        <v>2.36</v>
      </c>
      <c r="F55" s="199"/>
      <c r="G55" s="199"/>
      <c r="H55" s="149"/>
      <c r="I55" s="148"/>
      <c r="J55" s="148"/>
      <c r="K55" s="148"/>
      <c r="L55" s="148"/>
      <c r="M55" s="149"/>
      <c r="N55" s="149"/>
      <c r="O55" s="139"/>
      <c r="P55" s="139"/>
      <c r="Q55" s="139"/>
      <c r="R55" s="139"/>
      <c r="S55" s="139"/>
      <c r="T55" s="139"/>
      <c r="U55" s="139"/>
      <c r="V55" s="139" t="s">
        <v>164</v>
      </c>
      <c r="W55" s="139">
        <v>0</v>
      </c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</row>
    <row r="56" spans="1:49" x14ac:dyDescent="0.2">
      <c r="A56" s="154" t="s">
        <v>155</v>
      </c>
      <c r="B56" s="155" t="s">
        <v>74</v>
      </c>
      <c r="C56" s="163" t="s">
        <v>75</v>
      </c>
      <c r="D56" s="156"/>
      <c r="E56" s="184"/>
      <c r="F56" s="195"/>
      <c r="G56" s="196">
        <f>SUMIF(V57:V75,"&lt;&gt;NOR",G57:G75)</f>
        <v>0</v>
      </c>
      <c r="H56" s="153"/>
      <c r="I56" s="152"/>
      <c r="J56" s="152">
        <f>SUM(J57:J75)</f>
        <v>13.93</v>
      </c>
      <c r="K56" s="152"/>
      <c r="L56" s="152">
        <f>SUM(L57:L75)</f>
        <v>0</v>
      </c>
      <c r="M56" s="153"/>
      <c r="N56" s="153"/>
      <c r="V56" t="s">
        <v>156</v>
      </c>
    </row>
    <row r="57" spans="1:49" outlineLevel="1" x14ac:dyDescent="0.2">
      <c r="A57" s="157">
        <v>22</v>
      </c>
      <c r="B57" s="158" t="s">
        <v>224</v>
      </c>
      <c r="C57" s="164" t="s">
        <v>225</v>
      </c>
      <c r="D57" s="159" t="s">
        <v>159</v>
      </c>
      <c r="E57" s="185">
        <v>4.3548</v>
      </c>
      <c r="F57" s="197"/>
      <c r="G57" s="198">
        <f>ROUND(E57*F57,2)</f>
        <v>0</v>
      </c>
      <c r="H57" s="149">
        <v>21</v>
      </c>
      <c r="I57" s="148">
        <v>2.5251399999999999</v>
      </c>
      <c r="J57" s="148">
        <f>ROUND(E57*I57,2)</f>
        <v>11</v>
      </c>
      <c r="K57" s="148">
        <v>0</v>
      </c>
      <c r="L57" s="148">
        <f>ROUND(E57*K57,2)</f>
        <v>0</v>
      </c>
      <c r="M57" s="149" t="s">
        <v>160</v>
      </c>
      <c r="N57" s="149" t="s">
        <v>161</v>
      </c>
      <c r="O57" s="139"/>
      <c r="P57" s="139"/>
      <c r="Q57" s="139"/>
      <c r="R57" s="139"/>
      <c r="S57" s="139"/>
      <c r="T57" s="139"/>
      <c r="U57" s="139"/>
      <c r="V57" s="139" t="s">
        <v>162</v>
      </c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</row>
    <row r="58" spans="1:49" outlineLevel="2" x14ac:dyDescent="0.2">
      <c r="A58" s="145"/>
      <c r="B58" s="146"/>
      <c r="C58" s="165" t="s">
        <v>185</v>
      </c>
      <c r="D58" s="150"/>
      <c r="E58" s="186">
        <v>4.0895999999999999</v>
      </c>
      <c r="F58" s="199"/>
      <c r="G58" s="199"/>
      <c r="H58" s="149"/>
      <c r="I58" s="148"/>
      <c r="J58" s="148"/>
      <c r="K58" s="148"/>
      <c r="L58" s="148"/>
      <c r="M58" s="149"/>
      <c r="N58" s="149"/>
      <c r="O58" s="139"/>
      <c r="P58" s="139"/>
      <c r="Q58" s="139"/>
      <c r="R58" s="139"/>
      <c r="S58" s="139"/>
      <c r="T58" s="139"/>
      <c r="U58" s="139"/>
      <c r="V58" s="139" t="s">
        <v>164</v>
      </c>
      <c r="W58" s="139">
        <v>0</v>
      </c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</row>
    <row r="59" spans="1:49" outlineLevel="3" x14ac:dyDescent="0.2">
      <c r="A59" s="145"/>
      <c r="B59" s="146"/>
      <c r="C59" s="165" t="s">
        <v>226</v>
      </c>
      <c r="D59" s="150"/>
      <c r="E59" s="186">
        <v>0.26519999999999999</v>
      </c>
      <c r="F59" s="199"/>
      <c r="G59" s="199"/>
      <c r="H59" s="149"/>
      <c r="I59" s="148"/>
      <c r="J59" s="148"/>
      <c r="K59" s="148"/>
      <c r="L59" s="148"/>
      <c r="M59" s="149"/>
      <c r="N59" s="149"/>
      <c r="O59" s="139"/>
      <c r="P59" s="139"/>
      <c r="Q59" s="139"/>
      <c r="R59" s="139"/>
      <c r="S59" s="139"/>
      <c r="T59" s="139"/>
      <c r="U59" s="139"/>
      <c r="V59" s="139" t="s">
        <v>164</v>
      </c>
      <c r="W59" s="139">
        <v>0</v>
      </c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</row>
    <row r="60" spans="1:49" ht="22.5" outlineLevel="1" x14ac:dyDescent="0.2">
      <c r="A60" s="157">
        <v>23</v>
      </c>
      <c r="B60" s="158" t="s">
        <v>227</v>
      </c>
      <c r="C60" s="164" t="s">
        <v>228</v>
      </c>
      <c r="D60" s="159" t="s">
        <v>188</v>
      </c>
      <c r="E60" s="185">
        <v>19.452000000000002</v>
      </c>
      <c r="F60" s="197"/>
      <c r="G60" s="198">
        <f>ROUND(E60*F60,2)</f>
        <v>0</v>
      </c>
      <c r="H60" s="149">
        <v>21</v>
      </c>
      <c r="I60" s="148">
        <v>3.5639999999999998E-2</v>
      </c>
      <c r="J60" s="148">
        <f>ROUND(E60*I60,2)</f>
        <v>0.69</v>
      </c>
      <c r="K60" s="148">
        <v>0</v>
      </c>
      <c r="L60" s="148">
        <f>ROUND(E60*K60,2)</f>
        <v>0</v>
      </c>
      <c r="M60" s="149" t="s">
        <v>160</v>
      </c>
      <c r="N60" s="149" t="s">
        <v>161</v>
      </c>
      <c r="O60" s="139"/>
      <c r="P60" s="139"/>
      <c r="Q60" s="139"/>
      <c r="R60" s="139"/>
      <c r="S60" s="139"/>
      <c r="T60" s="139"/>
      <c r="U60" s="139"/>
      <c r="V60" s="139" t="s">
        <v>162</v>
      </c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</row>
    <row r="61" spans="1:49" outlineLevel="2" x14ac:dyDescent="0.2">
      <c r="A61" s="145"/>
      <c r="B61" s="146"/>
      <c r="C61" s="165" t="s">
        <v>229</v>
      </c>
      <c r="D61" s="150"/>
      <c r="E61" s="186">
        <v>17.891999999999999</v>
      </c>
      <c r="F61" s="199"/>
      <c r="G61" s="199"/>
      <c r="H61" s="149"/>
      <c r="I61" s="148"/>
      <c r="J61" s="148"/>
      <c r="K61" s="148"/>
      <c r="L61" s="148"/>
      <c r="M61" s="149"/>
      <c r="N61" s="149"/>
      <c r="O61" s="139"/>
      <c r="P61" s="139"/>
      <c r="Q61" s="139"/>
      <c r="R61" s="139"/>
      <c r="S61" s="139"/>
      <c r="T61" s="139"/>
      <c r="U61" s="139"/>
      <c r="V61" s="139" t="s">
        <v>164</v>
      </c>
      <c r="W61" s="139">
        <v>0</v>
      </c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</row>
    <row r="62" spans="1:49" outlineLevel="3" x14ac:dyDescent="0.2">
      <c r="A62" s="145"/>
      <c r="B62" s="146"/>
      <c r="C62" s="165" t="s">
        <v>230</v>
      </c>
      <c r="D62" s="150"/>
      <c r="E62" s="186">
        <v>1.56</v>
      </c>
      <c r="F62" s="199"/>
      <c r="G62" s="199"/>
      <c r="H62" s="149"/>
      <c r="I62" s="148"/>
      <c r="J62" s="148"/>
      <c r="K62" s="148"/>
      <c r="L62" s="148"/>
      <c r="M62" s="149"/>
      <c r="N62" s="149"/>
      <c r="O62" s="139"/>
      <c r="P62" s="139"/>
      <c r="Q62" s="139"/>
      <c r="R62" s="139"/>
      <c r="S62" s="139"/>
      <c r="T62" s="139"/>
      <c r="U62" s="139"/>
      <c r="V62" s="139" t="s">
        <v>164</v>
      </c>
      <c r="W62" s="139">
        <v>0</v>
      </c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</row>
    <row r="63" spans="1:49" ht="22.5" outlineLevel="1" x14ac:dyDescent="0.2">
      <c r="A63" s="157">
        <v>24</v>
      </c>
      <c r="B63" s="158" t="s">
        <v>231</v>
      </c>
      <c r="C63" s="164" t="s">
        <v>232</v>
      </c>
      <c r="D63" s="159" t="s">
        <v>188</v>
      </c>
      <c r="E63" s="185">
        <v>19.452000000000002</v>
      </c>
      <c r="F63" s="197"/>
      <c r="G63" s="198">
        <f>ROUND(E63*F63,2)</f>
        <v>0</v>
      </c>
      <c r="H63" s="149">
        <v>21</v>
      </c>
      <c r="I63" s="148">
        <v>0</v>
      </c>
      <c r="J63" s="148">
        <f>ROUND(E63*I63,2)</f>
        <v>0</v>
      </c>
      <c r="K63" s="148">
        <v>0</v>
      </c>
      <c r="L63" s="148">
        <f>ROUND(E63*K63,2)</f>
        <v>0</v>
      </c>
      <c r="M63" s="149" t="s">
        <v>160</v>
      </c>
      <c r="N63" s="149" t="s">
        <v>161</v>
      </c>
      <c r="O63" s="139"/>
      <c r="P63" s="139"/>
      <c r="Q63" s="139"/>
      <c r="R63" s="139"/>
      <c r="S63" s="139"/>
      <c r="T63" s="139"/>
      <c r="U63" s="139"/>
      <c r="V63" s="139" t="s">
        <v>162</v>
      </c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</row>
    <row r="64" spans="1:49" outlineLevel="2" x14ac:dyDescent="0.2">
      <c r="A64" s="145"/>
      <c r="B64" s="146"/>
      <c r="C64" s="165" t="s">
        <v>229</v>
      </c>
      <c r="D64" s="150"/>
      <c r="E64" s="186">
        <v>17.891999999999999</v>
      </c>
      <c r="F64" s="199"/>
      <c r="G64" s="199"/>
      <c r="H64" s="149"/>
      <c r="I64" s="148"/>
      <c r="J64" s="148"/>
      <c r="K64" s="148"/>
      <c r="L64" s="148"/>
      <c r="M64" s="149"/>
      <c r="N64" s="149"/>
      <c r="O64" s="139"/>
      <c r="P64" s="139"/>
      <c r="Q64" s="139"/>
      <c r="R64" s="139"/>
      <c r="S64" s="139"/>
      <c r="T64" s="139"/>
      <c r="U64" s="139"/>
      <c r="V64" s="139" t="s">
        <v>164</v>
      </c>
      <c r="W64" s="139">
        <v>0</v>
      </c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</row>
    <row r="65" spans="1:49" outlineLevel="3" x14ac:dyDescent="0.2">
      <c r="A65" s="145"/>
      <c r="B65" s="146"/>
      <c r="C65" s="165" t="s">
        <v>230</v>
      </c>
      <c r="D65" s="150"/>
      <c r="E65" s="186">
        <v>1.56</v>
      </c>
      <c r="F65" s="199"/>
      <c r="G65" s="199"/>
      <c r="H65" s="149"/>
      <c r="I65" s="148"/>
      <c r="J65" s="148"/>
      <c r="K65" s="148"/>
      <c r="L65" s="148"/>
      <c r="M65" s="149"/>
      <c r="N65" s="149"/>
      <c r="O65" s="139"/>
      <c r="P65" s="139"/>
      <c r="Q65" s="139"/>
      <c r="R65" s="139"/>
      <c r="S65" s="139"/>
      <c r="T65" s="139"/>
      <c r="U65" s="139"/>
      <c r="V65" s="139" t="s">
        <v>164</v>
      </c>
      <c r="W65" s="139">
        <v>0</v>
      </c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</row>
    <row r="66" spans="1:49" outlineLevel="1" x14ac:dyDescent="0.2">
      <c r="A66" s="157">
        <v>25</v>
      </c>
      <c r="B66" s="158" t="s">
        <v>233</v>
      </c>
      <c r="C66" s="164" t="s">
        <v>234</v>
      </c>
      <c r="D66" s="159" t="s">
        <v>235</v>
      </c>
      <c r="E66" s="185">
        <v>13.32</v>
      </c>
      <c r="F66" s="197"/>
      <c r="G66" s="198">
        <f>ROUND(E66*F66,2)</f>
        <v>0</v>
      </c>
      <c r="H66" s="149">
        <v>21</v>
      </c>
      <c r="I66" s="148">
        <v>3.0460000000000001E-2</v>
      </c>
      <c r="J66" s="148">
        <f>ROUND(E66*I66,2)</f>
        <v>0.41</v>
      </c>
      <c r="K66" s="148">
        <v>0</v>
      </c>
      <c r="L66" s="148">
        <f>ROUND(E66*K66,2)</f>
        <v>0</v>
      </c>
      <c r="M66" s="149" t="s">
        <v>160</v>
      </c>
      <c r="N66" s="149" t="s">
        <v>161</v>
      </c>
      <c r="O66" s="139"/>
      <c r="P66" s="139"/>
      <c r="Q66" s="139"/>
      <c r="R66" s="139"/>
      <c r="S66" s="139"/>
      <c r="T66" s="139"/>
      <c r="U66" s="139"/>
      <c r="V66" s="139" t="s">
        <v>162</v>
      </c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</row>
    <row r="67" spans="1:49" outlineLevel="2" x14ac:dyDescent="0.2">
      <c r="A67" s="145"/>
      <c r="B67" s="146"/>
      <c r="C67" s="165" t="s">
        <v>236</v>
      </c>
      <c r="D67" s="150"/>
      <c r="E67" s="186">
        <v>13.32</v>
      </c>
      <c r="F67" s="199"/>
      <c r="G67" s="199"/>
      <c r="H67" s="149"/>
      <c r="I67" s="148"/>
      <c r="J67" s="148"/>
      <c r="K67" s="148"/>
      <c r="L67" s="148"/>
      <c r="M67" s="149"/>
      <c r="N67" s="149"/>
      <c r="O67" s="139"/>
      <c r="P67" s="139"/>
      <c r="Q67" s="139"/>
      <c r="R67" s="139"/>
      <c r="S67" s="139"/>
      <c r="T67" s="139"/>
      <c r="U67" s="139"/>
      <c r="V67" s="139" t="s">
        <v>164</v>
      </c>
      <c r="W67" s="139">
        <v>0</v>
      </c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</row>
    <row r="68" spans="1:49" outlineLevel="1" x14ac:dyDescent="0.2">
      <c r="A68" s="157">
        <v>26</v>
      </c>
      <c r="B68" s="158" t="s">
        <v>237</v>
      </c>
      <c r="C68" s="164" t="s">
        <v>238</v>
      </c>
      <c r="D68" s="159" t="s">
        <v>235</v>
      </c>
      <c r="E68" s="185">
        <v>13.32</v>
      </c>
      <c r="F68" s="197"/>
      <c r="G68" s="198">
        <f>ROUND(E68*F68,2)</f>
        <v>0</v>
      </c>
      <c r="H68" s="149">
        <v>21</v>
      </c>
      <c r="I68" s="148">
        <v>0</v>
      </c>
      <c r="J68" s="148">
        <f>ROUND(E68*I68,2)</f>
        <v>0</v>
      </c>
      <c r="K68" s="148">
        <v>0</v>
      </c>
      <c r="L68" s="148">
        <f>ROUND(E68*K68,2)</f>
        <v>0</v>
      </c>
      <c r="M68" s="149" t="s">
        <v>160</v>
      </c>
      <c r="N68" s="149" t="s">
        <v>161</v>
      </c>
      <c r="O68" s="139"/>
      <c r="P68" s="139"/>
      <c r="Q68" s="139"/>
      <c r="R68" s="139"/>
      <c r="S68" s="139"/>
      <c r="T68" s="139"/>
      <c r="U68" s="139"/>
      <c r="V68" s="139" t="s">
        <v>162</v>
      </c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</row>
    <row r="69" spans="1:49" outlineLevel="2" x14ac:dyDescent="0.2">
      <c r="A69" s="145"/>
      <c r="B69" s="146"/>
      <c r="C69" s="165" t="s">
        <v>236</v>
      </c>
      <c r="D69" s="150"/>
      <c r="E69" s="186">
        <v>13.32</v>
      </c>
      <c r="F69" s="199"/>
      <c r="G69" s="199"/>
      <c r="H69" s="149"/>
      <c r="I69" s="148"/>
      <c r="J69" s="148"/>
      <c r="K69" s="148"/>
      <c r="L69" s="148"/>
      <c r="M69" s="149"/>
      <c r="N69" s="149"/>
      <c r="O69" s="139"/>
      <c r="P69" s="139"/>
      <c r="Q69" s="139"/>
      <c r="R69" s="139"/>
      <c r="S69" s="139"/>
      <c r="T69" s="139"/>
      <c r="U69" s="139"/>
      <c r="V69" s="139" t="s">
        <v>164</v>
      </c>
      <c r="W69" s="139">
        <v>0</v>
      </c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</row>
    <row r="70" spans="1:49" ht="22.5" outlineLevel="1" x14ac:dyDescent="0.2">
      <c r="A70" s="157">
        <v>27</v>
      </c>
      <c r="B70" s="158" t="s">
        <v>239</v>
      </c>
      <c r="C70" s="164" t="s">
        <v>240</v>
      </c>
      <c r="D70" s="159" t="s">
        <v>178</v>
      </c>
      <c r="E70" s="185">
        <v>6.9300000000000004E-3</v>
      </c>
      <c r="F70" s="197"/>
      <c r="G70" s="198">
        <f>ROUND(E70*F70,2)</f>
        <v>0</v>
      </c>
      <c r="H70" s="149">
        <v>21</v>
      </c>
      <c r="I70" s="148">
        <v>1.09781</v>
      </c>
      <c r="J70" s="148">
        <f>ROUND(E70*I70,2)</f>
        <v>0.01</v>
      </c>
      <c r="K70" s="148">
        <v>0</v>
      </c>
      <c r="L70" s="148">
        <f>ROUND(E70*K70,2)</f>
        <v>0</v>
      </c>
      <c r="M70" s="149" t="s">
        <v>160</v>
      </c>
      <c r="N70" s="149" t="s">
        <v>161</v>
      </c>
      <c r="O70" s="139"/>
      <c r="P70" s="139"/>
      <c r="Q70" s="139"/>
      <c r="R70" s="139"/>
      <c r="S70" s="139"/>
      <c r="T70" s="139"/>
      <c r="U70" s="139"/>
      <c r="V70" s="139" t="s">
        <v>162</v>
      </c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</row>
    <row r="71" spans="1:49" outlineLevel="2" x14ac:dyDescent="0.2">
      <c r="A71" s="145"/>
      <c r="B71" s="146"/>
      <c r="C71" s="165" t="s">
        <v>241</v>
      </c>
      <c r="D71" s="150"/>
      <c r="E71" s="186">
        <v>6.9300000000000004E-3</v>
      </c>
      <c r="F71" s="199"/>
      <c r="G71" s="199"/>
      <c r="H71" s="149"/>
      <c r="I71" s="148"/>
      <c r="J71" s="148"/>
      <c r="K71" s="148"/>
      <c r="L71" s="148"/>
      <c r="M71" s="149"/>
      <c r="N71" s="149"/>
      <c r="O71" s="139"/>
      <c r="P71" s="139"/>
      <c r="Q71" s="139"/>
      <c r="R71" s="139"/>
      <c r="S71" s="139"/>
      <c r="T71" s="139"/>
      <c r="U71" s="139"/>
      <c r="V71" s="139" t="s">
        <v>164</v>
      </c>
      <c r="W71" s="139">
        <v>0</v>
      </c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</row>
    <row r="72" spans="1:49" ht="22.5" outlineLevel="1" x14ac:dyDescent="0.2">
      <c r="A72" s="157">
        <v>28</v>
      </c>
      <c r="B72" s="158" t="s">
        <v>242</v>
      </c>
      <c r="C72" s="164" t="s">
        <v>243</v>
      </c>
      <c r="D72" s="159" t="s">
        <v>178</v>
      </c>
      <c r="E72" s="185">
        <v>0.22084000000000001</v>
      </c>
      <c r="F72" s="197"/>
      <c r="G72" s="198">
        <f>ROUND(E72*F72,2)</f>
        <v>0</v>
      </c>
      <c r="H72" s="149">
        <v>21</v>
      </c>
      <c r="I72" s="148">
        <v>1.0851</v>
      </c>
      <c r="J72" s="148">
        <f>ROUND(E72*I72,2)</f>
        <v>0.24</v>
      </c>
      <c r="K72" s="148">
        <v>0</v>
      </c>
      <c r="L72" s="148">
        <f>ROUND(E72*K72,2)</f>
        <v>0</v>
      </c>
      <c r="M72" s="149" t="s">
        <v>160</v>
      </c>
      <c r="N72" s="149" t="s">
        <v>161</v>
      </c>
      <c r="O72" s="139"/>
      <c r="P72" s="139"/>
      <c r="Q72" s="139"/>
      <c r="R72" s="139"/>
      <c r="S72" s="139"/>
      <c r="T72" s="139"/>
      <c r="U72" s="139"/>
      <c r="V72" s="139" t="s">
        <v>162</v>
      </c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</row>
    <row r="73" spans="1:49" outlineLevel="2" x14ac:dyDescent="0.2">
      <c r="A73" s="145"/>
      <c r="B73" s="146"/>
      <c r="C73" s="165" t="s">
        <v>244</v>
      </c>
      <c r="D73" s="150"/>
      <c r="E73" s="186">
        <v>0.22084000000000001</v>
      </c>
      <c r="F73" s="199"/>
      <c r="G73" s="199"/>
      <c r="H73" s="149"/>
      <c r="I73" s="148"/>
      <c r="J73" s="148"/>
      <c r="K73" s="148"/>
      <c r="L73" s="148"/>
      <c r="M73" s="149"/>
      <c r="N73" s="149"/>
      <c r="O73" s="139"/>
      <c r="P73" s="139"/>
      <c r="Q73" s="139"/>
      <c r="R73" s="139"/>
      <c r="S73" s="139"/>
      <c r="T73" s="139"/>
      <c r="U73" s="139"/>
      <c r="V73" s="139" t="s">
        <v>164</v>
      </c>
      <c r="W73" s="139">
        <v>0</v>
      </c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</row>
    <row r="74" spans="1:49" outlineLevel="1" x14ac:dyDescent="0.2">
      <c r="A74" s="157">
        <v>29</v>
      </c>
      <c r="B74" s="158" t="s">
        <v>245</v>
      </c>
      <c r="C74" s="164" t="s">
        <v>246</v>
      </c>
      <c r="D74" s="159" t="s">
        <v>159</v>
      </c>
      <c r="E74" s="185">
        <v>0.58657999999999999</v>
      </c>
      <c r="F74" s="197"/>
      <c r="G74" s="198">
        <f>ROUND(E74*F74,2)</f>
        <v>0</v>
      </c>
      <c r="H74" s="149">
        <v>21</v>
      </c>
      <c r="I74" s="148">
        <v>2.6975199999999999</v>
      </c>
      <c r="J74" s="148">
        <f>ROUND(E74*I74,2)</f>
        <v>1.58</v>
      </c>
      <c r="K74" s="148">
        <v>0</v>
      </c>
      <c r="L74" s="148">
        <f>ROUND(E74*K74,2)</f>
        <v>0</v>
      </c>
      <c r="M74" s="149" t="s">
        <v>160</v>
      </c>
      <c r="N74" s="149" t="s">
        <v>161</v>
      </c>
      <c r="O74" s="139"/>
      <c r="P74" s="139"/>
      <c r="Q74" s="139"/>
      <c r="R74" s="139"/>
      <c r="S74" s="139"/>
      <c r="T74" s="139"/>
      <c r="U74" s="139"/>
      <c r="V74" s="139" t="s">
        <v>162</v>
      </c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</row>
    <row r="75" spans="1:49" outlineLevel="2" x14ac:dyDescent="0.2">
      <c r="A75" s="145"/>
      <c r="B75" s="146"/>
      <c r="C75" s="165" t="s">
        <v>247</v>
      </c>
      <c r="D75" s="150"/>
      <c r="E75" s="186">
        <v>0.58657999999999999</v>
      </c>
      <c r="F75" s="199"/>
      <c r="G75" s="199"/>
      <c r="H75" s="149"/>
      <c r="I75" s="148"/>
      <c r="J75" s="148"/>
      <c r="K75" s="148"/>
      <c r="L75" s="148"/>
      <c r="M75" s="149"/>
      <c r="N75" s="149"/>
      <c r="O75" s="139"/>
      <c r="P75" s="139"/>
      <c r="Q75" s="139"/>
      <c r="R75" s="139"/>
      <c r="S75" s="139"/>
      <c r="T75" s="139"/>
      <c r="U75" s="139"/>
      <c r="V75" s="139" t="s">
        <v>164</v>
      </c>
      <c r="W75" s="139">
        <v>0</v>
      </c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</row>
    <row r="76" spans="1:49" x14ac:dyDescent="0.2">
      <c r="A76" s="154" t="s">
        <v>155</v>
      </c>
      <c r="B76" s="155" t="s">
        <v>76</v>
      </c>
      <c r="C76" s="163" t="s">
        <v>77</v>
      </c>
      <c r="D76" s="156"/>
      <c r="E76" s="184"/>
      <c r="F76" s="195"/>
      <c r="G76" s="196">
        <f>SUMIF(V77:V78,"&lt;&gt;NOR",G77:G78)</f>
        <v>0</v>
      </c>
      <c r="H76" s="153"/>
      <c r="I76" s="152"/>
      <c r="J76" s="152">
        <f>SUM(J77:J78)</f>
        <v>31.91</v>
      </c>
      <c r="K76" s="152"/>
      <c r="L76" s="152">
        <f>SUM(L77:L78)</f>
        <v>0</v>
      </c>
      <c r="M76" s="153"/>
      <c r="N76" s="153"/>
      <c r="V76" t="s">
        <v>156</v>
      </c>
    </row>
    <row r="77" spans="1:49" ht="22.5" outlineLevel="1" x14ac:dyDescent="0.2">
      <c r="A77" s="157">
        <v>30</v>
      </c>
      <c r="B77" s="158" t="s">
        <v>248</v>
      </c>
      <c r="C77" s="164" t="s">
        <v>249</v>
      </c>
      <c r="D77" s="159" t="s">
        <v>188</v>
      </c>
      <c r="E77" s="185">
        <v>174.3</v>
      </c>
      <c r="F77" s="197"/>
      <c r="G77" s="198">
        <f>ROUND(E77*F77,2)</f>
        <v>0</v>
      </c>
      <c r="H77" s="149">
        <v>21</v>
      </c>
      <c r="I77" s="148">
        <v>0.18310000000000001</v>
      </c>
      <c r="J77" s="148">
        <f>ROUND(E77*I77,2)</f>
        <v>31.91</v>
      </c>
      <c r="K77" s="148">
        <v>0</v>
      </c>
      <c r="L77" s="148">
        <f>ROUND(E77*K77,2)</f>
        <v>0</v>
      </c>
      <c r="M77" s="149" t="s">
        <v>160</v>
      </c>
      <c r="N77" s="149" t="s">
        <v>161</v>
      </c>
      <c r="O77" s="139"/>
      <c r="P77" s="139"/>
      <c r="Q77" s="139"/>
      <c r="R77" s="139"/>
      <c r="S77" s="139"/>
      <c r="T77" s="139"/>
      <c r="U77" s="139"/>
      <c r="V77" s="139" t="s">
        <v>162</v>
      </c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</row>
    <row r="78" spans="1:49" outlineLevel="2" x14ac:dyDescent="0.2">
      <c r="A78" s="145"/>
      <c r="B78" s="146"/>
      <c r="C78" s="165" t="s">
        <v>250</v>
      </c>
      <c r="D78" s="150"/>
      <c r="E78" s="186">
        <v>174.3</v>
      </c>
      <c r="F78" s="199"/>
      <c r="G78" s="199"/>
      <c r="H78" s="149"/>
      <c r="I78" s="148"/>
      <c r="J78" s="148"/>
      <c r="K78" s="148"/>
      <c r="L78" s="148"/>
      <c r="M78" s="149"/>
      <c r="N78" s="149"/>
      <c r="O78" s="139"/>
      <c r="P78" s="139"/>
      <c r="Q78" s="139"/>
      <c r="R78" s="139"/>
      <c r="S78" s="139"/>
      <c r="T78" s="139"/>
      <c r="U78" s="139"/>
      <c r="V78" s="139" t="s">
        <v>164</v>
      </c>
      <c r="W78" s="139">
        <v>0</v>
      </c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</row>
    <row r="79" spans="1:49" x14ac:dyDescent="0.2">
      <c r="A79" s="154" t="s">
        <v>155</v>
      </c>
      <c r="B79" s="155" t="s">
        <v>78</v>
      </c>
      <c r="C79" s="163" t="s">
        <v>79</v>
      </c>
      <c r="D79" s="156"/>
      <c r="E79" s="184"/>
      <c r="F79" s="195"/>
      <c r="G79" s="196">
        <f>SUMIF(V80:V81,"&lt;&gt;NOR",G80:G81)</f>
        <v>0</v>
      </c>
      <c r="H79" s="153"/>
      <c r="I79" s="152"/>
      <c r="J79" s="152">
        <f>SUM(J80:J81)</f>
        <v>0.16</v>
      </c>
      <c r="K79" s="152"/>
      <c r="L79" s="152">
        <f>SUM(L80:L81)</f>
        <v>0</v>
      </c>
      <c r="M79" s="153"/>
      <c r="N79" s="153"/>
      <c r="V79" t="s">
        <v>156</v>
      </c>
    </row>
    <row r="80" spans="1:49" ht="22.5" outlineLevel="1" x14ac:dyDescent="0.2">
      <c r="A80" s="157">
        <v>31</v>
      </c>
      <c r="B80" s="158" t="s">
        <v>251</v>
      </c>
      <c r="C80" s="164" t="s">
        <v>252</v>
      </c>
      <c r="D80" s="159" t="s">
        <v>188</v>
      </c>
      <c r="E80" s="185">
        <v>12.1675</v>
      </c>
      <c r="F80" s="197"/>
      <c r="G80" s="198">
        <f>ROUND(E80*F80,2)</f>
        <v>0</v>
      </c>
      <c r="H80" s="149">
        <v>21</v>
      </c>
      <c r="I80" s="148">
        <v>1.333E-2</v>
      </c>
      <c r="J80" s="148">
        <f>ROUND(E80*I80,2)</f>
        <v>0.16</v>
      </c>
      <c r="K80" s="148">
        <v>0</v>
      </c>
      <c r="L80" s="148">
        <f>ROUND(E80*K80,2)</f>
        <v>0</v>
      </c>
      <c r="M80" s="149" t="s">
        <v>160</v>
      </c>
      <c r="N80" s="149" t="s">
        <v>161</v>
      </c>
      <c r="O80" s="139"/>
      <c r="P80" s="139"/>
      <c r="Q80" s="139"/>
      <c r="R80" s="139"/>
      <c r="S80" s="139"/>
      <c r="T80" s="139"/>
      <c r="U80" s="139"/>
      <c r="V80" s="139" t="s">
        <v>162</v>
      </c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</row>
    <row r="81" spans="1:49" outlineLevel="2" x14ac:dyDescent="0.2">
      <c r="A81" s="145"/>
      <c r="B81" s="146"/>
      <c r="C81" s="165" t="s">
        <v>253</v>
      </c>
      <c r="D81" s="150"/>
      <c r="E81" s="186">
        <v>12.1675</v>
      </c>
      <c r="F81" s="199"/>
      <c r="G81" s="199"/>
      <c r="H81" s="149"/>
      <c r="I81" s="148"/>
      <c r="J81" s="148"/>
      <c r="K81" s="148"/>
      <c r="L81" s="148"/>
      <c r="M81" s="149"/>
      <c r="N81" s="149"/>
      <c r="O81" s="139"/>
      <c r="P81" s="139"/>
      <c r="Q81" s="139"/>
      <c r="R81" s="139"/>
      <c r="S81" s="139"/>
      <c r="T81" s="139"/>
      <c r="U81" s="139"/>
      <c r="V81" s="139" t="s">
        <v>164</v>
      </c>
      <c r="W81" s="139">
        <v>0</v>
      </c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</row>
    <row r="82" spans="1:49" x14ac:dyDescent="0.2">
      <c r="A82" s="154" t="s">
        <v>155</v>
      </c>
      <c r="B82" s="155" t="s">
        <v>80</v>
      </c>
      <c r="C82" s="163" t="s">
        <v>81</v>
      </c>
      <c r="D82" s="156"/>
      <c r="E82" s="184"/>
      <c r="F82" s="195"/>
      <c r="G82" s="196">
        <f>SUMIF(V83:V98,"&lt;&gt;NOR",G83:G98)</f>
        <v>0</v>
      </c>
      <c r="H82" s="153"/>
      <c r="I82" s="152"/>
      <c r="J82" s="152">
        <f>SUM(J83:J98)</f>
        <v>46.94</v>
      </c>
      <c r="K82" s="152"/>
      <c r="L82" s="152">
        <f>SUM(L83:L98)</f>
        <v>0</v>
      </c>
      <c r="M82" s="153"/>
      <c r="N82" s="153"/>
      <c r="V82" t="s">
        <v>156</v>
      </c>
    </row>
    <row r="83" spans="1:49" outlineLevel="1" x14ac:dyDescent="0.2">
      <c r="A83" s="157">
        <v>32</v>
      </c>
      <c r="B83" s="158" t="s">
        <v>254</v>
      </c>
      <c r="C83" s="164" t="s">
        <v>255</v>
      </c>
      <c r="D83" s="159" t="s">
        <v>188</v>
      </c>
      <c r="E83" s="185">
        <v>17.891999999999999</v>
      </c>
      <c r="F83" s="197"/>
      <c r="G83" s="198">
        <f>ROUND(E83*F83,2)</f>
        <v>0</v>
      </c>
      <c r="H83" s="149">
        <v>21</v>
      </c>
      <c r="I83" s="148">
        <v>5.4809999999999998E-2</v>
      </c>
      <c r="J83" s="148">
        <f>ROUND(E83*I83,2)</f>
        <v>0.98</v>
      </c>
      <c r="K83" s="148">
        <v>0</v>
      </c>
      <c r="L83" s="148">
        <f>ROUND(E83*K83,2)</f>
        <v>0</v>
      </c>
      <c r="M83" s="149" t="s">
        <v>160</v>
      </c>
      <c r="N83" s="149" t="s">
        <v>161</v>
      </c>
      <c r="O83" s="139"/>
      <c r="P83" s="139"/>
      <c r="Q83" s="139"/>
      <c r="R83" s="139"/>
      <c r="S83" s="139"/>
      <c r="T83" s="139"/>
      <c r="U83" s="139"/>
      <c r="V83" s="139" t="s">
        <v>162</v>
      </c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</row>
    <row r="84" spans="1:49" outlineLevel="2" x14ac:dyDescent="0.2">
      <c r="A84" s="145"/>
      <c r="B84" s="146"/>
      <c r="C84" s="165" t="s">
        <v>229</v>
      </c>
      <c r="D84" s="150"/>
      <c r="E84" s="186">
        <v>17.891999999999999</v>
      </c>
      <c r="F84" s="199"/>
      <c r="G84" s="199"/>
      <c r="H84" s="149"/>
      <c r="I84" s="148"/>
      <c r="J84" s="148"/>
      <c r="K84" s="148"/>
      <c r="L84" s="148"/>
      <c r="M84" s="149"/>
      <c r="N84" s="149"/>
      <c r="O84" s="139"/>
      <c r="P84" s="139"/>
      <c r="Q84" s="139"/>
      <c r="R84" s="139"/>
      <c r="S84" s="139"/>
      <c r="T84" s="139"/>
      <c r="U84" s="139"/>
      <c r="V84" s="139" t="s">
        <v>164</v>
      </c>
      <c r="W84" s="139">
        <v>0</v>
      </c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</row>
    <row r="85" spans="1:49" ht="22.5" outlineLevel="1" x14ac:dyDescent="0.2">
      <c r="A85" s="157">
        <v>33</v>
      </c>
      <c r="B85" s="158" t="s">
        <v>256</v>
      </c>
      <c r="C85" s="164" t="s">
        <v>257</v>
      </c>
      <c r="D85" s="159" t="s">
        <v>188</v>
      </c>
      <c r="E85" s="185">
        <v>20</v>
      </c>
      <c r="F85" s="197"/>
      <c r="G85" s="198">
        <f>ROUND(E85*F85,2)</f>
        <v>0</v>
      </c>
      <c r="H85" s="149">
        <v>21</v>
      </c>
      <c r="I85" s="148">
        <v>1.933E-2</v>
      </c>
      <c r="J85" s="148">
        <f>ROUND(E85*I85,2)</f>
        <v>0.39</v>
      </c>
      <c r="K85" s="148">
        <v>0</v>
      </c>
      <c r="L85" s="148">
        <f>ROUND(E85*K85,2)</f>
        <v>0</v>
      </c>
      <c r="M85" s="149" t="s">
        <v>160</v>
      </c>
      <c r="N85" s="149" t="s">
        <v>161</v>
      </c>
      <c r="O85" s="139"/>
      <c r="P85" s="139"/>
      <c r="Q85" s="139"/>
      <c r="R85" s="139"/>
      <c r="S85" s="139"/>
      <c r="T85" s="139"/>
      <c r="U85" s="139"/>
      <c r="V85" s="139" t="s">
        <v>162</v>
      </c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</row>
    <row r="86" spans="1:49" outlineLevel="2" x14ac:dyDescent="0.2">
      <c r="A86" s="145"/>
      <c r="B86" s="146"/>
      <c r="C86" s="165" t="s">
        <v>258</v>
      </c>
      <c r="D86" s="150"/>
      <c r="E86" s="186">
        <v>20</v>
      </c>
      <c r="F86" s="199"/>
      <c r="G86" s="199"/>
      <c r="H86" s="149"/>
      <c r="I86" s="148"/>
      <c r="J86" s="148"/>
      <c r="K86" s="148"/>
      <c r="L86" s="148"/>
      <c r="M86" s="149"/>
      <c r="N86" s="149"/>
      <c r="O86" s="139"/>
      <c r="P86" s="139"/>
      <c r="Q86" s="139"/>
      <c r="R86" s="139"/>
      <c r="S86" s="139"/>
      <c r="T86" s="139"/>
      <c r="U86" s="139"/>
      <c r="V86" s="139" t="s">
        <v>164</v>
      </c>
      <c r="W86" s="139">
        <v>0</v>
      </c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</row>
    <row r="87" spans="1:49" ht="22.5" outlineLevel="1" x14ac:dyDescent="0.2">
      <c r="A87" s="157">
        <v>34</v>
      </c>
      <c r="B87" s="158" t="s">
        <v>259</v>
      </c>
      <c r="C87" s="164" t="s">
        <v>260</v>
      </c>
      <c r="D87" s="159" t="s">
        <v>188</v>
      </c>
      <c r="E87" s="185">
        <v>45</v>
      </c>
      <c r="F87" s="197"/>
      <c r="G87" s="198">
        <f>ROUND(E87*F87,2)</f>
        <v>0</v>
      </c>
      <c r="H87" s="149">
        <v>21</v>
      </c>
      <c r="I87" s="148">
        <v>1.3310000000000001E-2</v>
      </c>
      <c r="J87" s="148">
        <f>ROUND(E87*I87,2)</f>
        <v>0.6</v>
      </c>
      <c r="K87" s="148">
        <v>0</v>
      </c>
      <c r="L87" s="148">
        <f>ROUND(E87*K87,2)</f>
        <v>0</v>
      </c>
      <c r="M87" s="149" t="s">
        <v>160</v>
      </c>
      <c r="N87" s="149" t="s">
        <v>161</v>
      </c>
      <c r="O87" s="139"/>
      <c r="P87" s="139"/>
      <c r="Q87" s="139"/>
      <c r="R87" s="139"/>
      <c r="S87" s="139"/>
      <c r="T87" s="139"/>
      <c r="U87" s="139"/>
      <c r="V87" s="139" t="s">
        <v>162</v>
      </c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</row>
    <row r="88" spans="1:49" outlineLevel="2" x14ac:dyDescent="0.2">
      <c r="A88" s="145"/>
      <c r="B88" s="146"/>
      <c r="C88" s="165" t="s">
        <v>261</v>
      </c>
      <c r="D88" s="150"/>
      <c r="E88" s="186">
        <v>45</v>
      </c>
      <c r="F88" s="199"/>
      <c r="G88" s="199"/>
      <c r="H88" s="149"/>
      <c r="I88" s="148"/>
      <c r="J88" s="148"/>
      <c r="K88" s="148"/>
      <c r="L88" s="148"/>
      <c r="M88" s="149"/>
      <c r="N88" s="149"/>
      <c r="O88" s="139"/>
      <c r="P88" s="139"/>
      <c r="Q88" s="139"/>
      <c r="R88" s="139"/>
      <c r="S88" s="139"/>
      <c r="T88" s="139"/>
      <c r="U88" s="139"/>
      <c r="V88" s="139" t="s">
        <v>164</v>
      </c>
      <c r="W88" s="139">
        <v>0</v>
      </c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</row>
    <row r="89" spans="1:49" ht="22.5" outlineLevel="1" x14ac:dyDescent="0.2">
      <c r="A89" s="157">
        <v>35</v>
      </c>
      <c r="B89" s="158" t="s">
        <v>262</v>
      </c>
      <c r="C89" s="164" t="s">
        <v>263</v>
      </c>
      <c r="D89" s="159" t="s">
        <v>188</v>
      </c>
      <c r="E89" s="185">
        <v>155</v>
      </c>
      <c r="F89" s="197"/>
      <c r="G89" s="198">
        <f>ROUND(E89*F89,2)</f>
        <v>0</v>
      </c>
      <c r="H89" s="149">
        <v>21</v>
      </c>
      <c r="I89" s="148">
        <v>2.6329999999999999E-2</v>
      </c>
      <c r="J89" s="148">
        <f>ROUND(E89*I89,2)</f>
        <v>4.08</v>
      </c>
      <c r="K89" s="148">
        <v>0</v>
      </c>
      <c r="L89" s="148">
        <f>ROUND(E89*K89,2)</f>
        <v>0</v>
      </c>
      <c r="M89" s="149" t="s">
        <v>160</v>
      </c>
      <c r="N89" s="149" t="s">
        <v>161</v>
      </c>
      <c r="O89" s="139"/>
      <c r="P89" s="139"/>
      <c r="Q89" s="139"/>
      <c r="R89" s="139"/>
      <c r="S89" s="139"/>
      <c r="T89" s="139"/>
      <c r="U89" s="139"/>
      <c r="V89" s="139" t="s">
        <v>162</v>
      </c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</row>
    <row r="90" spans="1:49" outlineLevel="2" x14ac:dyDescent="0.2">
      <c r="A90" s="145"/>
      <c r="B90" s="146"/>
      <c r="C90" s="165" t="s">
        <v>264</v>
      </c>
      <c r="D90" s="150"/>
      <c r="E90" s="186">
        <v>155</v>
      </c>
      <c r="F90" s="199"/>
      <c r="G90" s="199"/>
      <c r="H90" s="149"/>
      <c r="I90" s="148"/>
      <c r="J90" s="148"/>
      <c r="K90" s="148"/>
      <c r="L90" s="148"/>
      <c r="M90" s="149"/>
      <c r="N90" s="149"/>
      <c r="O90" s="139"/>
      <c r="P90" s="139"/>
      <c r="Q90" s="139"/>
      <c r="R90" s="139"/>
      <c r="S90" s="139"/>
      <c r="T90" s="139"/>
      <c r="U90" s="139"/>
      <c r="V90" s="139" t="s">
        <v>164</v>
      </c>
      <c r="W90" s="139">
        <v>0</v>
      </c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</row>
    <row r="91" spans="1:49" ht="22.5" outlineLevel="1" x14ac:dyDescent="0.2">
      <c r="A91" s="157">
        <v>36</v>
      </c>
      <c r="B91" s="158" t="s">
        <v>265</v>
      </c>
      <c r="C91" s="164" t="s">
        <v>266</v>
      </c>
      <c r="D91" s="159" t="s">
        <v>188</v>
      </c>
      <c r="E91" s="185">
        <v>131.63</v>
      </c>
      <c r="F91" s="197"/>
      <c r="G91" s="198">
        <f>ROUND(E91*F91,2)</f>
        <v>0</v>
      </c>
      <c r="H91" s="149">
        <v>21</v>
      </c>
      <c r="I91" s="148">
        <v>2.9559999999999999E-2</v>
      </c>
      <c r="J91" s="148">
        <f>ROUND(E91*I91,2)</f>
        <v>3.89</v>
      </c>
      <c r="K91" s="148">
        <v>0</v>
      </c>
      <c r="L91" s="148">
        <f>ROUND(E91*K91,2)</f>
        <v>0</v>
      </c>
      <c r="M91" s="149" t="s">
        <v>160</v>
      </c>
      <c r="N91" s="149" t="s">
        <v>161</v>
      </c>
      <c r="O91" s="139"/>
      <c r="P91" s="139"/>
      <c r="Q91" s="139"/>
      <c r="R91" s="139"/>
      <c r="S91" s="139"/>
      <c r="T91" s="139"/>
      <c r="U91" s="139"/>
      <c r="V91" s="139" t="s">
        <v>162</v>
      </c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</row>
    <row r="92" spans="1:49" outlineLevel="2" x14ac:dyDescent="0.2">
      <c r="A92" s="145"/>
      <c r="B92" s="146"/>
      <c r="C92" s="165" t="s">
        <v>267</v>
      </c>
      <c r="D92" s="150"/>
      <c r="E92" s="186">
        <v>131.63</v>
      </c>
      <c r="F92" s="199"/>
      <c r="G92" s="199"/>
      <c r="H92" s="149"/>
      <c r="I92" s="148"/>
      <c r="J92" s="148"/>
      <c r="K92" s="148"/>
      <c r="L92" s="148"/>
      <c r="M92" s="149"/>
      <c r="N92" s="149"/>
      <c r="O92" s="139"/>
      <c r="P92" s="139"/>
      <c r="Q92" s="139"/>
      <c r="R92" s="139"/>
      <c r="S92" s="139"/>
      <c r="T92" s="139"/>
      <c r="U92" s="139"/>
      <c r="V92" s="139" t="s">
        <v>164</v>
      </c>
      <c r="W92" s="139">
        <v>0</v>
      </c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</row>
    <row r="93" spans="1:49" ht="22.5" outlineLevel="1" x14ac:dyDescent="0.2">
      <c r="A93" s="157">
        <v>37</v>
      </c>
      <c r="B93" s="158" t="s">
        <v>268</v>
      </c>
      <c r="C93" s="164" t="s">
        <v>269</v>
      </c>
      <c r="D93" s="159" t="s">
        <v>188</v>
      </c>
      <c r="E93" s="185">
        <v>684</v>
      </c>
      <c r="F93" s="197"/>
      <c r="G93" s="198">
        <f>ROUND(E93*F93,2)</f>
        <v>0</v>
      </c>
      <c r="H93" s="149">
        <v>21</v>
      </c>
      <c r="I93" s="148">
        <v>4.2639999999999997E-2</v>
      </c>
      <c r="J93" s="148">
        <f>ROUND(E93*I93,2)</f>
        <v>29.17</v>
      </c>
      <c r="K93" s="148">
        <v>0</v>
      </c>
      <c r="L93" s="148">
        <f>ROUND(E93*K93,2)</f>
        <v>0</v>
      </c>
      <c r="M93" s="149" t="s">
        <v>160</v>
      </c>
      <c r="N93" s="149" t="s">
        <v>161</v>
      </c>
      <c r="O93" s="139"/>
      <c r="P93" s="139"/>
      <c r="Q93" s="139"/>
      <c r="R93" s="139"/>
      <c r="S93" s="139"/>
      <c r="T93" s="139"/>
      <c r="U93" s="139"/>
      <c r="V93" s="139" t="s">
        <v>162</v>
      </c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</row>
    <row r="94" spans="1:49" outlineLevel="2" x14ac:dyDescent="0.2">
      <c r="A94" s="145"/>
      <c r="B94" s="146"/>
      <c r="C94" s="165" t="s">
        <v>270</v>
      </c>
      <c r="D94" s="150"/>
      <c r="E94" s="186">
        <v>684</v>
      </c>
      <c r="F94" s="199"/>
      <c r="G94" s="199"/>
      <c r="H94" s="149"/>
      <c r="I94" s="148"/>
      <c r="J94" s="148"/>
      <c r="K94" s="148"/>
      <c r="L94" s="148"/>
      <c r="M94" s="149"/>
      <c r="N94" s="149"/>
      <c r="O94" s="139"/>
      <c r="P94" s="139"/>
      <c r="Q94" s="139"/>
      <c r="R94" s="139"/>
      <c r="S94" s="139"/>
      <c r="T94" s="139"/>
      <c r="U94" s="139"/>
      <c r="V94" s="139" t="s">
        <v>164</v>
      </c>
      <c r="W94" s="139">
        <v>0</v>
      </c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</row>
    <row r="95" spans="1:49" ht="22.5" outlineLevel="1" x14ac:dyDescent="0.2">
      <c r="A95" s="157">
        <v>38</v>
      </c>
      <c r="B95" s="158" t="s">
        <v>271</v>
      </c>
      <c r="C95" s="164" t="s">
        <v>272</v>
      </c>
      <c r="D95" s="159" t="s">
        <v>188</v>
      </c>
      <c r="E95" s="185">
        <v>22.666</v>
      </c>
      <c r="F95" s="197"/>
      <c r="G95" s="198">
        <f>ROUND(E95*F95,2)</f>
        <v>0</v>
      </c>
      <c r="H95" s="149">
        <v>21</v>
      </c>
      <c r="I95" s="148">
        <v>3.934E-2</v>
      </c>
      <c r="J95" s="148">
        <f>ROUND(E95*I95,2)</f>
        <v>0.89</v>
      </c>
      <c r="K95" s="148">
        <v>0</v>
      </c>
      <c r="L95" s="148">
        <f>ROUND(E95*K95,2)</f>
        <v>0</v>
      </c>
      <c r="M95" s="149" t="s">
        <v>160</v>
      </c>
      <c r="N95" s="149" t="s">
        <v>161</v>
      </c>
      <c r="O95" s="139"/>
      <c r="P95" s="139"/>
      <c r="Q95" s="139"/>
      <c r="R95" s="139"/>
      <c r="S95" s="139"/>
      <c r="T95" s="139"/>
      <c r="U95" s="139"/>
      <c r="V95" s="139" t="s">
        <v>162</v>
      </c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</row>
    <row r="96" spans="1:49" outlineLevel="2" x14ac:dyDescent="0.2">
      <c r="A96" s="145"/>
      <c r="B96" s="146"/>
      <c r="C96" s="165" t="s">
        <v>273</v>
      </c>
      <c r="D96" s="150"/>
      <c r="E96" s="186">
        <v>22.666</v>
      </c>
      <c r="F96" s="199"/>
      <c r="G96" s="199"/>
      <c r="H96" s="149"/>
      <c r="I96" s="148"/>
      <c r="J96" s="148"/>
      <c r="K96" s="148"/>
      <c r="L96" s="148"/>
      <c r="M96" s="149"/>
      <c r="N96" s="149"/>
      <c r="O96" s="139"/>
      <c r="P96" s="139"/>
      <c r="Q96" s="139"/>
      <c r="R96" s="139"/>
      <c r="S96" s="139"/>
      <c r="T96" s="139"/>
      <c r="U96" s="139"/>
      <c r="V96" s="139" t="s">
        <v>164</v>
      </c>
      <c r="W96" s="139">
        <v>0</v>
      </c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</row>
    <row r="97" spans="1:49" outlineLevel="1" x14ac:dyDescent="0.2">
      <c r="A97" s="157">
        <v>39</v>
      </c>
      <c r="B97" s="158" t="s">
        <v>274</v>
      </c>
      <c r="C97" s="164" t="s">
        <v>275</v>
      </c>
      <c r="D97" s="159" t="s">
        <v>188</v>
      </c>
      <c r="E97" s="185">
        <v>132</v>
      </c>
      <c r="F97" s="197"/>
      <c r="G97" s="198">
        <f>ROUND(E97*F97,2)</f>
        <v>0</v>
      </c>
      <c r="H97" s="149">
        <v>21</v>
      </c>
      <c r="I97" s="148">
        <v>5.2580000000000002E-2</v>
      </c>
      <c r="J97" s="148">
        <f>ROUND(E97*I97,2)</f>
        <v>6.94</v>
      </c>
      <c r="K97" s="148">
        <v>0</v>
      </c>
      <c r="L97" s="148">
        <f>ROUND(E97*K97,2)</f>
        <v>0</v>
      </c>
      <c r="M97" s="149" t="s">
        <v>160</v>
      </c>
      <c r="N97" s="149" t="s">
        <v>161</v>
      </c>
      <c r="O97" s="139"/>
      <c r="P97" s="139"/>
      <c r="Q97" s="139"/>
      <c r="R97" s="139"/>
      <c r="S97" s="139"/>
      <c r="T97" s="139"/>
      <c r="U97" s="139"/>
      <c r="V97" s="139" t="s">
        <v>162</v>
      </c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</row>
    <row r="98" spans="1:49" outlineLevel="2" x14ac:dyDescent="0.2">
      <c r="A98" s="145"/>
      <c r="B98" s="146"/>
      <c r="C98" s="165" t="s">
        <v>276</v>
      </c>
      <c r="D98" s="150"/>
      <c r="E98" s="186">
        <v>132</v>
      </c>
      <c r="F98" s="199"/>
      <c r="G98" s="199"/>
      <c r="H98" s="149"/>
      <c r="I98" s="148"/>
      <c r="J98" s="148"/>
      <c r="K98" s="148"/>
      <c r="L98" s="148"/>
      <c r="M98" s="149"/>
      <c r="N98" s="149"/>
      <c r="O98" s="139"/>
      <c r="P98" s="139"/>
      <c r="Q98" s="139"/>
      <c r="R98" s="139"/>
      <c r="S98" s="139"/>
      <c r="T98" s="139"/>
      <c r="U98" s="139"/>
      <c r="V98" s="139" t="s">
        <v>164</v>
      </c>
      <c r="W98" s="139">
        <v>0</v>
      </c>
      <c r="X98" s="139"/>
      <c r="Y98" s="139"/>
      <c r="Z98" s="139"/>
      <c r="AA98" s="139"/>
      <c r="AB98" s="139"/>
      <c r="AC98" s="139"/>
      <c r="AD98" s="139"/>
      <c r="AE98" s="139"/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</row>
    <row r="99" spans="1:49" x14ac:dyDescent="0.2">
      <c r="A99" s="154" t="s">
        <v>155</v>
      </c>
      <c r="B99" s="155" t="s">
        <v>82</v>
      </c>
      <c r="C99" s="163" t="s">
        <v>83</v>
      </c>
      <c r="D99" s="156"/>
      <c r="E99" s="184"/>
      <c r="F99" s="195"/>
      <c r="G99" s="196">
        <f>SUMIF(V100:V115,"&lt;&gt;NOR",G100:G115)</f>
        <v>0</v>
      </c>
      <c r="H99" s="153"/>
      <c r="I99" s="152"/>
      <c r="J99" s="152">
        <f>SUM(J100:J115)</f>
        <v>65.05</v>
      </c>
      <c r="K99" s="152"/>
      <c r="L99" s="152">
        <f>SUM(L100:L115)</f>
        <v>0</v>
      </c>
      <c r="M99" s="153"/>
      <c r="N99" s="153"/>
      <c r="V99" t="s">
        <v>156</v>
      </c>
    </row>
    <row r="100" spans="1:49" ht="22.5" outlineLevel="1" x14ac:dyDescent="0.2">
      <c r="A100" s="157">
        <v>40</v>
      </c>
      <c r="B100" s="158" t="s">
        <v>277</v>
      </c>
      <c r="C100" s="164" t="s">
        <v>278</v>
      </c>
      <c r="D100" s="159" t="s">
        <v>159</v>
      </c>
      <c r="E100" s="185">
        <v>2.4024000000000001</v>
      </c>
      <c r="F100" s="197"/>
      <c r="G100" s="198">
        <f>ROUND(E100*F100,2)</f>
        <v>0</v>
      </c>
      <c r="H100" s="149">
        <v>21</v>
      </c>
      <c r="I100" s="148">
        <v>2.5249999999999999</v>
      </c>
      <c r="J100" s="148">
        <f>ROUND(E100*I100,2)</f>
        <v>6.07</v>
      </c>
      <c r="K100" s="148">
        <v>0</v>
      </c>
      <c r="L100" s="148">
        <f>ROUND(E100*K100,2)</f>
        <v>0</v>
      </c>
      <c r="M100" s="149" t="s">
        <v>160</v>
      </c>
      <c r="N100" s="149" t="s">
        <v>161</v>
      </c>
      <c r="O100" s="139"/>
      <c r="P100" s="139"/>
      <c r="Q100" s="139"/>
      <c r="R100" s="139"/>
      <c r="S100" s="139"/>
      <c r="T100" s="139"/>
      <c r="U100" s="139"/>
      <c r="V100" s="139" t="s">
        <v>162</v>
      </c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</row>
    <row r="101" spans="1:49" outlineLevel="2" x14ac:dyDescent="0.2">
      <c r="A101" s="145"/>
      <c r="B101" s="146"/>
      <c r="C101" s="165" t="s">
        <v>279</v>
      </c>
      <c r="D101" s="150"/>
      <c r="E101" s="186">
        <v>2.4024000000000001</v>
      </c>
      <c r="F101" s="199"/>
      <c r="G101" s="199"/>
      <c r="H101" s="149"/>
      <c r="I101" s="148"/>
      <c r="J101" s="148"/>
      <c r="K101" s="148"/>
      <c r="L101" s="148"/>
      <c r="M101" s="149"/>
      <c r="N101" s="149"/>
      <c r="O101" s="139"/>
      <c r="P101" s="139"/>
      <c r="Q101" s="139"/>
      <c r="R101" s="139"/>
      <c r="S101" s="139"/>
      <c r="T101" s="139"/>
      <c r="U101" s="139"/>
      <c r="V101" s="139" t="s">
        <v>164</v>
      </c>
      <c r="W101" s="139">
        <v>0</v>
      </c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</row>
    <row r="102" spans="1:49" outlineLevel="1" x14ac:dyDescent="0.2">
      <c r="A102" s="157">
        <v>41</v>
      </c>
      <c r="B102" s="158" t="s">
        <v>280</v>
      </c>
      <c r="C102" s="164" t="s">
        <v>281</v>
      </c>
      <c r="D102" s="159" t="s">
        <v>159</v>
      </c>
      <c r="E102" s="185">
        <v>3.6960000000000002</v>
      </c>
      <c r="F102" s="197"/>
      <c r="G102" s="198">
        <f>ROUND(E102*F102,2)</f>
        <v>0</v>
      </c>
      <c r="H102" s="149">
        <v>21</v>
      </c>
      <c r="I102" s="148">
        <v>2.5249999999999999</v>
      </c>
      <c r="J102" s="148">
        <f>ROUND(E102*I102,2)</f>
        <v>9.33</v>
      </c>
      <c r="K102" s="148">
        <v>0</v>
      </c>
      <c r="L102" s="148">
        <f>ROUND(E102*K102,2)</f>
        <v>0</v>
      </c>
      <c r="M102" s="149" t="s">
        <v>160</v>
      </c>
      <c r="N102" s="149" t="s">
        <v>161</v>
      </c>
      <c r="O102" s="139"/>
      <c r="P102" s="139"/>
      <c r="Q102" s="139"/>
      <c r="R102" s="139"/>
      <c r="S102" s="139"/>
      <c r="T102" s="139"/>
      <c r="U102" s="139"/>
      <c r="V102" s="139" t="s">
        <v>162</v>
      </c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</row>
    <row r="103" spans="1:49" outlineLevel="2" x14ac:dyDescent="0.2">
      <c r="A103" s="145"/>
      <c r="B103" s="146"/>
      <c r="C103" s="165" t="s">
        <v>282</v>
      </c>
      <c r="D103" s="150"/>
      <c r="E103" s="186">
        <v>3.6960000000000002</v>
      </c>
      <c r="F103" s="199"/>
      <c r="G103" s="199"/>
      <c r="H103" s="149"/>
      <c r="I103" s="148"/>
      <c r="J103" s="148"/>
      <c r="K103" s="148"/>
      <c r="L103" s="148"/>
      <c r="M103" s="149"/>
      <c r="N103" s="149"/>
      <c r="O103" s="139"/>
      <c r="P103" s="139"/>
      <c r="Q103" s="139"/>
      <c r="R103" s="139"/>
      <c r="S103" s="139"/>
      <c r="T103" s="139"/>
      <c r="U103" s="139"/>
      <c r="V103" s="139" t="s">
        <v>164</v>
      </c>
      <c r="W103" s="139">
        <v>0</v>
      </c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</row>
    <row r="104" spans="1:49" outlineLevel="1" x14ac:dyDescent="0.2">
      <c r="A104" s="157">
        <v>42</v>
      </c>
      <c r="B104" s="158" t="s">
        <v>283</v>
      </c>
      <c r="C104" s="164" t="s">
        <v>284</v>
      </c>
      <c r="D104" s="159" t="s">
        <v>159</v>
      </c>
      <c r="E104" s="185">
        <v>2.4024000000000001</v>
      </c>
      <c r="F104" s="197"/>
      <c r="G104" s="198">
        <f>ROUND(E104*F104,2)</f>
        <v>0</v>
      </c>
      <c r="H104" s="149">
        <v>21</v>
      </c>
      <c r="I104" s="148">
        <v>0</v>
      </c>
      <c r="J104" s="148">
        <f>ROUND(E104*I104,2)</f>
        <v>0</v>
      </c>
      <c r="K104" s="148">
        <v>0</v>
      </c>
      <c r="L104" s="148">
        <f>ROUND(E104*K104,2)</f>
        <v>0</v>
      </c>
      <c r="M104" s="149" t="s">
        <v>160</v>
      </c>
      <c r="N104" s="149" t="s">
        <v>161</v>
      </c>
      <c r="O104" s="139"/>
      <c r="P104" s="139"/>
      <c r="Q104" s="139"/>
      <c r="R104" s="139"/>
      <c r="S104" s="139"/>
      <c r="T104" s="139"/>
      <c r="U104" s="139"/>
      <c r="V104" s="139" t="s">
        <v>162</v>
      </c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</row>
    <row r="105" spans="1:49" outlineLevel="2" x14ac:dyDescent="0.2">
      <c r="A105" s="145"/>
      <c r="B105" s="146"/>
      <c r="C105" s="165" t="s">
        <v>279</v>
      </c>
      <c r="D105" s="150"/>
      <c r="E105" s="186">
        <v>2.4024000000000001</v>
      </c>
      <c r="F105" s="199"/>
      <c r="G105" s="199"/>
      <c r="H105" s="149"/>
      <c r="I105" s="148"/>
      <c r="J105" s="148"/>
      <c r="K105" s="148"/>
      <c r="L105" s="148"/>
      <c r="M105" s="149"/>
      <c r="N105" s="149"/>
      <c r="O105" s="139"/>
      <c r="P105" s="139"/>
      <c r="Q105" s="139"/>
      <c r="R105" s="139"/>
      <c r="S105" s="139"/>
      <c r="T105" s="139"/>
      <c r="U105" s="139"/>
      <c r="V105" s="139" t="s">
        <v>164</v>
      </c>
      <c r="W105" s="139">
        <v>0</v>
      </c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</row>
    <row r="106" spans="1:49" outlineLevel="1" x14ac:dyDescent="0.2">
      <c r="A106" s="157">
        <v>43</v>
      </c>
      <c r="B106" s="158" t="s">
        <v>285</v>
      </c>
      <c r="C106" s="164" t="s">
        <v>286</v>
      </c>
      <c r="D106" s="159" t="s">
        <v>159</v>
      </c>
      <c r="E106" s="185">
        <v>3.6960000000000002</v>
      </c>
      <c r="F106" s="197"/>
      <c r="G106" s="198">
        <f>ROUND(E106*F106,2)</f>
        <v>0</v>
      </c>
      <c r="H106" s="149">
        <v>21</v>
      </c>
      <c r="I106" s="148">
        <v>0</v>
      </c>
      <c r="J106" s="148">
        <f>ROUND(E106*I106,2)</f>
        <v>0</v>
      </c>
      <c r="K106" s="148">
        <v>0</v>
      </c>
      <c r="L106" s="148">
        <f>ROUND(E106*K106,2)</f>
        <v>0</v>
      </c>
      <c r="M106" s="149" t="s">
        <v>160</v>
      </c>
      <c r="N106" s="149" t="s">
        <v>161</v>
      </c>
      <c r="O106" s="139"/>
      <c r="P106" s="139"/>
      <c r="Q106" s="139"/>
      <c r="R106" s="139"/>
      <c r="S106" s="139"/>
      <c r="T106" s="139"/>
      <c r="U106" s="139"/>
      <c r="V106" s="139" t="s">
        <v>162</v>
      </c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</row>
    <row r="107" spans="1:49" outlineLevel="2" x14ac:dyDescent="0.2">
      <c r="A107" s="145"/>
      <c r="B107" s="146"/>
      <c r="C107" s="165" t="s">
        <v>282</v>
      </c>
      <c r="D107" s="150"/>
      <c r="E107" s="186">
        <v>3.6960000000000002</v>
      </c>
      <c r="F107" s="199"/>
      <c r="G107" s="199"/>
      <c r="H107" s="149"/>
      <c r="I107" s="148"/>
      <c r="J107" s="148"/>
      <c r="K107" s="148"/>
      <c r="L107" s="148"/>
      <c r="M107" s="149"/>
      <c r="N107" s="149"/>
      <c r="O107" s="139"/>
      <c r="P107" s="139"/>
      <c r="Q107" s="139"/>
      <c r="R107" s="139"/>
      <c r="S107" s="139"/>
      <c r="T107" s="139"/>
      <c r="U107" s="139"/>
      <c r="V107" s="139" t="s">
        <v>164</v>
      </c>
      <c r="W107" s="139">
        <v>0</v>
      </c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39"/>
      <c r="AL107" s="139"/>
      <c r="AM107" s="139"/>
      <c r="AN107" s="139"/>
      <c r="AO107" s="139"/>
      <c r="AP107" s="139"/>
      <c r="AQ107" s="139"/>
      <c r="AR107" s="139"/>
      <c r="AS107" s="139"/>
      <c r="AT107" s="139"/>
      <c r="AU107" s="139"/>
      <c r="AV107" s="139"/>
      <c r="AW107" s="139"/>
    </row>
    <row r="108" spans="1:49" outlineLevel="1" x14ac:dyDescent="0.2">
      <c r="A108" s="157">
        <v>44</v>
      </c>
      <c r="B108" s="158" t="s">
        <v>287</v>
      </c>
      <c r="C108" s="164" t="s">
        <v>288</v>
      </c>
      <c r="D108" s="159" t="s">
        <v>159</v>
      </c>
      <c r="E108" s="185">
        <v>1.84032</v>
      </c>
      <c r="F108" s="197"/>
      <c r="G108" s="198">
        <f>ROUND(E108*F108,2)</f>
        <v>0</v>
      </c>
      <c r="H108" s="149">
        <v>21</v>
      </c>
      <c r="I108" s="148">
        <v>0.42621999999999999</v>
      </c>
      <c r="J108" s="148">
        <f>ROUND(E108*I108,2)</f>
        <v>0.78</v>
      </c>
      <c r="K108" s="148">
        <v>0</v>
      </c>
      <c r="L108" s="148">
        <f>ROUND(E108*K108,2)</f>
        <v>0</v>
      </c>
      <c r="M108" s="149" t="s">
        <v>160</v>
      </c>
      <c r="N108" s="149" t="s">
        <v>161</v>
      </c>
      <c r="O108" s="139"/>
      <c r="P108" s="139"/>
      <c r="Q108" s="139"/>
      <c r="R108" s="139"/>
      <c r="S108" s="139"/>
      <c r="T108" s="139"/>
      <c r="U108" s="139"/>
      <c r="V108" s="139" t="s">
        <v>162</v>
      </c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</row>
    <row r="109" spans="1:49" outlineLevel="2" x14ac:dyDescent="0.2">
      <c r="A109" s="145"/>
      <c r="B109" s="146"/>
      <c r="C109" s="165" t="s">
        <v>289</v>
      </c>
      <c r="D109" s="150"/>
      <c r="E109" s="186">
        <v>1.84032</v>
      </c>
      <c r="F109" s="199"/>
      <c r="G109" s="199"/>
      <c r="H109" s="149"/>
      <c r="I109" s="148"/>
      <c r="J109" s="148"/>
      <c r="K109" s="148"/>
      <c r="L109" s="148"/>
      <c r="M109" s="149"/>
      <c r="N109" s="149"/>
      <c r="O109" s="139"/>
      <c r="P109" s="139"/>
      <c r="Q109" s="139"/>
      <c r="R109" s="139"/>
      <c r="S109" s="139"/>
      <c r="T109" s="139"/>
      <c r="U109" s="139"/>
      <c r="V109" s="139" t="s">
        <v>164</v>
      </c>
      <c r="W109" s="139">
        <v>0</v>
      </c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</row>
    <row r="110" spans="1:49" ht="22.5" outlineLevel="1" x14ac:dyDescent="0.2">
      <c r="A110" s="157">
        <v>45</v>
      </c>
      <c r="B110" s="158" t="s">
        <v>290</v>
      </c>
      <c r="C110" s="164" t="s">
        <v>291</v>
      </c>
      <c r="D110" s="159" t="s">
        <v>178</v>
      </c>
      <c r="E110" s="185">
        <v>5.5989999999999998E-2</v>
      </c>
      <c r="F110" s="197"/>
      <c r="G110" s="198">
        <f>ROUND(E110*F110,2)</f>
        <v>0</v>
      </c>
      <c r="H110" s="149">
        <v>21</v>
      </c>
      <c r="I110" s="148">
        <v>1.0730900000000001</v>
      </c>
      <c r="J110" s="148">
        <f>ROUND(E110*I110,2)</f>
        <v>0.06</v>
      </c>
      <c r="K110" s="148">
        <v>0</v>
      </c>
      <c r="L110" s="148">
        <f>ROUND(E110*K110,2)</f>
        <v>0</v>
      </c>
      <c r="M110" s="149" t="s">
        <v>160</v>
      </c>
      <c r="N110" s="149" t="s">
        <v>161</v>
      </c>
      <c r="O110" s="139"/>
      <c r="P110" s="139"/>
      <c r="Q110" s="139"/>
      <c r="R110" s="139"/>
      <c r="S110" s="139"/>
      <c r="T110" s="139"/>
      <c r="U110" s="139"/>
      <c r="V110" s="139" t="s">
        <v>162</v>
      </c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</row>
    <row r="111" spans="1:49" outlineLevel="2" x14ac:dyDescent="0.2">
      <c r="A111" s="145"/>
      <c r="B111" s="146"/>
      <c r="C111" s="165" t="s">
        <v>292</v>
      </c>
      <c r="D111" s="150"/>
      <c r="E111" s="186">
        <v>5.5989999999999998E-2</v>
      </c>
      <c r="F111" s="199"/>
      <c r="G111" s="199"/>
      <c r="H111" s="149"/>
      <c r="I111" s="148"/>
      <c r="J111" s="148"/>
      <c r="K111" s="148"/>
      <c r="L111" s="148"/>
      <c r="M111" s="149"/>
      <c r="N111" s="149"/>
      <c r="O111" s="139"/>
      <c r="P111" s="139"/>
      <c r="Q111" s="139"/>
      <c r="R111" s="139"/>
      <c r="S111" s="139"/>
      <c r="T111" s="139"/>
      <c r="U111" s="139"/>
      <c r="V111" s="139" t="s">
        <v>164</v>
      </c>
      <c r="W111" s="139">
        <v>0</v>
      </c>
      <c r="X111" s="139"/>
      <c r="Y111" s="139"/>
      <c r="Z111" s="139"/>
      <c r="AA111" s="139"/>
      <c r="AB111" s="139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</row>
    <row r="112" spans="1:49" outlineLevel="1" x14ac:dyDescent="0.2">
      <c r="A112" s="157">
        <v>46</v>
      </c>
      <c r="B112" s="158" t="s">
        <v>293</v>
      </c>
      <c r="C112" s="164" t="s">
        <v>294</v>
      </c>
      <c r="D112" s="159" t="s">
        <v>188</v>
      </c>
      <c r="E112" s="185">
        <v>174.3</v>
      </c>
      <c r="F112" s="197"/>
      <c r="G112" s="198">
        <f>ROUND(E112*F112,2)</f>
        <v>0</v>
      </c>
      <c r="H112" s="149">
        <v>21</v>
      </c>
      <c r="I112" s="148">
        <v>0.28000000000000003</v>
      </c>
      <c r="J112" s="148">
        <f>ROUND(E112*I112,2)</f>
        <v>48.8</v>
      </c>
      <c r="K112" s="148">
        <v>0</v>
      </c>
      <c r="L112" s="148">
        <f>ROUND(E112*K112,2)</f>
        <v>0</v>
      </c>
      <c r="M112" s="149" t="s">
        <v>160</v>
      </c>
      <c r="N112" s="149" t="s">
        <v>161</v>
      </c>
      <c r="O112" s="139"/>
      <c r="P112" s="139"/>
      <c r="Q112" s="139"/>
      <c r="R112" s="139"/>
      <c r="S112" s="139"/>
      <c r="T112" s="139"/>
      <c r="U112" s="139"/>
      <c r="V112" s="139" t="s">
        <v>162</v>
      </c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</row>
    <row r="113" spans="1:49" outlineLevel="2" x14ac:dyDescent="0.2">
      <c r="A113" s="145"/>
      <c r="B113" s="146"/>
      <c r="C113" s="165" t="s">
        <v>295</v>
      </c>
      <c r="D113" s="150"/>
      <c r="E113" s="186">
        <v>174.3</v>
      </c>
      <c r="F113" s="199"/>
      <c r="G113" s="199"/>
      <c r="H113" s="149"/>
      <c r="I113" s="148"/>
      <c r="J113" s="148"/>
      <c r="K113" s="148"/>
      <c r="L113" s="148"/>
      <c r="M113" s="149"/>
      <c r="N113" s="149"/>
      <c r="O113" s="139"/>
      <c r="P113" s="139"/>
      <c r="Q113" s="139"/>
      <c r="R113" s="139"/>
      <c r="S113" s="139"/>
      <c r="T113" s="139"/>
      <c r="U113" s="139"/>
      <c r="V113" s="139" t="s">
        <v>164</v>
      </c>
      <c r="W113" s="139">
        <v>0</v>
      </c>
      <c r="X113" s="139"/>
      <c r="Y113" s="139"/>
      <c r="Z113" s="139"/>
      <c r="AA113" s="139"/>
      <c r="AB113" s="139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</row>
    <row r="114" spans="1:49" outlineLevel="1" x14ac:dyDescent="0.2">
      <c r="A114" s="157">
        <v>47</v>
      </c>
      <c r="B114" s="158" t="s">
        <v>296</v>
      </c>
      <c r="C114" s="164" t="s">
        <v>297</v>
      </c>
      <c r="D114" s="159" t="s">
        <v>188</v>
      </c>
      <c r="E114" s="185">
        <v>174.3</v>
      </c>
      <c r="F114" s="197"/>
      <c r="G114" s="198">
        <f>ROUND(E114*F114,2)</f>
        <v>0</v>
      </c>
      <c r="H114" s="149">
        <v>21</v>
      </c>
      <c r="I114" s="148">
        <v>8.0000000000000007E-5</v>
      </c>
      <c r="J114" s="148">
        <f>ROUND(E114*I114,2)</f>
        <v>0.01</v>
      </c>
      <c r="K114" s="148">
        <v>0</v>
      </c>
      <c r="L114" s="148">
        <f>ROUND(E114*K114,2)</f>
        <v>0</v>
      </c>
      <c r="M114" s="149" t="s">
        <v>160</v>
      </c>
      <c r="N114" s="149" t="s">
        <v>161</v>
      </c>
      <c r="O114" s="139"/>
      <c r="P114" s="139"/>
      <c r="Q114" s="139"/>
      <c r="R114" s="139"/>
      <c r="S114" s="139"/>
      <c r="T114" s="139"/>
      <c r="U114" s="139"/>
      <c r="V114" s="139" t="s">
        <v>162</v>
      </c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</row>
    <row r="115" spans="1:49" outlineLevel="2" x14ac:dyDescent="0.2">
      <c r="A115" s="145"/>
      <c r="B115" s="146"/>
      <c r="C115" s="165" t="s">
        <v>295</v>
      </c>
      <c r="D115" s="150"/>
      <c r="E115" s="186">
        <v>174.3</v>
      </c>
      <c r="F115" s="199"/>
      <c r="G115" s="199"/>
      <c r="H115" s="149"/>
      <c r="I115" s="148"/>
      <c r="J115" s="148"/>
      <c r="K115" s="148"/>
      <c r="L115" s="148"/>
      <c r="M115" s="149"/>
      <c r="N115" s="149"/>
      <c r="O115" s="139"/>
      <c r="P115" s="139"/>
      <c r="Q115" s="139"/>
      <c r="R115" s="139"/>
      <c r="S115" s="139"/>
      <c r="T115" s="139"/>
      <c r="U115" s="139"/>
      <c r="V115" s="139" t="s">
        <v>164</v>
      </c>
      <c r="W115" s="139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</row>
    <row r="116" spans="1:49" x14ac:dyDescent="0.2">
      <c r="A116" s="154" t="s">
        <v>155</v>
      </c>
      <c r="B116" s="155" t="s">
        <v>84</v>
      </c>
      <c r="C116" s="163" t="s">
        <v>85</v>
      </c>
      <c r="D116" s="156"/>
      <c r="E116" s="184"/>
      <c r="F116" s="195"/>
      <c r="G116" s="196">
        <f>SUMIF(V117:V119,"&lt;&gt;NOR",G117:G119)</f>
        <v>0</v>
      </c>
      <c r="H116" s="153"/>
      <c r="I116" s="152"/>
      <c r="J116" s="152">
        <f>SUM(J117:J119)</f>
        <v>0.3</v>
      </c>
      <c r="K116" s="152"/>
      <c r="L116" s="152">
        <f>SUM(L117:L119)</f>
        <v>0.3</v>
      </c>
      <c r="M116" s="153"/>
      <c r="N116" s="153"/>
      <c r="V116" t="s">
        <v>156</v>
      </c>
    </row>
    <row r="117" spans="1:49" ht="22.5" outlineLevel="1" x14ac:dyDescent="0.2">
      <c r="A117" s="157">
        <v>48</v>
      </c>
      <c r="B117" s="158" t="s">
        <v>298</v>
      </c>
      <c r="C117" s="164" t="s">
        <v>299</v>
      </c>
      <c r="D117" s="159" t="s">
        <v>235</v>
      </c>
      <c r="E117" s="185">
        <v>2.5</v>
      </c>
      <c r="F117" s="197"/>
      <c r="G117" s="198">
        <f>ROUND(E117*F117,2)</f>
        <v>0</v>
      </c>
      <c r="H117" s="149">
        <v>21</v>
      </c>
      <c r="I117" s="148">
        <v>0.12</v>
      </c>
      <c r="J117" s="148">
        <f>ROUND(E117*I117,2)</f>
        <v>0.3</v>
      </c>
      <c r="K117" s="148">
        <v>0.12</v>
      </c>
      <c r="L117" s="148">
        <f>ROUND(E117*K117,2)</f>
        <v>0.3</v>
      </c>
      <c r="M117" s="149" t="s">
        <v>300</v>
      </c>
      <c r="N117" s="149" t="s">
        <v>161</v>
      </c>
      <c r="O117" s="139"/>
      <c r="P117" s="139"/>
      <c r="Q117" s="139"/>
      <c r="R117" s="139"/>
      <c r="S117" s="139"/>
      <c r="T117" s="139"/>
      <c r="U117" s="139"/>
      <c r="V117" s="139" t="s">
        <v>162</v>
      </c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</row>
    <row r="118" spans="1:49" outlineLevel="2" x14ac:dyDescent="0.2">
      <c r="A118" s="145"/>
      <c r="B118" s="146"/>
      <c r="C118" s="165" t="s">
        <v>301</v>
      </c>
      <c r="D118" s="150"/>
      <c r="E118" s="186">
        <v>0.9</v>
      </c>
      <c r="F118" s="199"/>
      <c r="G118" s="199"/>
      <c r="H118" s="149"/>
      <c r="I118" s="148"/>
      <c r="J118" s="148"/>
      <c r="K118" s="148"/>
      <c r="L118" s="148"/>
      <c r="M118" s="149"/>
      <c r="N118" s="149"/>
      <c r="O118" s="139"/>
      <c r="P118" s="139"/>
      <c r="Q118" s="139"/>
      <c r="R118" s="139"/>
      <c r="S118" s="139"/>
      <c r="T118" s="139"/>
      <c r="U118" s="139"/>
      <c r="V118" s="139" t="s">
        <v>164</v>
      </c>
      <c r="W118" s="139">
        <v>0</v>
      </c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</row>
    <row r="119" spans="1:49" outlineLevel="3" x14ac:dyDescent="0.2">
      <c r="A119" s="145"/>
      <c r="B119" s="146"/>
      <c r="C119" s="165" t="s">
        <v>302</v>
      </c>
      <c r="D119" s="150"/>
      <c r="E119" s="186">
        <v>1.6</v>
      </c>
      <c r="F119" s="199"/>
      <c r="G119" s="199"/>
      <c r="H119" s="149"/>
      <c r="I119" s="148"/>
      <c r="J119" s="148"/>
      <c r="K119" s="148"/>
      <c r="L119" s="148"/>
      <c r="M119" s="149"/>
      <c r="N119" s="149"/>
      <c r="O119" s="139"/>
      <c r="P119" s="139"/>
      <c r="Q119" s="139"/>
      <c r="R119" s="139"/>
      <c r="S119" s="139"/>
      <c r="T119" s="139"/>
      <c r="U119" s="139"/>
      <c r="V119" s="139" t="s">
        <v>164</v>
      </c>
      <c r="W119" s="139">
        <v>0</v>
      </c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</row>
    <row r="120" spans="1:49" x14ac:dyDescent="0.2">
      <c r="A120" s="154" t="s">
        <v>155</v>
      </c>
      <c r="B120" s="155" t="s">
        <v>86</v>
      </c>
      <c r="C120" s="163" t="s">
        <v>87</v>
      </c>
      <c r="D120" s="156"/>
      <c r="E120" s="184"/>
      <c r="F120" s="195"/>
      <c r="G120" s="196">
        <f>SUMIF(V121:V122,"&lt;&gt;NOR",G121:G122)</f>
        <v>0</v>
      </c>
      <c r="H120" s="153"/>
      <c r="I120" s="152"/>
      <c r="J120" s="152">
        <f>SUM(J121:J122)</f>
        <v>37.17</v>
      </c>
      <c r="K120" s="152"/>
      <c r="L120" s="152">
        <f>SUM(L121:L122)</f>
        <v>0</v>
      </c>
      <c r="M120" s="153"/>
      <c r="N120" s="153"/>
      <c r="V120" t="s">
        <v>156</v>
      </c>
    </row>
    <row r="121" spans="1:49" ht="22.5" outlineLevel="1" x14ac:dyDescent="0.2">
      <c r="A121" s="157">
        <v>49</v>
      </c>
      <c r="B121" s="158" t="s">
        <v>303</v>
      </c>
      <c r="C121" s="164" t="s">
        <v>304</v>
      </c>
      <c r="D121" s="159" t="s">
        <v>235</v>
      </c>
      <c r="E121" s="185">
        <v>298</v>
      </c>
      <c r="F121" s="197"/>
      <c r="G121" s="198">
        <f>ROUND(E121*F121,2)</f>
        <v>0</v>
      </c>
      <c r="H121" s="149">
        <v>21</v>
      </c>
      <c r="I121" s="148">
        <v>0.12472</v>
      </c>
      <c r="J121" s="148">
        <f>ROUND(E121*I121,2)</f>
        <v>37.17</v>
      </c>
      <c r="K121" s="148">
        <v>0</v>
      </c>
      <c r="L121" s="148">
        <f>ROUND(E121*K121,2)</f>
        <v>0</v>
      </c>
      <c r="M121" s="149" t="s">
        <v>160</v>
      </c>
      <c r="N121" s="149" t="s">
        <v>161</v>
      </c>
      <c r="O121" s="139"/>
      <c r="P121" s="139"/>
      <c r="Q121" s="139"/>
      <c r="R121" s="139"/>
      <c r="S121" s="139"/>
      <c r="T121" s="139"/>
      <c r="U121" s="139"/>
      <c r="V121" s="139" t="s">
        <v>162</v>
      </c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</row>
    <row r="122" spans="1:49" outlineLevel="2" x14ac:dyDescent="0.2">
      <c r="A122" s="145"/>
      <c r="B122" s="146"/>
      <c r="C122" s="165" t="s">
        <v>305</v>
      </c>
      <c r="D122" s="150"/>
      <c r="E122" s="186">
        <v>298</v>
      </c>
      <c r="F122" s="199"/>
      <c r="G122" s="199"/>
      <c r="H122" s="149"/>
      <c r="I122" s="148"/>
      <c r="J122" s="148"/>
      <c r="K122" s="148"/>
      <c r="L122" s="148"/>
      <c r="M122" s="149"/>
      <c r="N122" s="149"/>
      <c r="O122" s="139"/>
      <c r="P122" s="139"/>
      <c r="Q122" s="139"/>
      <c r="R122" s="139"/>
      <c r="S122" s="139"/>
      <c r="T122" s="139"/>
      <c r="U122" s="139"/>
      <c r="V122" s="139" t="s">
        <v>164</v>
      </c>
      <c r="W122" s="139">
        <v>0</v>
      </c>
      <c r="X122" s="139"/>
      <c r="Y122" s="139"/>
      <c r="Z122" s="139"/>
      <c r="AA122" s="139"/>
      <c r="AB122" s="139"/>
      <c r="AC122" s="139"/>
      <c r="AD122" s="139"/>
      <c r="AE122" s="139"/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</row>
    <row r="123" spans="1:49" x14ac:dyDescent="0.2">
      <c r="A123" s="154" t="s">
        <v>155</v>
      </c>
      <c r="B123" s="155" t="s">
        <v>88</v>
      </c>
      <c r="C123" s="163" t="s">
        <v>89</v>
      </c>
      <c r="D123" s="156"/>
      <c r="E123" s="184"/>
      <c r="F123" s="195"/>
      <c r="G123" s="196">
        <f>SUMIF(V124:V135,"&lt;&gt;NOR",G124:G135)</f>
        <v>0</v>
      </c>
      <c r="H123" s="153"/>
      <c r="I123" s="152"/>
      <c r="J123" s="152">
        <f>SUM(J124:J135)</f>
        <v>71.56</v>
      </c>
      <c r="K123" s="152"/>
      <c r="L123" s="152">
        <f>SUM(L124:L135)</f>
        <v>0</v>
      </c>
      <c r="M123" s="153"/>
      <c r="N123" s="153"/>
      <c r="V123" t="s">
        <v>156</v>
      </c>
    </row>
    <row r="124" spans="1:49" ht="22.5" outlineLevel="1" x14ac:dyDescent="0.2">
      <c r="A124" s="157">
        <v>50</v>
      </c>
      <c r="B124" s="158" t="s">
        <v>306</v>
      </c>
      <c r="C124" s="164" t="s">
        <v>307</v>
      </c>
      <c r="D124" s="159" t="s">
        <v>188</v>
      </c>
      <c r="E124" s="185">
        <v>811.08299999999997</v>
      </c>
      <c r="F124" s="197"/>
      <c r="G124" s="198">
        <f>ROUND(E124*F124,2)</f>
        <v>0</v>
      </c>
      <c r="H124" s="149">
        <v>21</v>
      </c>
      <c r="I124" s="148">
        <v>1.8380000000000001E-2</v>
      </c>
      <c r="J124" s="148">
        <f>ROUND(E124*I124,2)</f>
        <v>14.91</v>
      </c>
      <c r="K124" s="148">
        <v>0</v>
      </c>
      <c r="L124" s="148">
        <f>ROUND(E124*K124,2)</f>
        <v>0</v>
      </c>
      <c r="M124" s="149" t="s">
        <v>160</v>
      </c>
      <c r="N124" s="149" t="s">
        <v>161</v>
      </c>
      <c r="O124" s="139"/>
      <c r="P124" s="139"/>
      <c r="Q124" s="139"/>
      <c r="R124" s="139"/>
      <c r="S124" s="139"/>
      <c r="T124" s="139"/>
      <c r="U124" s="139"/>
      <c r="V124" s="139" t="s">
        <v>162</v>
      </c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</row>
    <row r="125" spans="1:49" outlineLevel="2" x14ac:dyDescent="0.2">
      <c r="A125" s="145"/>
      <c r="B125" s="146"/>
      <c r="C125" s="165" t="s">
        <v>308</v>
      </c>
      <c r="D125" s="150"/>
      <c r="E125" s="186">
        <v>811.08299999999997</v>
      </c>
      <c r="F125" s="199"/>
      <c r="G125" s="199"/>
      <c r="H125" s="149"/>
      <c r="I125" s="148"/>
      <c r="J125" s="148"/>
      <c r="K125" s="148"/>
      <c r="L125" s="148"/>
      <c r="M125" s="149"/>
      <c r="N125" s="149"/>
      <c r="O125" s="139"/>
      <c r="P125" s="139"/>
      <c r="Q125" s="139"/>
      <c r="R125" s="139"/>
      <c r="S125" s="139"/>
      <c r="T125" s="139"/>
      <c r="U125" s="139"/>
      <c r="V125" s="139" t="s">
        <v>164</v>
      </c>
      <c r="W125" s="139">
        <v>0</v>
      </c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</row>
    <row r="126" spans="1:49" ht="22.5" outlineLevel="1" x14ac:dyDescent="0.2">
      <c r="A126" s="157">
        <v>51</v>
      </c>
      <c r="B126" s="158" t="s">
        <v>309</v>
      </c>
      <c r="C126" s="164" t="s">
        <v>310</v>
      </c>
      <c r="D126" s="159" t="s">
        <v>188</v>
      </c>
      <c r="E126" s="185">
        <v>2157.1689000000001</v>
      </c>
      <c r="F126" s="197"/>
      <c r="G126" s="198">
        <f>ROUND(E126*F126,2)</f>
        <v>0</v>
      </c>
      <c r="H126" s="149">
        <v>21</v>
      </c>
      <c r="I126" s="148">
        <v>1.8380000000000001E-2</v>
      </c>
      <c r="J126" s="148">
        <f>ROUND(E126*I126,2)</f>
        <v>39.65</v>
      </c>
      <c r="K126" s="148">
        <v>0</v>
      </c>
      <c r="L126" s="148">
        <f>ROUND(E126*K126,2)</f>
        <v>0</v>
      </c>
      <c r="M126" s="149" t="s">
        <v>160</v>
      </c>
      <c r="N126" s="149" t="s">
        <v>161</v>
      </c>
      <c r="O126" s="139"/>
      <c r="P126" s="139"/>
      <c r="Q126" s="139"/>
      <c r="R126" s="139"/>
      <c r="S126" s="139"/>
      <c r="T126" s="139"/>
      <c r="U126" s="139"/>
      <c r="V126" s="139" t="s">
        <v>162</v>
      </c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</row>
    <row r="127" spans="1:49" outlineLevel="2" x14ac:dyDescent="0.2">
      <c r="A127" s="145"/>
      <c r="B127" s="146"/>
      <c r="C127" s="165" t="s">
        <v>311</v>
      </c>
      <c r="D127" s="150"/>
      <c r="E127" s="186">
        <v>2157.1689000000001</v>
      </c>
      <c r="F127" s="199"/>
      <c r="G127" s="199"/>
      <c r="H127" s="149"/>
      <c r="I127" s="148"/>
      <c r="J127" s="148"/>
      <c r="K127" s="148"/>
      <c r="L127" s="148"/>
      <c r="M127" s="149"/>
      <c r="N127" s="149"/>
      <c r="O127" s="139"/>
      <c r="P127" s="139"/>
      <c r="Q127" s="139"/>
      <c r="R127" s="139"/>
      <c r="S127" s="139"/>
      <c r="T127" s="139"/>
      <c r="U127" s="139"/>
      <c r="V127" s="139" t="s">
        <v>164</v>
      </c>
      <c r="W127" s="139">
        <v>0</v>
      </c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</row>
    <row r="128" spans="1:49" ht="22.5" outlineLevel="1" x14ac:dyDescent="0.2">
      <c r="A128" s="157">
        <v>52</v>
      </c>
      <c r="B128" s="158" t="s">
        <v>312</v>
      </c>
      <c r="C128" s="164" t="s">
        <v>313</v>
      </c>
      <c r="D128" s="159" t="s">
        <v>188</v>
      </c>
      <c r="E128" s="185">
        <v>2433.2489999999998</v>
      </c>
      <c r="F128" s="197"/>
      <c r="G128" s="198">
        <f>ROUND(E128*F128,2)</f>
        <v>0</v>
      </c>
      <c r="H128" s="149">
        <v>21</v>
      </c>
      <c r="I128" s="148">
        <v>1.56E-3</v>
      </c>
      <c r="J128" s="148">
        <f>ROUND(E128*I128,2)</f>
        <v>3.8</v>
      </c>
      <c r="K128" s="148">
        <v>0</v>
      </c>
      <c r="L128" s="148">
        <f>ROUND(E128*K128,2)</f>
        <v>0</v>
      </c>
      <c r="M128" s="149" t="s">
        <v>160</v>
      </c>
      <c r="N128" s="149" t="s">
        <v>161</v>
      </c>
      <c r="O128" s="139"/>
      <c r="P128" s="139"/>
      <c r="Q128" s="139"/>
      <c r="R128" s="139"/>
      <c r="S128" s="139"/>
      <c r="T128" s="139"/>
      <c r="U128" s="139"/>
      <c r="V128" s="139" t="s">
        <v>162</v>
      </c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</row>
    <row r="129" spans="1:49" outlineLevel="2" x14ac:dyDescent="0.2">
      <c r="A129" s="145"/>
      <c r="B129" s="146"/>
      <c r="C129" s="165" t="s">
        <v>314</v>
      </c>
      <c r="D129" s="150"/>
      <c r="E129" s="186">
        <v>2433.2489999999998</v>
      </c>
      <c r="F129" s="199"/>
      <c r="G129" s="199"/>
      <c r="H129" s="149"/>
      <c r="I129" s="148"/>
      <c r="J129" s="148"/>
      <c r="K129" s="148"/>
      <c r="L129" s="148"/>
      <c r="M129" s="149"/>
      <c r="N129" s="149"/>
      <c r="O129" s="139"/>
      <c r="P129" s="139"/>
      <c r="Q129" s="139"/>
      <c r="R129" s="139"/>
      <c r="S129" s="139"/>
      <c r="T129" s="139"/>
      <c r="U129" s="139"/>
      <c r="V129" s="139" t="s">
        <v>164</v>
      </c>
      <c r="W129" s="139">
        <v>0</v>
      </c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</row>
    <row r="130" spans="1:49" ht="22.5" outlineLevel="1" x14ac:dyDescent="0.2">
      <c r="A130" s="157">
        <v>53</v>
      </c>
      <c r="B130" s="158" t="s">
        <v>315</v>
      </c>
      <c r="C130" s="164" t="s">
        <v>316</v>
      </c>
      <c r="D130" s="159" t="s">
        <v>188</v>
      </c>
      <c r="E130" s="185">
        <v>8628.6756000000005</v>
      </c>
      <c r="F130" s="197"/>
      <c r="G130" s="198">
        <f>ROUND(E130*F130,2)</f>
        <v>0</v>
      </c>
      <c r="H130" s="149">
        <v>21</v>
      </c>
      <c r="I130" s="148">
        <v>1.5299999999999999E-3</v>
      </c>
      <c r="J130" s="148">
        <f>ROUND(E130*I130,2)</f>
        <v>13.2</v>
      </c>
      <c r="K130" s="148">
        <v>0</v>
      </c>
      <c r="L130" s="148">
        <f>ROUND(E130*K130,2)</f>
        <v>0</v>
      </c>
      <c r="M130" s="149" t="s">
        <v>160</v>
      </c>
      <c r="N130" s="149" t="s">
        <v>161</v>
      </c>
      <c r="O130" s="139"/>
      <c r="P130" s="139"/>
      <c r="Q130" s="139"/>
      <c r="R130" s="139"/>
      <c r="S130" s="139"/>
      <c r="T130" s="139"/>
      <c r="U130" s="139"/>
      <c r="V130" s="139" t="s">
        <v>162</v>
      </c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</row>
    <row r="131" spans="1:49" outlineLevel="2" x14ac:dyDescent="0.2">
      <c r="A131" s="145"/>
      <c r="B131" s="146"/>
      <c r="C131" s="165" t="s">
        <v>317</v>
      </c>
      <c r="D131" s="150"/>
      <c r="E131" s="186">
        <v>8628.6756000000005</v>
      </c>
      <c r="F131" s="199"/>
      <c r="G131" s="199"/>
      <c r="H131" s="149"/>
      <c r="I131" s="148"/>
      <c r="J131" s="148"/>
      <c r="K131" s="148"/>
      <c r="L131" s="148"/>
      <c r="M131" s="149"/>
      <c r="N131" s="149"/>
      <c r="O131" s="139"/>
      <c r="P131" s="139"/>
      <c r="Q131" s="139"/>
      <c r="R131" s="139"/>
      <c r="S131" s="139"/>
      <c r="T131" s="139"/>
      <c r="U131" s="139"/>
      <c r="V131" s="139" t="s">
        <v>164</v>
      </c>
      <c r="W131" s="139">
        <v>0</v>
      </c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39"/>
    </row>
    <row r="132" spans="1:49" ht="22.5" outlineLevel="1" x14ac:dyDescent="0.2">
      <c r="A132" s="157">
        <v>54</v>
      </c>
      <c r="B132" s="158" t="s">
        <v>318</v>
      </c>
      <c r="C132" s="164" t="s">
        <v>319</v>
      </c>
      <c r="D132" s="159" t="s">
        <v>188</v>
      </c>
      <c r="E132" s="185">
        <v>811.08299999999997</v>
      </c>
      <c r="F132" s="197"/>
      <c r="G132" s="198">
        <f>ROUND(E132*F132,2)</f>
        <v>0</v>
      </c>
      <c r="H132" s="149">
        <v>21</v>
      </c>
      <c r="I132" s="148">
        <v>0</v>
      </c>
      <c r="J132" s="148">
        <f>ROUND(E132*I132,2)</f>
        <v>0</v>
      </c>
      <c r="K132" s="148">
        <v>0</v>
      </c>
      <c r="L132" s="148">
        <f>ROUND(E132*K132,2)</f>
        <v>0</v>
      </c>
      <c r="M132" s="149" t="s">
        <v>160</v>
      </c>
      <c r="N132" s="149" t="s">
        <v>161</v>
      </c>
      <c r="O132" s="139"/>
      <c r="P132" s="139"/>
      <c r="Q132" s="139"/>
      <c r="R132" s="139"/>
      <c r="S132" s="139"/>
      <c r="T132" s="139"/>
      <c r="U132" s="139"/>
      <c r="V132" s="139" t="s">
        <v>162</v>
      </c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</row>
    <row r="133" spans="1:49" outlineLevel="2" x14ac:dyDescent="0.2">
      <c r="A133" s="145"/>
      <c r="B133" s="146"/>
      <c r="C133" s="165" t="s">
        <v>308</v>
      </c>
      <c r="D133" s="150"/>
      <c r="E133" s="186">
        <v>811.08299999999997</v>
      </c>
      <c r="F133" s="199"/>
      <c r="G133" s="199"/>
      <c r="H133" s="149"/>
      <c r="I133" s="148"/>
      <c r="J133" s="148"/>
      <c r="K133" s="148"/>
      <c r="L133" s="148"/>
      <c r="M133" s="149"/>
      <c r="N133" s="149"/>
      <c r="O133" s="139"/>
      <c r="P133" s="139"/>
      <c r="Q133" s="139"/>
      <c r="R133" s="139"/>
      <c r="S133" s="139"/>
      <c r="T133" s="139"/>
      <c r="U133" s="139"/>
      <c r="V133" s="139" t="s">
        <v>164</v>
      </c>
      <c r="W133" s="139">
        <v>0</v>
      </c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</row>
    <row r="134" spans="1:49" ht="22.5" outlineLevel="1" x14ac:dyDescent="0.2">
      <c r="A134" s="157">
        <v>55</v>
      </c>
      <c r="B134" s="158" t="s">
        <v>320</v>
      </c>
      <c r="C134" s="164" t="s">
        <v>321</v>
      </c>
      <c r="D134" s="159" t="s">
        <v>188</v>
      </c>
      <c r="E134" s="185">
        <v>2157.1689000000001</v>
      </c>
      <c r="F134" s="197"/>
      <c r="G134" s="198">
        <f>ROUND(E134*F134,2)</f>
        <v>0</v>
      </c>
      <c r="H134" s="149">
        <v>21</v>
      </c>
      <c r="I134" s="148">
        <v>0</v>
      </c>
      <c r="J134" s="148">
        <f>ROUND(E134*I134,2)</f>
        <v>0</v>
      </c>
      <c r="K134" s="148">
        <v>0</v>
      </c>
      <c r="L134" s="148">
        <f>ROUND(E134*K134,2)</f>
        <v>0</v>
      </c>
      <c r="M134" s="149" t="s">
        <v>160</v>
      </c>
      <c r="N134" s="149" t="s">
        <v>161</v>
      </c>
      <c r="O134" s="139"/>
      <c r="P134" s="139"/>
      <c r="Q134" s="139"/>
      <c r="R134" s="139"/>
      <c r="S134" s="139"/>
      <c r="T134" s="139"/>
      <c r="U134" s="139"/>
      <c r="V134" s="139" t="s">
        <v>162</v>
      </c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</row>
    <row r="135" spans="1:49" outlineLevel="2" x14ac:dyDescent="0.2">
      <c r="A135" s="145"/>
      <c r="B135" s="146"/>
      <c r="C135" s="165" t="s">
        <v>311</v>
      </c>
      <c r="D135" s="150"/>
      <c r="E135" s="186">
        <v>2157.1689000000001</v>
      </c>
      <c r="F135" s="199"/>
      <c r="G135" s="199"/>
      <c r="H135" s="149"/>
      <c r="I135" s="148"/>
      <c r="J135" s="148"/>
      <c r="K135" s="148"/>
      <c r="L135" s="148"/>
      <c r="M135" s="149"/>
      <c r="N135" s="149"/>
      <c r="O135" s="139"/>
      <c r="P135" s="139"/>
      <c r="Q135" s="139"/>
      <c r="R135" s="139"/>
      <c r="S135" s="139"/>
      <c r="T135" s="139"/>
      <c r="U135" s="139"/>
      <c r="V135" s="139" t="s">
        <v>164</v>
      </c>
      <c r="W135" s="139">
        <v>0</v>
      </c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</row>
    <row r="136" spans="1:49" ht="25.5" x14ac:dyDescent="0.2">
      <c r="A136" s="154" t="s">
        <v>155</v>
      </c>
      <c r="B136" s="155" t="s">
        <v>90</v>
      </c>
      <c r="C136" s="163" t="s">
        <v>91</v>
      </c>
      <c r="D136" s="156"/>
      <c r="E136" s="184"/>
      <c r="F136" s="195"/>
      <c r="G136" s="196">
        <f>SUMIF(V137:V145,"&lt;&gt;NOR",G137:G145)</f>
        <v>0</v>
      </c>
      <c r="H136" s="153"/>
      <c r="I136" s="152"/>
      <c r="J136" s="152">
        <f>SUM(J137:J145)</f>
        <v>0.77000000000000013</v>
      </c>
      <c r="K136" s="152"/>
      <c r="L136" s="152">
        <f>SUM(L137:L145)</f>
        <v>0</v>
      </c>
      <c r="M136" s="153"/>
      <c r="N136" s="153"/>
      <c r="V136" t="s">
        <v>156</v>
      </c>
    </row>
    <row r="137" spans="1:49" outlineLevel="1" x14ac:dyDescent="0.2">
      <c r="A137" s="157">
        <v>56</v>
      </c>
      <c r="B137" s="158" t="s">
        <v>322</v>
      </c>
      <c r="C137" s="164" t="s">
        <v>323</v>
      </c>
      <c r="D137" s="159" t="s">
        <v>188</v>
      </c>
      <c r="E137" s="185">
        <v>821.43</v>
      </c>
      <c r="F137" s="197"/>
      <c r="G137" s="198">
        <f>ROUND(E137*F137,2)</f>
        <v>0</v>
      </c>
      <c r="H137" s="149">
        <v>21</v>
      </c>
      <c r="I137" s="148">
        <v>4.0000000000000003E-5</v>
      </c>
      <c r="J137" s="148">
        <f>ROUND(E137*I137,2)</f>
        <v>0.03</v>
      </c>
      <c r="K137" s="148">
        <v>0</v>
      </c>
      <c r="L137" s="148">
        <f>ROUND(E137*K137,2)</f>
        <v>0</v>
      </c>
      <c r="M137" s="149" t="s">
        <v>160</v>
      </c>
      <c r="N137" s="149" t="s">
        <v>161</v>
      </c>
      <c r="O137" s="139"/>
      <c r="P137" s="139"/>
      <c r="Q137" s="139"/>
      <c r="R137" s="139"/>
      <c r="S137" s="139"/>
      <c r="T137" s="139"/>
      <c r="U137" s="139"/>
      <c r="V137" s="139" t="s">
        <v>162</v>
      </c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</row>
    <row r="138" spans="1:49" outlineLevel="2" x14ac:dyDescent="0.2">
      <c r="A138" s="145"/>
      <c r="B138" s="146"/>
      <c r="C138" s="165" t="s">
        <v>324</v>
      </c>
      <c r="D138" s="150"/>
      <c r="E138" s="186">
        <v>821.43</v>
      </c>
      <c r="F138" s="199"/>
      <c r="G138" s="199"/>
      <c r="H138" s="149"/>
      <c r="I138" s="148"/>
      <c r="J138" s="148"/>
      <c r="K138" s="148"/>
      <c r="L138" s="148"/>
      <c r="M138" s="149"/>
      <c r="N138" s="149"/>
      <c r="O138" s="139"/>
      <c r="P138" s="139"/>
      <c r="Q138" s="139"/>
      <c r="R138" s="139"/>
      <c r="S138" s="139"/>
      <c r="T138" s="139"/>
      <c r="U138" s="139"/>
      <c r="V138" s="139" t="s">
        <v>164</v>
      </c>
      <c r="W138" s="139">
        <v>0</v>
      </c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</row>
    <row r="139" spans="1:49" ht="22.5" outlineLevel="1" x14ac:dyDescent="0.2">
      <c r="A139" s="160">
        <v>57</v>
      </c>
      <c r="B139" s="161" t="s">
        <v>325</v>
      </c>
      <c r="C139" s="166" t="s">
        <v>326</v>
      </c>
      <c r="D139" s="162" t="s">
        <v>327</v>
      </c>
      <c r="E139" s="187">
        <v>1</v>
      </c>
      <c r="F139" s="200"/>
      <c r="G139" s="201">
        <f t="shared" ref="G139:G145" si="0">ROUND(E139*F139,2)</f>
        <v>0</v>
      </c>
      <c r="H139" s="149">
        <v>21</v>
      </c>
      <c r="I139" s="148">
        <v>0.5</v>
      </c>
      <c r="J139" s="148">
        <f t="shared" ref="J139:J145" si="1">ROUND(E139*I139,2)</f>
        <v>0.5</v>
      </c>
      <c r="K139" s="148">
        <v>0</v>
      </c>
      <c r="L139" s="148">
        <f t="shared" ref="L139:L145" si="2">ROUND(E139*K139,2)</f>
        <v>0</v>
      </c>
      <c r="M139" s="149" t="s">
        <v>328</v>
      </c>
      <c r="N139" s="149" t="s">
        <v>161</v>
      </c>
      <c r="O139" s="139"/>
      <c r="P139" s="139"/>
      <c r="Q139" s="139"/>
      <c r="R139" s="139"/>
      <c r="S139" s="139"/>
      <c r="T139" s="139"/>
      <c r="U139" s="139"/>
      <c r="V139" s="139" t="s">
        <v>162</v>
      </c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</row>
    <row r="140" spans="1:49" outlineLevel="1" x14ac:dyDescent="0.2">
      <c r="A140" s="160">
        <v>58</v>
      </c>
      <c r="B140" s="161" t="s">
        <v>329</v>
      </c>
      <c r="C140" s="166" t="s">
        <v>330</v>
      </c>
      <c r="D140" s="162" t="s">
        <v>331</v>
      </c>
      <c r="E140" s="187">
        <v>7</v>
      </c>
      <c r="F140" s="200"/>
      <c r="G140" s="201">
        <f t="shared" si="0"/>
        <v>0</v>
      </c>
      <c r="H140" s="149">
        <v>21</v>
      </c>
      <c r="I140" s="148">
        <v>0.01</v>
      </c>
      <c r="J140" s="148">
        <f t="shared" si="1"/>
        <v>7.0000000000000007E-2</v>
      </c>
      <c r="K140" s="148">
        <v>0</v>
      </c>
      <c r="L140" s="148">
        <f t="shared" si="2"/>
        <v>0</v>
      </c>
      <c r="M140" s="149" t="s">
        <v>328</v>
      </c>
      <c r="N140" s="149" t="s">
        <v>161</v>
      </c>
      <c r="O140" s="139"/>
      <c r="P140" s="139"/>
      <c r="Q140" s="139"/>
      <c r="R140" s="139"/>
      <c r="S140" s="139"/>
      <c r="T140" s="139"/>
      <c r="U140" s="139"/>
      <c r="V140" s="139" t="s">
        <v>162</v>
      </c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</row>
    <row r="141" spans="1:49" outlineLevel="1" x14ac:dyDescent="0.2">
      <c r="A141" s="160">
        <v>59</v>
      </c>
      <c r="B141" s="161" t="s">
        <v>332</v>
      </c>
      <c r="C141" s="166" t="s">
        <v>333</v>
      </c>
      <c r="D141" s="162" t="s">
        <v>331</v>
      </c>
      <c r="E141" s="187">
        <v>6</v>
      </c>
      <c r="F141" s="200"/>
      <c r="G141" s="201">
        <f t="shared" si="0"/>
        <v>0</v>
      </c>
      <c r="H141" s="149">
        <v>21</v>
      </c>
      <c r="I141" s="148">
        <v>0.01</v>
      </c>
      <c r="J141" s="148">
        <f t="shared" si="1"/>
        <v>0.06</v>
      </c>
      <c r="K141" s="148">
        <v>0</v>
      </c>
      <c r="L141" s="148">
        <f t="shared" si="2"/>
        <v>0</v>
      </c>
      <c r="M141" s="149" t="s">
        <v>328</v>
      </c>
      <c r="N141" s="149" t="s">
        <v>161</v>
      </c>
      <c r="O141" s="139"/>
      <c r="P141" s="139"/>
      <c r="Q141" s="139"/>
      <c r="R141" s="139"/>
      <c r="S141" s="139"/>
      <c r="T141" s="139"/>
      <c r="U141" s="139"/>
      <c r="V141" s="139" t="s">
        <v>162</v>
      </c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</row>
    <row r="142" spans="1:49" ht="22.5" outlineLevel="1" x14ac:dyDescent="0.2">
      <c r="A142" s="160">
        <v>60</v>
      </c>
      <c r="B142" s="161" t="s">
        <v>334</v>
      </c>
      <c r="C142" s="166" t="s">
        <v>335</v>
      </c>
      <c r="D142" s="162" t="s">
        <v>331</v>
      </c>
      <c r="E142" s="187">
        <v>1</v>
      </c>
      <c r="F142" s="200"/>
      <c r="G142" s="201">
        <f t="shared" si="0"/>
        <v>0</v>
      </c>
      <c r="H142" s="149">
        <v>21</v>
      </c>
      <c r="I142" s="148">
        <v>0.01</v>
      </c>
      <c r="J142" s="148">
        <f t="shared" si="1"/>
        <v>0.01</v>
      </c>
      <c r="K142" s="148">
        <v>0</v>
      </c>
      <c r="L142" s="148">
        <f t="shared" si="2"/>
        <v>0</v>
      </c>
      <c r="M142" s="149" t="s">
        <v>328</v>
      </c>
      <c r="N142" s="149" t="s">
        <v>161</v>
      </c>
      <c r="O142" s="139"/>
      <c r="P142" s="139"/>
      <c r="Q142" s="139"/>
      <c r="R142" s="139"/>
      <c r="S142" s="139"/>
      <c r="T142" s="139"/>
      <c r="U142" s="139"/>
      <c r="V142" s="139" t="s">
        <v>162</v>
      </c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</row>
    <row r="143" spans="1:49" ht="22.5" outlineLevel="1" x14ac:dyDescent="0.2">
      <c r="A143" s="160">
        <v>61</v>
      </c>
      <c r="B143" s="161" t="s">
        <v>336</v>
      </c>
      <c r="C143" s="166" t="s">
        <v>337</v>
      </c>
      <c r="D143" s="162" t="s">
        <v>331</v>
      </c>
      <c r="E143" s="187">
        <v>1</v>
      </c>
      <c r="F143" s="200"/>
      <c r="G143" s="201">
        <f t="shared" si="0"/>
        <v>0</v>
      </c>
      <c r="H143" s="149">
        <v>21</v>
      </c>
      <c r="I143" s="148">
        <v>0.01</v>
      </c>
      <c r="J143" s="148">
        <f t="shared" si="1"/>
        <v>0.01</v>
      </c>
      <c r="K143" s="148">
        <v>0</v>
      </c>
      <c r="L143" s="148">
        <f t="shared" si="2"/>
        <v>0</v>
      </c>
      <c r="M143" s="149" t="s">
        <v>328</v>
      </c>
      <c r="N143" s="149" t="s">
        <v>161</v>
      </c>
      <c r="O143" s="139"/>
      <c r="P143" s="139"/>
      <c r="Q143" s="139"/>
      <c r="R143" s="139"/>
      <c r="S143" s="139"/>
      <c r="T143" s="139"/>
      <c r="U143" s="139"/>
      <c r="V143" s="139" t="s">
        <v>162</v>
      </c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</row>
    <row r="144" spans="1:49" ht="22.5" outlineLevel="1" x14ac:dyDescent="0.2">
      <c r="A144" s="160">
        <v>62</v>
      </c>
      <c r="B144" s="161" t="s">
        <v>338</v>
      </c>
      <c r="C144" s="166" t="s">
        <v>339</v>
      </c>
      <c r="D144" s="162" t="s">
        <v>331</v>
      </c>
      <c r="E144" s="187">
        <v>1</v>
      </c>
      <c r="F144" s="200"/>
      <c r="G144" s="201">
        <f t="shared" si="0"/>
        <v>0</v>
      </c>
      <c r="H144" s="149">
        <v>21</v>
      </c>
      <c r="I144" s="148">
        <v>0.01</v>
      </c>
      <c r="J144" s="148">
        <f t="shared" si="1"/>
        <v>0.01</v>
      </c>
      <c r="K144" s="148">
        <v>0</v>
      </c>
      <c r="L144" s="148">
        <f t="shared" si="2"/>
        <v>0</v>
      </c>
      <c r="M144" s="149" t="s">
        <v>328</v>
      </c>
      <c r="N144" s="149" t="s">
        <v>161</v>
      </c>
      <c r="O144" s="139"/>
      <c r="P144" s="139"/>
      <c r="Q144" s="139"/>
      <c r="R144" s="139"/>
      <c r="S144" s="139"/>
      <c r="T144" s="139"/>
      <c r="U144" s="139"/>
      <c r="V144" s="139" t="s">
        <v>162</v>
      </c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</row>
    <row r="145" spans="1:49" outlineLevel="1" x14ac:dyDescent="0.2">
      <c r="A145" s="160">
        <v>63</v>
      </c>
      <c r="B145" s="161" t="s">
        <v>340</v>
      </c>
      <c r="C145" s="166" t="s">
        <v>341</v>
      </c>
      <c r="D145" s="162" t="s">
        <v>331</v>
      </c>
      <c r="E145" s="187">
        <v>8</v>
      </c>
      <c r="F145" s="200"/>
      <c r="G145" s="201">
        <f t="shared" si="0"/>
        <v>0</v>
      </c>
      <c r="H145" s="149">
        <v>21</v>
      </c>
      <c r="I145" s="148">
        <v>0.01</v>
      </c>
      <c r="J145" s="148">
        <f t="shared" si="1"/>
        <v>0.08</v>
      </c>
      <c r="K145" s="148">
        <v>0</v>
      </c>
      <c r="L145" s="148">
        <f t="shared" si="2"/>
        <v>0</v>
      </c>
      <c r="M145" s="149" t="s">
        <v>328</v>
      </c>
      <c r="N145" s="149" t="s">
        <v>161</v>
      </c>
      <c r="O145" s="139"/>
      <c r="P145" s="139"/>
      <c r="Q145" s="139"/>
      <c r="R145" s="139"/>
      <c r="S145" s="139"/>
      <c r="T145" s="139"/>
      <c r="U145" s="139"/>
      <c r="V145" s="139" t="s">
        <v>162</v>
      </c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39"/>
      <c r="AJ145" s="139"/>
      <c r="AK145" s="139"/>
      <c r="AL145" s="139"/>
      <c r="AM145" s="139"/>
      <c r="AN145" s="139"/>
      <c r="AO145" s="139"/>
      <c r="AP145" s="139"/>
      <c r="AQ145" s="139"/>
      <c r="AR145" s="139"/>
      <c r="AS145" s="139"/>
      <c r="AT145" s="139"/>
      <c r="AU145" s="139"/>
      <c r="AV145" s="139"/>
      <c r="AW145" s="139"/>
    </row>
    <row r="146" spans="1:49" x14ac:dyDescent="0.2">
      <c r="A146" s="154" t="s">
        <v>155</v>
      </c>
      <c r="B146" s="155" t="s">
        <v>92</v>
      </c>
      <c r="C146" s="163" t="s">
        <v>93</v>
      </c>
      <c r="D146" s="156"/>
      <c r="E146" s="184"/>
      <c r="F146" s="195"/>
      <c r="G146" s="196">
        <f>SUMIF(V147:V194,"&lt;&gt;NOR",G147:G194)</f>
        <v>0</v>
      </c>
      <c r="H146" s="153"/>
      <c r="I146" s="152"/>
      <c r="J146" s="152">
        <f>SUM(J147:J194)</f>
        <v>0.4300000000000001</v>
      </c>
      <c r="K146" s="152"/>
      <c r="L146" s="152">
        <f>SUM(L147:L194)</f>
        <v>113.21</v>
      </c>
      <c r="M146" s="153"/>
      <c r="N146" s="153"/>
      <c r="V146" t="s">
        <v>156</v>
      </c>
    </row>
    <row r="147" spans="1:49" outlineLevel="1" x14ac:dyDescent="0.2">
      <c r="A147" s="157">
        <v>64</v>
      </c>
      <c r="B147" s="158" t="s">
        <v>342</v>
      </c>
      <c r="C147" s="164" t="s">
        <v>343</v>
      </c>
      <c r="D147" s="159" t="s">
        <v>188</v>
      </c>
      <c r="E147" s="185">
        <v>174.3</v>
      </c>
      <c r="F147" s="197"/>
      <c r="G147" s="198">
        <f>ROUND(E147*F147,2)</f>
        <v>0</v>
      </c>
      <c r="H147" s="149">
        <v>21</v>
      </c>
      <c r="I147" s="148">
        <v>0</v>
      </c>
      <c r="J147" s="148">
        <f>ROUND(E147*I147,2)</f>
        <v>0</v>
      </c>
      <c r="K147" s="148">
        <v>0.13800000000000001</v>
      </c>
      <c r="L147" s="148">
        <f>ROUND(E147*K147,2)</f>
        <v>24.05</v>
      </c>
      <c r="M147" s="149" t="s">
        <v>160</v>
      </c>
      <c r="N147" s="149" t="s">
        <v>161</v>
      </c>
      <c r="O147" s="139"/>
      <c r="P147" s="139"/>
      <c r="Q147" s="139"/>
      <c r="R147" s="139"/>
      <c r="S147" s="139"/>
      <c r="T147" s="139"/>
      <c r="U147" s="139"/>
      <c r="V147" s="139" t="s">
        <v>162</v>
      </c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</row>
    <row r="148" spans="1:49" outlineLevel="2" x14ac:dyDescent="0.2">
      <c r="A148" s="145"/>
      <c r="B148" s="146"/>
      <c r="C148" s="165" t="s">
        <v>295</v>
      </c>
      <c r="D148" s="150"/>
      <c r="E148" s="186">
        <v>174.3</v>
      </c>
      <c r="F148" s="199"/>
      <c r="G148" s="199"/>
      <c r="H148" s="149"/>
      <c r="I148" s="148"/>
      <c r="J148" s="148"/>
      <c r="K148" s="148"/>
      <c r="L148" s="148"/>
      <c r="M148" s="149"/>
      <c r="N148" s="149"/>
      <c r="O148" s="139"/>
      <c r="P148" s="139"/>
      <c r="Q148" s="139"/>
      <c r="R148" s="139"/>
      <c r="S148" s="139"/>
      <c r="T148" s="139"/>
      <c r="U148" s="139"/>
      <c r="V148" s="139" t="s">
        <v>164</v>
      </c>
      <c r="W148" s="139">
        <v>0</v>
      </c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</row>
    <row r="149" spans="1:49" outlineLevel="1" x14ac:dyDescent="0.2">
      <c r="A149" s="157">
        <v>65</v>
      </c>
      <c r="B149" s="158" t="s">
        <v>344</v>
      </c>
      <c r="C149" s="164" t="s">
        <v>345</v>
      </c>
      <c r="D149" s="159" t="s">
        <v>159</v>
      </c>
      <c r="E149" s="185">
        <v>12.233000000000001</v>
      </c>
      <c r="F149" s="197"/>
      <c r="G149" s="198">
        <f>ROUND(E149*F149,2)</f>
        <v>0</v>
      </c>
      <c r="H149" s="149">
        <v>21</v>
      </c>
      <c r="I149" s="148">
        <v>0</v>
      </c>
      <c r="J149" s="148">
        <f>ROUND(E149*I149,2)</f>
        <v>0</v>
      </c>
      <c r="K149" s="148">
        <v>2</v>
      </c>
      <c r="L149" s="148">
        <f>ROUND(E149*K149,2)</f>
        <v>24.47</v>
      </c>
      <c r="M149" s="149" t="s">
        <v>160</v>
      </c>
      <c r="N149" s="149" t="s">
        <v>161</v>
      </c>
      <c r="O149" s="139"/>
      <c r="P149" s="139"/>
      <c r="Q149" s="139"/>
      <c r="R149" s="139"/>
      <c r="S149" s="139"/>
      <c r="T149" s="139"/>
      <c r="U149" s="139"/>
      <c r="V149" s="139" t="s">
        <v>162</v>
      </c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</row>
    <row r="150" spans="1:49" outlineLevel="2" x14ac:dyDescent="0.2">
      <c r="A150" s="145"/>
      <c r="B150" s="146"/>
      <c r="C150" s="165" t="s">
        <v>346</v>
      </c>
      <c r="D150" s="150"/>
      <c r="E150" s="186">
        <v>12.233000000000001</v>
      </c>
      <c r="F150" s="199"/>
      <c r="G150" s="199"/>
      <c r="H150" s="149"/>
      <c r="I150" s="148"/>
      <c r="J150" s="148"/>
      <c r="K150" s="148"/>
      <c r="L150" s="148"/>
      <c r="M150" s="149"/>
      <c r="N150" s="149"/>
      <c r="O150" s="139"/>
      <c r="P150" s="139"/>
      <c r="Q150" s="139"/>
      <c r="R150" s="139"/>
      <c r="S150" s="139"/>
      <c r="T150" s="139"/>
      <c r="U150" s="139"/>
      <c r="V150" s="139" t="s">
        <v>164</v>
      </c>
      <c r="W150" s="139">
        <v>0</v>
      </c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</row>
    <row r="151" spans="1:49" outlineLevel="1" x14ac:dyDescent="0.2">
      <c r="A151" s="157">
        <v>66</v>
      </c>
      <c r="B151" s="158" t="s">
        <v>347</v>
      </c>
      <c r="C151" s="164" t="s">
        <v>348</v>
      </c>
      <c r="D151" s="159" t="s">
        <v>235</v>
      </c>
      <c r="E151" s="185">
        <v>4.6500000000000004</v>
      </c>
      <c r="F151" s="197"/>
      <c r="G151" s="198">
        <f>ROUND(E151*F151,2)</f>
        <v>0</v>
      </c>
      <c r="H151" s="149">
        <v>21</v>
      </c>
      <c r="I151" s="148">
        <v>0</v>
      </c>
      <c r="J151" s="148">
        <f>ROUND(E151*I151,2)</f>
        <v>0</v>
      </c>
      <c r="K151" s="148">
        <v>7.0000000000000007E-2</v>
      </c>
      <c r="L151" s="148">
        <f>ROUND(E151*K151,2)</f>
        <v>0.33</v>
      </c>
      <c r="M151" s="149" t="s">
        <v>160</v>
      </c>
      <c r="N151" s="149" t="s">
        <v>161</v>
      </c>
      <c r="O151" s="139"/>
      <c r="P151" s="139"/>
      <c r="Q151" s="139"/>
      <c r="R151" s="139"/>
      <c r="S151" s="139"/>
      <c r="T151" s="139"/>
      <c r="U151" s="139"/>
      <c r="V151" s="139" t="s">
        <v>162</v>
      </c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</row>
    <row r="152" spans="1:49" outlineLevel="2" x14ac:dyDescent="0.2">
      <c r="A152" s="145"/>
      <c r="B152" s="146"/>
      <c r="C152" s="165" t="s">
        <v>349</v>
      </c>
      <c r="D152" s="150"/>
      <c r="E152" s="186">
        <v>4.6500000000000004</v>
      </c>
      <c r="F152" s="199"/>
      <c r="G152" s="199"/>
      <c r="H152" s="149"/>
      <c r="I152" s="148"/>
      <c r="J152" s="148"/>
      <c r="K152" s="148"/>
      <c r="L152" s="148"/>
      <c r="M152" s="149"/>
      <c r="N152" s="149"/>
      <c r="O152" s="139"/>
      <c r="P152" s="139"/>
      <c r="Q152" s="139"/>
      <c r="R152" s="139"/>
      <c r="S152" s="139"/>
      <c r="T152" s="139"/>
      <c r="U152" s="139"/>
      <c r="V152" s="139" t="s">
        <v>164</v>
      </c>
      <c r="W152" s="139">
        <v>0</v>
      </c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</row>
    <row r="153" spans="1:49" outlineLevel="1" x14ac:dyDescent="0.2">
      <c r="A153" s="157">
        <v>67</v>
      </c>
      <c r="B153" s="158" t="s">
        <v>350</v>
      </c>
      <c r="C153" s="164" t="s">
        <v>351</v>
      </c>
      <c r="D153" s="159" t="s">
        <v>188</v>
      </c>
      <c r="E153" s="185">
        <v>1120</v>
      </c>
      <c r="F153" s="197"/>
      <c r="G153" s="198">
        <f>ROUND(E153*F153,2)</f>
        <v>0</v>
      </c>
      <c r="H153" s="149">
        <v>21</v>
      </c>
      <c r="I153" s="148">
        <v>0</v>
      </c>
      <c r="J153" s="148">
        <f>ROUND(E153*I153,2)</f>
        <v>0</v>
      </c>
      <c r="K153" s="148">
        <v>2.64E-2</v>
      </c>
      <c r="L153" s="148">
        <f>ROUND(E153*K153,2)</f>
        <v>29.57</v>
      </c>
      <c r="M153" s="149" t="s">
        <v>160</v>
      </c>
      <c r="N153" s="149" t="s">
        <v>161</v>
      </c>
      <c r="O153" s="139"/>
      <c r="P153" s="139"/>
      <c r="Q153" s="139"/>
      <c r="R153" s="139"/>
      <c r="S153" s="139"/>
      <c r="T153" s="139"/>
      <c r="U153" s="139"/>
      <c r="V153" s="139" t="s">
        <v>162</v>
      </c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</row>
    <row r="154" spans="1:49" outlineLevel="2" x14ac:dyDescent="0.2">
      <c r="A154" s="145"/>
      <c r="B154" s="146"/>
      <c r="C154" s="165" t="s">
        <v>352</v>
      </c>
      <c r="D154" s="150"/>
      <c r="E154" s="186">
        <v>1120</v>
      </c>
      <c r="F154" s="199"/>
      <c r="G154" s="199"/>
      <c r="H154" s="149"/>
      <c r="I154" s="148"/>
      <c r="J154" s="148"/>
      <c r="K154" s="148"/>
      <c r="L154" s="148"/>
      <c r="M154" s="149"/>
      <c r="N154" s="149"/>
      <c r="O154" s="139"/>
      <c r="P154" s="139"/>
      <c r="Q154" s="139"/>
      <c r="R154" s="139"/>
      <c r="S154" s="139"/>
      <c r="T154" s="139"/>
      <c r="U154" s="139"/>
      <c r="V154" s="139" t="s">
        <v>164</v>
      </c>
      <c r="W154" s="139">
        <v>0</v>
      </c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</row>
    <row r="155" spans="1:49" outlineLevel="1" x14ac:dyDescent="0.2">
      <c r="A155" s="157">
        <v>68</v>
      </c>
      <c r="B155" s="158" t="s">
        <v>353</v>
      </c>
      <c r="C155" s="164" t="s">
        <v>354</v>
      </c>
      <c r="D155" s="159" t="s">
        <v>188</v>
      </c>
      <c r="E155" s="185">
        <v>182.4</v>
      </c>
      <c r="F155" s="197"/>
      <c r="G155" s="198">
        <f>ROUND(E155*F155,2)</f>
        <v>0</v>
      </c>
      <c r="H155" s="149">
        <v>21</v>
      </c>
      <c r="I155" s="148">
        <v>1.3699999999999999E-3</v>
      </c>
      <c r="J155" s="148">
        <f>ROUND(E155*I155,2)</f>
        <v>0.25</v>
      </c>
      <c r="K155" s="148">
        <v>6.0999999999999999E-2</v>
      </c>
      <c r="L155" s="148">
        <f>ROUND(E155*K155,2)</f>
        <v>11.13</v>
      </c>
      <c r="M155" s="149" t="s">
        <v>160</v>
      </c>
      <c r="N155" s="149" t="s">
        <v>161</v>
      </c>
      <c r="O155" s="139"/>
      <c r="P155" s="139"/>
      <c r="Q155" s="139"/>
      <c r="R155" s="139"/>
      <c r="S155" s="139"/>
      <c r="T155" s="139"/>
      <c r="U155" s="139"/>
      <c r="V155" s="139" t="s">
        <v>162</v>
      </c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</row>
    <row r="156" spans="1:49" outlineLevel="2" x14ac:dyDescent="0.2">
      <c r="A156" s="145"/>
      <c r="B156" s="146"/>
      <c r="C156" s="165" t="s">
        <v>355</v>
      </c>
      <c r="D156" s="150"/>
      <c r="E156" s="186">
        <v>182.4</v>
      </c>
      <c r="F156" s="199"/>
      <c r="G156" s="199"/>
      <c r="H156" s="149"/>
      <c r="I156" s="148"/>
      <c r="J156" s="148"/>
      <c r="K156" s="148"/>
      <c r="L156" s="148"/>
      <c r="M156" s="149"/>
      <c r="N156" s="149"/>
      <c r="O156" s="139"/>
      <c r="P156" s="139"/>
      <c r="Q156" s="139"/>
      <c r="R156" s="139"/>
      <c r="S156" s="139"/>
      <c r="T156" s="139"/>
      <c r="U156" s="139"/>
      <c r="V156" s="139" t="s">
        <v>164</v>
      </c>
      <c r="W156" s="139">
        <v>0</v>
      </c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</row>
    <row r="157" spans="1:49" outlineLevel="1" x14ac:dyDescent="0.2">
      <c r="A157" s="157">
        <v>69</v>
      </c>
      <c r="B157" s="158" t="s">
        <v>356</v>
      </c>
      <c r="C157" s="164" t="s">
        <v>357</v>
      </c>
      <c r="D157" s="159" t="s">
        <v>188</v>
      </c>
      <c r="E157" s="185">
        <v>16.82</v>
      </c>
      <c r="F157" s="197"/>
      <c r="G157" s="198">
        <f>ROUND(E157*F157,2)</f>
        <v>0</v>
      </c>
      <c r="H157" s="149">
        <v>21</v>
      </c>
      <c r="I157" s="148">
        <v>1.17E-3</v>
      </c>
      <c r="J157" s="148">
        <f>ROUND(E157*I157,2)</f>
        <v>0.02</v>
      </c>
      <c r="K157" s="148">
        <v>7.5999999999999998E-2</v>
      </c>
      <c r="L157" s="148">
        <f>ROUND(E157*K157,2)</f>
        <v>1.28</v>
      </c>
      <c r="M157" s="149" t="s">
        <v>160</v>
      </c>
      <c r="N157" s="149" t="s">
        <v>161</v>
      </c>
      <c r="O157" s="139"/>
      <c r="P157" s="139"/>
      <c r="Q157" s="139"/>
      <c r="R157" s="139"/>
      <c r="S157" s="139"/>
      <c r="T157" s="139"/>
      <c r="U157" s="139"/>
      <c r="V157" s="139" t="s">
        <v>162</v>
      </c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</row>
    <row r="158" spans="1:49" outlineLevel="2" x14ac:dyDescent="0.2">
      <c r="A158" s="145"/>
      <c r="B158" s="146"/>
      <c r="C158" s="165" t="s">
        <v>358</v>
      </c>
      <c r="D158" s="150"/>
      <c r="E158" s="186">
        <v>5.74</v>
      </c>
      <c r="F158" s="199"/>
      <c r="G158" s="199"/>
      <c r="H158" s="149"/>
      <c r="I158" s="148"/>
      <c r="J158" s="148"/>
      <c r="K158" s="148"/>
      <c r="L158" s="148"/>
      <c r="M158" s="149"/>
      <c r="N158" s="149"/>
      <c r="O158" s="139"/>
      <c r="P158" s="139"/>
      <c r="Q158" s="139"/>
      <c r="R158" s="139"/>
      <c r="S158" s="139"/>
      <c r="T158" s="139"/>
      <c r="U158" s="139"/>
      <c r="V158" s="139" t="s">
        <v>164</v>
      </c>
      <c r="W158" s="139">
        <v>0</v>
      </c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39"/>
      <c r="AJ158" s="139"/>
      <c r="AK158" s="139"/>
      <c r="AL158" s="139"/>
      <c r="AM158" s="139"/>
      <c r="AN158" s="139"/>
      <c r="AO158" s="139"/>
      <c r="AP158" s="139"/>
      <c r="AQ158" s="139"/>
      <c r="AR158" s="139"/>
      <c r="AS158" s="139"/>
      <c r="AT158" s="139"/>
      <c r="AU158" s="139"/>
      <c r="AV158" s="139"/>
      <c r="AW158" s="139"/>
    </row>
    <row r="159" spans="1:49" outlineLevel="3" x14ac:dyDescent="0.2">
      <c r="A159" s="145"/>
      <c r="B159" s="146"/>
      <c r="C159" s="165" t="s">
        <v>359</v>
      </c>
      <c r="D159" s="150"/>
      <c r="E159" s="186">
        <v>5.54</v>
      </c>
      <c r="F159" s="199"/>
      <c r="G159" s="199"/>
      <c r="H159" s="149"/>
      <c r="I159" s="148"/>
      <c r="J159" s="148"/>
      <c r="K159" s="148"/>
      <c r="L159" s="148"/>
      <c r="M159" s="149"/>
      <c r="N159" s="149"/>
      <c r="O159" s="139"/>
      <c r="P159" s="139"/>
      <c r="Q159" s="139"/>
      <c r="R159" s="139"/>
      <c r="S159" s="139"/>
      <c r="T159" s="139"/>
      <c r="U159" s="139"/>
      <c r="V159" s="139" t="s">
        <v>164</v>
      </c>
      <c r="W159" s="139">
        <v>0</v>
      </c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</row>
    <row r="160" spans="1:49" outlineLevel="3" x14ac:dyDescent="0.2">
      <c r="A160" s="145"/>
      <c r="B160" s="146"/>
      <c r="C160" s="165" t="s">
        <v>360</v>
      </c>
      <c r="D160" s="150"/>
      <c r="E160" s="186">
        <v>5.54</v>
      </c>
      <c r="F160" s="199"/>
      <c r="G160" s="199"/>
      <c r="H160" s="149"/>
      <c r="I160" s="148"/>
      <c r="J160" s="148"/>
      <c r="K160" s="148"/>
      <c r="L160" s="148"/>
      <c r="M160" s="149"/>
      <c r="N160" s="149"/>
      <c r="O160" s="139"/>
      <c r="P160" s="139"/>
      <c r="Q160" s="139"/>
      <c r="R160" s="139"/>
      <c r="S160" s="139"/>
      <c r="T160" s="139"/>
      <c r="U160" s="139"/>
      <c r="V160" s="139" t="s">
        <v>164</v>
      </c>
      <c r="W160" s="139">
        <v>0</v>
      </c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</row>
    <row r="161" spans="1:49" outlineLevel="1" x14ac:dyDescent="0.2">
      <c r="A161" s="157">
        <v>70</v>
      </c>
      <c r="B161" s="158" t="s">
        <v>361</v>
      </c>
      <c r="C161" s="164" t="s">
        <v>362</v>
      </c>
      <c r="D161" s="159" t="s">
        <v>188</v>
      </c>
      <c r="E161" s="185">
        <v>27.04</v>
      </c>
      <c r="F161" s="197"/>
      <c r="G161" s="198">
        <f>ROUND(E161*F161,2)</f>
        <v>0</v>
      </c>
      <c r="H161" s="149">
        <v>21</v>
      </c>
      <c r="I161" s="148">
        <v>1E-3</v>
      </c>
      <c r="J161" s="148">
        <f>ROUND(E161*I161,2)</f>
        <v>0.03</v>
      </c>
      <c r="K161" s="148">
        <v>6.3E-2</v>
      </c>
      <c r="L161" s="148">
        <f>ROUND(E161*K161,2)</f>
        <v>1.7</v>
      </c>
      <c r="M161" s="149" t="s">
        <v>160</v>
      </c>
      <c r="N161" s="149" t="s">
        <v>161</v>
      </c>
      <c r="O161" s="139"/>
      <c r="P161" s="139"/>
      <c r="Q161" s="139"/>
      <c r="R161" s="139"/>
      <c r="S161" s="139"/>
      <c r="T161" s="139"/>
      <c r="U161" s="139"/>
      <c r="V161" s="139" t="s">
        <v>162</v>
      </c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</row>
    <row r="162" spans="1:49" outlineLevel="2" x14ac:dyDescent="0.2">
      <c r="A162" s="145"/>
      <c r="B162" s="146"/>
      <c r="C162" s="165" t="s">
        <v>363</v>
      </c>
      <c r="D162" s="150"/>
      <c r="E162" s="186">
        <v>8.32</v>
      </c>
      <c r="F162" s="199"/>
      <c r="G162" s="199"/>
      <c r="H162" s="149"/>
      <c r="I162" s="148"/>
      <c r="J162" s="148"/>
      <c r="K162" s="148"/>
      <c r="L162" s="148"/>
      <c r="M162" s="149"/>
      <c r="N162" s="149"/>
      <c r="O162" s="139"/>
      <c r="P162" s="139"/>
      <c r="Q162" s="139"/>
      <c r="R162" s="139"/>
      <c r="S162" s="139"/>
      <c r="T162" s="139"/>
      <c r="U162" s="139"/>
      <c r="V162" s="139" t="s">
        <v>164</v>
      </c>
      <c r="W162" s="139">
        <v>0</v>
      </c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</row>
    <row r="163" spans="1:49" outlineLevel="3" x14ac:dyDescent="0.2">
      <c r="A163" s="145"/>
      <c r="B163" s="146"/>
      <c r="C163" s="165" t="s">
        <v>364</v>
      </c>
      <c r="D163" s="150"/>
      <c r="E163" s="186">
        <v>18.72</v>
      </c>
      <c r="F163" s="199"/>
      <c r="G163" s="199"/>
      <c r="H163" s="149"/>
      <c r="I163" s="148"/>
      <c r="J163" s="148"/>
      <c r="K163" s="148"/>
      <c r="L163" s="148"/>
      <c r="M163" s="149"/>
      <c r="N163" s="149"/>
      <c r="O163" s="139"/>
      <c r="P163" s="139"/>
      <c r="Q163" s="139"/>
      <c r="R163" s="139"/>
      <c r="S163" s="139"/>
      <c r="T163" s="139"/>
      <c r="U163" s="139"/>
      <c r="V163" s="139" t="s">
        <v>164</v>
      </c>
      <c r="W163" s="139">
        <v>0</v>
      </c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</row>
    <row r="164" spans="1:49" outlineLevel="1" x14ac:dyDescent="0.2">
      <c r="A164" s="157">
        <v>71</v>
      </c>
      <c r="B164" s="158" t="s">
        <v>365</v>
      </c>
      <c r="C164" s="164" t="s">
        <v>366</v>
      </c>
      <c r="D164" s="159" t="s">
        <v>188</v>
      </c>
      <c r="E164" s="185">
        <v>31.28</v>
      </c>
      <c r="F164" s="197"/>
      <c r="G164" s="198">
        <f>ROUND(E164*F164,2)</f>
        <v>0</v>
      </c>
      <c r="H164" s="149">
        <v>21</v>
      </c>
      <c r="I164" s="148">
        <v>4.8999999999999998E-4</v>
      </c>
      <c r="J164" s="148">
        <f>ROUND(E164*I164,2)</f>
        <v>0.02</v>
      </c>
      <c r="K164" s="148">
        <v>1.9E-2</v>
      </c>
      <c r="L164" s="148">
        <f>ROUND(E164*K164,2)</f>
        <v>0.59</v>
      </c>
      <c r="M164" s="149" t="s">
        <v>160</v>
      </c>
      <c r="N164" s="149" t="s">
        <v>161</v>
      </c>
      <c r="O164" s="139"/>
      <c r="P164" s="139"/>
      <c r="Q164" s="139"/>
      <c r="R164" s="139"/>
      <c r="S164" s="139"/>
      <c r="T164" s="139"/>
      <c r="U164" s="139"/>
      <c r="V164" s="139" t="s">
        <v>162</v>
      </c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</row>
    <row r="165" spans="1:49" outlineLevel="2" x14ac:dyDescent="0.2">
      <c r="A165" s="145"/>
      <c r="B165" s="146"/>
      <c r="C165" s="165" t="s">
        <v>367</v>
      </c>
      <c r="D165" s="150"/>
      <c r="E165" s="186">
        <v>21.6</v>
      </c>
      <c r="F165" s="199"/>
      <c r="G165" s="199"/>
      <c r="H165" s="149"/>
      <c r="I165" s="148"/>
      <c r="J165" s="148"/>
      <c r="K165" s="148"/>
      <c r="L165" s="148"/>
      <c r="M165" s="149"/>
      <c r="N165" s="149"/>
      <c r="O165" s="139"/>
      <c r="P165" s="139"/>
      <c r="Q165" s="139"/>
      <c r="R165" s="139"/>
      <c r="S165" s="139"/>
      <c r="T165" s="139"/>
      <c r="U165" s="139"/>
      <c r="V165" s="139" t="s">
        <v>164</v>
      </c>
      <c r="W165" s="139">
        <v>0</v>
      </c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</row>
    <row r="166" spans="1:49" outlineLevel="3" x14ac:dyDescent="0.2">
      <c r="A166" s="145"/>
      <c r="B166" s="146"/>
      <c r="C166" s="165" t="s">
        <v>368</v>
      </c>
      <c r="D166" s="150"/>
      <c r="E166" s="186">
        <v>9.68</v>
      </c>
      <c r="F166" s="199"/>
      <c r="G166" s="199"/>
      <c r="H166" s="149"/>
      <c r="I166" s="148"/>
      <c r="J166" s="148"/>
      <c r="K166" s="148"/>
      <c r="L166" s="148"/>
      <c r="M166" s="149"/>
      <c r="N166" s="149"/>
      <c r="O166" s="139"/>
      <c r="P166" s="139"/>
      <c r="Q166" s="139"/>
      <c r="R166" s="139"/>
      <c r="S166" s="139"/>
      <c r="T166" s="139"/>
      <c r="U166" s="139"/>
      <c r="V166" s="139" t="s">
        <v>164</v>
      </c>
      <c r="W166" s="139">
        <v>0</v>
      </c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</row>
    <row r="167" spans="1:49" outlineLevel="1" x14ac:dyDescent="0.2">
      <c r="A167" s="157">
        <v>72</v>
      </c>
      <c r="B167" s="158" t="s">
        <v>369</v>
      </c>
      <c r="C167" s="164" t="s">
        <v>370</v>
      </c>
      <c r="D167" s="159" t="s">
        <v>188</v>
      </c>
      <c r="E167" s="185">
        <v>10.532500000000001</v>
      </c>
      <c r="F167" s="197"/>
      <c r="G167" s="198">
        <f>ROUND(E167*F167,2)</f>
        <v>0</v>
      </c>
      <c r="H167" s="149">
        <v>21</v>
      </c>
      <c r="I167" s="148">
        <v>2.1900000000000001E-3</v>
      </c>
      <c r="J167" s="148">
        <f>ROUND(E167*I167,2)</f>
        <v>0.02</v>
      </c>
      <c r="K167" s="148">
        <v>0.01</v>
      </c>
      <c r="L167" s="148">
        <f>ROUND(E167*K167,2)</f>
        <v>0.11</v>
      </c>
      <c r="M167" s="149" t="s">
        <v>160</v>
      </c>
      <c r="N167" s="149" t="s">
        <v>161</v>
      </c>
      <c r="O167" s="139"/>
      <c r="P167" s="139"/>
      <c r="Q167" s="139"/>
      <c r="R167" s="139"/>
      <c r="S167" s="139"/>
      <c r="T167" s="139"/>
      <c r="U167" s="139"/>
      <c r="V167" s="139" t="s">
        <v>162</v>
      </c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</row>
    <row r="168" spans="1:49" outlineLevel="2" x14ac:dyDescent="0.2">
      <c r="A168" s="145"/>
      <c r="B168" s="146"/>
      <c r="C168" s="165" t="s">
        <v>371</v>
      </c>
      <c r="D168" s="150"/>
      <c r="E168" s="186">
        <v>9.7200000000000006</v>
      </c>
      <c r="F168" s="199"/>
      <c r="G168" s="199"/>
      <c r="H168" s="149"/>
      <c r="I168" s="148"/>
      <c r="J168" s="148"/>
      <c r="K168" s="148"/>
      <c r="L168" s="148"/>
      <c r="M168" s="149"/>
      <c r="N168" s="149"/>
      <c r="O168" s="139"/>
      <c r="P168" s="139"/>
      <c r="Q168" s="139"/>
      <c r="R168" s="139"/>
      <c r="S168" s="139"/>
      <c r="T168" s="139"/>
      <c r="U168" s="139"/>
      <c r="V168" s="139" t="s">
        <v>164</v>
      </c>
      <c r="W168" s="139">
        <v>0</v>
      </c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</row>
    <row r="169" spans="1:49" outlineLevel="3" x14ac:dyDescent="0.2">
      <c r="A169" s="145"/>
      <c r="B169" s="146"/>
      <c r="C169" s="165" t="s">
        <v>372</v>
      </c>
      <c r="D169" s="150"/>
      <c r="E169" s="186">
        <v>0.8125</v>
      </c>
      <c r="F169" s="199"/>
      <c r="G169" s="199"/>
      <c r="H169" s="149"/>
      <c r="I169" s="148"/>
      <c r="J169" s="148"/>
      <c r="K169" s="148"/>
      <c r="L169" s="148"/>
      <c r="M169" s="149"/>
      <c r="N169" s="149"/>
      <c r="O169" s="139"/>
      <c r="P169" s="139"/>
      <c r="Q169" s="139"/>
      <c r="R169" s="139"/>
      <c r="S169" s="139"/>
      <c r="T169" s="139"/>
      <c r="U169" s="139"/>
      <c r="V169" s="139" t="s">
        <v>164</v>
      </c>
      <c r="W169" s="139">
        <v>0</v>
      </c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39"/>
      <c r="AJ169" s="139"/>
      <c r="AK169" s="139"/>
      <c r="AL169" s="139"/>
      <c r="AM169" s="139"/>
      <c r="AN169" s="139"/>
      <c r="AO169" s="139"/>
      <c r="AP169" s="139"/>
      <c r="AQ169" s="139"/>
      <c r="AR169" s="139"/>
      <c r="AS169" s="139"/>
      <c r="AT169" s="139"/>
      <c r="AU169" s="139"/>
      <c r="AV169" s="139"/>
      <c r="AW169" s="139"/>
    </row>
    <row r="170" spans="1:49" outlineLevel="1" x14ac:dyDescent="0.2">
      <c r="A170" s="157">
        <v>73</v>
      </c>
      <c r="B170" s="158" t="s">
        <v>373</v>
      </c>
      <c r="C170" s="164" t="s">
        <v>374</v>
      </c>
      <c r="D170" s="159" t="s">
        <v>188</v>
      </c>
      <c r="E170" s="185">
        <v>57.372500000000002</v>
      </c>
      <c r="F170" s="197"/>
      <c r="G170" s="198">
        <f>ROUND(E170*F170,2)</f>
        <v>0</v>
      </c>
      <c r="H170" s="149">
        <v>21</v>
      </c>
      <c r="I170" s="148">
        <v>1E-3</v>
      </c>
      <c r="J170" s="148">
        <f>ROUND(E170*I170,2)</f>
        <v>0.06</v>
      </c>
      <c r="K170" s="148">
        <v>3.492E-2</v>
      </c>
      <c r="L170" s="148">
        <f>ROUND(E170*K170,2)</f>
        <v>2</v>
      </c>
      <c r="M170" s="149" t="s">
        <v>160</v>
      </c>
      <c r="N170" s="149" t="s">
        <v>161</v>
      </c>
      <c r="O170" s="139"/>
      <c r="P170" s="139"/>
      <c r="Q170" s="139"/>
      <c r="R170" s="139"/>
      <c r="S170" s="139"/>
      <c r="T170" s="139"/>
      <c r="U170" s="139"/>
      <c r="V170" s="139" t="s">
        <v>162</v>
      </c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  <c r="AV170" s="139"/>
      <c r="AW170" s="139"/>
    </row>
    <row r="171" spans="1:49" outlineLevel="2" x14ac:dyDescent="0.2">
      <c r="A171" s="145"/>
      <c r="B171" s="146"/>
      <c r="C171" s="165" t="s">
        <v>375</v>
      </c>
      <c r="D171" s="150"/>
      <c r="E171" s="186">
        <v>34.56</v>
      </c>
      <c r="F171" s="199"/>
      <c r="G171" s="199"/>
      <c r="H171" s="149"/>
      <c r="I171" s="148"/>
      <c r="J171" s="148"/>
      <c r="K171" s="148"/>
      <c r="L171" s="148"/>
      <c r="M171" s="149"/>
      <c r="N171" s="149"/>
      <c r="O171" s="139"/>
      <c r="P171" s="139"/>
      <c r="Q171" s="139"/>
      <c r="R171" s="139"/>
      <c r="S171" s="139"/>
      <c r="T171" s="139"/>
      <c r="U171" s="139"/>
      <c r="V171" s="139" t="s">
        <v>164</v>
      </c>
      <c r="W171" s="139">
        <v>0</v>
      </c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</row>
    <row r="172" spans="1:49" outlineLevel="3" x14ac:dyDescent="0.2">
      <c r="A172" s="145"/>
      <c r="B172" s="146"/>
      <c r="C172" s="165" t="s">
        <v>376</v>
      </c>
      <c r="D172" s="150"/>
      <c r="E172" s="186">
        <v>18.36</v>
      </c>
      <c r="F172" s="199"/>
      <c r="G172" s="199"/>
      <c r="H172" s="149"/>
      <c r="I172" s="148"/>
      <c r="J172" s="148"/>
      <c r="K172" s="148"/>
      <c r="L172" s="148"/>
      <c r="M172" s="149"/>
      <c r="N172" s="149"/>
      <c r="O172" s="139"/>
      <c r="P172" s="139"/>
      <c r="Q172" s="139"/>
      <c r="R172" s="139"/>
      <c r="S172" s="139"/>
      <c r="T172" s="139"/>
      <c r="U172" s="139"/>
      <c r="V172" s="139" t="s">
        <v>164</v>
      </c>
      <c r="W172" s="139">
        <v>0</v>
      </c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</row>
    <row r="173" spans="1:49" outlineLevel="3" x14ac:dyDescent="0.2">
      <c r="A173" s="145"/>
      <c r="B173" s="146"/>
      <c r="C173" s="165" t="s">
        <v>377</v>
      </c>
      <c r="D173" s="150"/>
      <c r="E173" s="186">
        <v>3.24</v>
      </c>
      <c r="F173" s="199"/>
      <c r="G173" s="199"/>
      <c r="H173" s="149"/>
      <c r="I173" s="148"/>
      <c r="J173" s="148"/>
      <c r="K173" s="148"/>
      <c r="L173" s="148"/>
      <c r="M173" s="149"/>
      <c r="N173" s="149"/>
      <c r="O173" s="139"/>
      <c r="P173" s="139"/>
      <c r="Q173" s="139"/>
      <c r="R173" s="139"/>
      <c r="S173" s="139"/>
      <c r="T173" s="139"/>
      <c r="U173" s="139"/>
      <c r="V173" s="139" t="s">
        <v>164</v>
      </c>
      <c r="W173" s="139">
        <v>0</v>
      </c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</row>
    <row r="174" spans="1:49" outlineLevel="3" x14ac:dyDescent="0.2">
      <c r="A174" s="145"/>
      <c r="B174" s="146"/>
      <c r="C174" s="165" t="s">
        <v>378</v>
      </c>
      <c r="D174" s="150"/>
      <c r="E174" s="186">
        <v>1.2124999999999999</v>
      </c>
      <c r="F174" s="199"/>
      <c r="G174" s="199"/>
      <c r="H174" s="149"/>
      <c r="I174" s="148"/>
      <c r="J174" s="148"/>
      <c r="K174" s="148"/>
      <c r="L174" s="148"/>
      <c r="M174" s="149"/>
      <c r="N174" s="149"/>
      <c r="O174" s="139"/>
      <c r="P174" s="139"/>
      <c r="Q174" s="139"/>
      <c r="R174" s="139"/>
      <c r="S174" s="139"/>
      <c r="T174" s="139"/>
      <c r="U174" s="139"/>
      <c r="V174" s="139" t="s">
        <v>164</v>
      </c>
      <c r="W174" s="139">
        <v>0</v>
      </c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39"/>
      <c r="AJ174" s="139"/>
      <c r="AK174" s="139"/>
      <c r="AL174" s="139"/>
      <c r="AM174" s="139"/>
      <c r="AN174" s="139"/>
      <c r="AO174" s="139"/>
      <c r="AP174" s="139"/>
      <c r="AQ174" s="139"/>
      <c r="AR174" s="139"/>
      <c r="AS174" s="139"/>
      <c r="AT174" s="139"/>
      <c r="AU174" s="139"/>
      <c r="AV174" s="139"/>
      <c r="AW174" s="139"/>
    </row>
    <row r="175" spans="1:49" outlineLevel="1" x14ac:dyDescent="0.2">
      <c r="A175" s="157">
        <v>74</v>
      </c>
      <c r="B175" s="158" t="s">
        <v>379</v>
      </c>
      <c r="C175" s="164" t="s">
        <v>380</v>
      </c>
      <c r="D175" s="159" t="s">
        <v>159</v>
      </c>
      <c r="E175" s="185">
        <v>1.17</v>
      </c>
      <c r="F175" s="197"/>
      <c r="G175" s="198">
        <f>ROUND(E175*F175,2)</f>
        <v>0</v>
      </c>
      <c r="H175" s="149">
        <v>21</v>
      </c>
      <c r="I175" s="148">
        <v>1.82E-3</v>
      </c>
      <c r="J175" s="148">
        <f>ROUND(E175*I175,2)</f>
        <v>0</v>
      </c>
      <c r="K175" s="148">
        <v>1.8</v>
      </c>
      <c r="L175" s="148">
        <f>ROUND(E175*K175,2)</f>
        <v>2.11</v>
      </c>
      <c r="M175" s="149" t="s">
        <v>160</v>
      </c>
      <c r="N175" s="149" t="s">
        <v>161</v>
      </c>
      <c r="O175" s="139"/>
      <c r="P175" s="139"/>
      <c r="Q175" s="139"/>
      <c r="R175" s="139"/>
      <c r="S175" s="139"/>
      <c r="T175" s="139"/>
      <c r="U175" s="139"/>
      <c r="V175" s="139" t="s">
        <v>162</v>
      </c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  <c r="AV175" s="139"/>
      <c r="AW175" s="139"/>
    </row>
    <row r="176" spans="1:49" outlineLevel="2" x14ac:dyDescent="0.2">
      <c r="A176" s="145"/>
      <c r="B176" s="146"/>
      <c r="C176" s="165" t="s">
        <v>381</v>
      </c>
      <c r="D176" s="150"/>
      <c r="E176" s="186">
        <v>1.17</v>
      </c>
      <c r="F176" s="199"/>
      <c r="G176" s="199"/>
      <c r="H176" s="149"/>
      <c r="I176" s="148"/>
      <c r="J176" s="148"/>
      <c r="K176" s="148"/>
      <c r="L176" s="148"/>
      <c r="M176" s="149"/>
      <c r="N176" s="149"/>
      <c r="O176" s="139"/>
      <c r="P176" s="139"/>
      <c r="Q176" s="139"/>
      <c r="R176" s="139"/>
      <c r="S176" s="139"/>
      <c r="T176" s="139"/>
      <c r="U176" s="139"/>
      <c r="V176" s="139" t="s">
        <v>164</v>
      </c>
      <c r="W176" s="139">
        <v>0</v>
      </c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  <c r="AV176" s="139"/>
      <c r="AW176" s="139"/>
    </row>
    <row r="177" spans="1:49" outlineLevel="1" x14ac:dyDescent="0.2">
      <c r="A177" s="157">
        <v>75</v>
      </c>
      <c r="B177" s="158" t="s">
        <v>382</v>
      </c>
      <c r="C177" s="164" t="s">
        <v>383</v>
      </c>
      <c r="D177" s="159" t="s">
        <v>159</v>
      </c>
      <c r="E177" s="185">
        <v>8.5406300000000002</v>
      </c>
      <c r="F177" s="197"/>
      <c r="G177" s="198">
        <f>ROUND(E177*F177,2)</f>
        <v>0</v>
      </c>
      <c r="H177" s="149">
        <v>21</v>
      </c>
      <c r="I177" s="148">
        <v>1.82E-3</v>
      </c>
      <c r="J177" s="148">
        <f>ROUND(E177*I177,2)</f>
        <v>0.02</v>
      </c>
      <c r="K177" s="148">
        <v>1.8</v>
      </c>
      <c r="L177" s="148">
        <f>ROUND(E177*K177,2)</f>
        <v>15.37</v>
      </c>
      <c r="M177" s="149" t="s">
        <v>160</v>
      </c>
      <c r="N177" s="149" t="s">
        <v>161</v>
      </c>
      <c r="O177" s="139"/>
      <c r="P177" s="139"/>
      <c r="Q177" s="139"/>
      <c r="R177" s="139"/>
      <c r="S177" s="139"/>
      <c r="T177" s="139"/>
      <c r="U177" s="139"/>
      <c r="V177" s="139" t="s">
        <v>162</v>
      </c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39"/>
      <c r="AJ177" s="139"/>
      <c r="AK177" s="139"/>
      <c r="AL177" s="139"/>
      <c r="AM177" s="139"/>
      <c r="AN177" s="139"/>
      <c r="AO177" s="139"/>
      <c r="AP177" s="139"/>
      <c r="AQ177" s="139"/>
      <c r="AR177" s="139"/>
      <c r="AS177" s="139"/>
      <c r="AT177" s="139"/>
      <c r="AU177" s="139"/>
      <c r="AV177" s="139"/>
      <c r="AW177" s="139"/>
    </row>
    <row r="178" spans="1:49" outlineLevel="2" x14ac:dyDescent="0.2">
      <c r="A178" s="145"/>
      <c r="B178" s="146"/>
      <c r="C178" s="165" t="s">
        <v>384</v>
      </c>
      <c r="D178" s="150"/>
      <c r="E178" s="186">
        <v>7.5562500000000004</v>
      </c>
      <c r="F178" s="199"/>
      <c r="G178" s="199"/>
      <c r="H178" s="149"/>
      <c r="I178" s="148"/>
      <c r="J178" s="148"/>
      <c r="K178" s="148"/>
      <c r="L178" s="148"/>
      <c r="M178" s="149"/>
      <c r="N178" s="149"/>
      <c r="O178" s="139"/>
      <c r="P178" s="139"/>
      <c r="Q178" s="139"/>
      <c r="R178" s="139"/>
      <c r="S178" s="139"/>
      <c r="T178" s="139"/>
      <c r="U178" s="139"/>
      <c r="V178" s="139" t="s">
        <v>164</v>
      </c>
      <c r="W178" s="139">
        <v>0</v>
      </c>
      <c r="X178" s="139"/>
      <c r="Y178" s="139"/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  <c r="AV178" s="139"/>
      <c r="AW178" s="139"/>
    </row>
    <row r="179" spans="1:49" outlineLevel="3" x14ac:dyDescent="0.2">
      <c r="A179" s="145"/>
      <c r="B179" s="146"/>
      <c r="C179" s="165" t="s">
        <v>385</v>
      </c>
      <c r="D179" s="150"/>
      <c r="E179" s="186">
        <v>0.98438000000000003</v>
      </c>
      <c r="F179" s="199"/>
      <c r="G179" s="199"/>
      <c r="H179" s="149"/>
      <c r="I179" s="148"/>
      <c r="J179" s="148"/>
      <c r="K179" s="148"/>
      <c r="L179" s="148"/>
      <c r="M179" s="149"/>
      <c r="N179" s="149"/>
      <c r="O179" s="139"/>
      <c r="P179" s="139"/>
      <c r="Q179" s="139"/>
      <c r="R179" s="139"/>
      <c r="S179" s="139"/>
      <c r="T179" s="139"/>
      <c r="U179" s="139"/>
      <c r="V179" s="139" t="s">
        <v>164</v>
      </c>
      <c r="W179" s="139">
        <v>0</v>
      </c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39"/>
      <c r="AJ179" s="139"/>
      <c r="AK179" s="139"/>
      <c r="AL179" s="139"/>
      <c r="AM179" s="139"/>
      <c r="AN179" s="139"/>
      <c r="AO179" s="139"/>
      <c r="AP179" s="139"/>
      <c r="AQ179" s="139"/>
      <c r="AR179" s="139"/>
      <c r="AS179" s="139"/>
      <c r="AT179" s="139"/>
      <c r="AU179" s="139"/>
      <c r="AV179" s="139"/>
      <c r="AW179" s="139"/>
    </row>
    <row r="180" spans="1:49" ht="22.5" outlineLevel="1" x14ac:dyDescent="0.2">
      <c r="A180" s="157">
        <v>76</v>
      </c>
      <c r="B180" s="158" t="s">
        <v>386</v>
      </c>
      <c r="C180" s="164" t="s">
        <v>387</v>
      </c>
      <c r="D180" s="159" t="s">
        <v>331</v>
      </c>
      <c r="E180" s="185">
        <v>4</v>
      </c>
      <c r="F180" s="197"/>
      <c r="G180" s="198">
        <f>ROUND(E180*F180,2)</f>
        <v>0</v>
      </c>
      <c r="H180" s="149">
        <v>21</v>
      </c>
      <c r="I180" s="148">
        <v>0</v>
      </c>
      <c r="J180" s="148">
        <f>ROUND(E180*I180,2)</f>
        <v>0</v>
      </c>
      <c r="K180" s="148">
        <v>8.0000000000000002E-3</v>
      </c>
      <c r="L180" s="148">
        <f>ROUND(E180*K180,2)</f>
        <v>0.03</v>
      </c>
      <c r="M180" s="149" t="s">
        <v>160</v>
      </c>
      <c r="N180" s="149" t="s">
        <v>161</v>
      </c>
      <c r="O180" s="139"/>
      <c r="P180" s="139"/>
      <c r="Q180" s="139"/>
      <c r="R180" s="139"/>
      <c r="S180" s="139"/>
      <c r="T180" s="139"/>
      <c r="U180" s="139"/>
      <c r="V180" s="139" t="s">
        <v>162</v>
      </c>
      <c r="W180" s="139"/>
      <c r="X180" s="139"/>
      <c r="Y180" s="139"/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</row>
    <row r="181" spans="1:49" outlineLevel="2" x14ac:dyDescent="0.2">
      <c r="A181" s="145"/>
      <c r="B181" s="146"/>
      <c r="C181" s="165" t="s">
        <v>388</v>
      </c>
      <c r="D181" s="150"/>
      <c r="E181" s="186">
        <v>4</v>
      </c>
      <c r="F181" s="199"/>
      <c r="G181" s="199"/>
      <c r="H181" s="149"/>
      <c r="I181" s="148"/>
      <c r="J181" s="148"/>
      <c r="K181" s="148"/>
      <c r="L181" s="148"/>
      <c r="M181" s="149"/>
      <c r="N181" s="149"/>
      <c r="O181" s="139"/>
      <c r="P181" s="139"/>
      <c r="Q181" s="139"/>
      <c r="R181" s="139"/>
      <c r="S181" s="139"/>
      <c r="T181" s="139"/>
      <c r="U181" s="139"/>
      <c r="V181" s="139" t="s">
        <v>164</v>
      </c>
      <c r="W181" s="139">
        <v>0</v>
      </c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39"/>
      <c r="AJ181" s="139"/>
      <c r="AK181" s="139"/>
      <c r="AL181" s="139"/>
      <c r="AM181" s="139"/>
      <c r="AN181" s="139"/>
      <c r="AO181" s="139"/>
      <c r="AP181" s="139"/>
      <c r="AQ181" s="139"/>
      <c r="AR181" s="139"/>
      <c r="AS181" s="139"/>
      <c r="AT181" s="139"/>
      <c r="AU181" s="139"/>
      <c r="AV181" s="139"/>
      <c r="AW181" s="139"/>
    </row>
    <row r="182" spans="1:49" ht="22.5" outlineLevel="1" x14ac:dyDescent="0.2">
      <c r="A182" s="157">
        <v>77</v>
      </c>
      <c r="B182" s="158" t="s">
        <v>389</v>
      </c>
      <c r="C182" s="164" t="s">
        <v>390</v>
      </c>
      <c r="D182" s="159" t="s">
        <v>235</v>
      </c>
      <c r="E182" s="185">
        <v>17.100000000000001</v>
      </c>
      <c r="F182" s="197"/>
      <c r="G182" s="198">
        <f>ROUND(E182*F182,2)</f>
        <v>0</v>
      </c>
      <c r="H182" s="149">
        <v>21</v>
      </c>
      <c r="I182" s="148">
        <v>2.5000000000000001E-4</v>
      </c>
      <c r="J182" s="148">
        <f>ROUND(E182*I182,2)</f>
        <v>0</v>
      </c>
      <c r="K182" s="148">
        <v>4.7299999999999998E-3</v>
      </c>
      <c r="L182" s="148">
        <f>ROUND(E182*K182,2)</f>
        <v>0.08</v>
      </c>
      <c r="M182" s="149" t="s">
        <v>160</v>
      </c>
      <c r="N182" s="149" t="s">
        <v>161</v>
      </c>
      <c r="O182" s="139"/>
      <c r="P182" s="139"/>
      <c r="Q182" s="139"/>
      <c r="R182" s="139"/>
      <c r="S182" s="139"/>
      <c r="T182" s="139"/>
      <c r="U182" s="139"/>
      <c r="V182" s="139" t="s">
        <v>162</v>
      </c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  <c r="AV182" s="139"/>
      <c r="AW182" s="139"/>
    </row>
    <row r="183" spans="1:49" outlineLevel="2" x14ac:dyDescent="0.2">
      <c r="A183" s="145"/>
      <c r="B183" s="146"/>
      <c r="C183" s="165" t="s">
        <v>391</v>
      </c>
      <c r="D183" s="150"/>
      <c r="E183" s="186">
        <v>5.65</v>
      </c>
      <c r="F183" s="199"/>
      <c r="G183" s="199"/>
      <c r="H183" s="149"/>
      <c r="I183" s="148"/>
      <c r="J183" s="148"/>
      <c r="K183" s="148"/>
      <c r="L183" s="148"/>
      <c r="M183" s="149"/>
      <c r="N183" s="149"/>
      <c r="O183" s="139"/>
      <c r="P183" s="139"/>
      <c r="Q183" s="139"/>
      <c r="R183" s="139"/>
      <c r="S183" s="139"/>
      <c r="T183" s="139"/>
      <c r="U183" s="139"/>
      <c r="V183" s="139" t="s">
        <v>164</v>
      </c>
      <c r="W183" s="139">
        <v>0</v>
      </c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</row>
    <row r="184" spans="1:49" outlineLevel="3" x14ac:dyDescent="0.2">
      <c r="A184" s="145"/>
      <c r="B184" s="146"/>
      <c r="C184" s="165" t="s">
        <v>392</v>
      </c>
      <c r="D184" s="150"/>
      <c r="E184" s="186">
        <v>11.45</v>
      </c>
      <c r="F184" s="199"/>
      <c r="G184" s="199"/>
      <c r="H184" s="149"/>
      <c r="I184" s="148"/>
      <c r="J184" s="148"/>
      <c r="K184" s="148"/>
      <c r="L184" s="148"/>
      <c r="M184" s="149"/>
      <c r="N184" s="149"/>
      <c r="O184" s="139"/>
      <c r="P184" s="139"/>
      <c r="Q184" s="139"/>
      <c r="R184" s="139"/>
      <c r="S184" s="139"/>
      <c r="T184" s="139"/>
      <c r="U184" s="139"/>
      <c r="V184" s="139" t="s">
        <v>164</v>
      </c>
      <c r="W184" s="139">
        <v>0</v>
      </c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</row>
    <row r="185" spans="1:49" ht="22.5" outlineLevel="1" x14ac:dyDescent="0.2">
      <c r="A185" s="157">
        <v>78</v>
      </c>
      <c r="B185" s="158" t="s">
        <v>393</v>
      </c>
      <c r="C185" s="164" t="s">
        <v>394</v>
      </c>
      <c r="D185" s="159" t="s">
        <v>235</v>
      </c>
      <c r="E185" s="185">
        <v>39.450000000000003</v>
      </c>
      <c r="F185" s="197"/>
      <c r="G185" s="198">
        <f>ROUND(E185*F185,2)</f>
        <v>0</v>
      </c>
      <c r="H185" s="149">
        <v>21</v>
      </c>
      <c r="I185" s="148">
        <v>3.5E-4</v>
      </c>
      <c r="J185" s="148">
        <f>ROUND(E185*I185,2)</f>
        <v>0.01</v>
      </c>
      <c r="K185" s="148">
        <v>9.8099999999999993E-3</v>
      </c>
      <c r="L185" s="148">
        <f>ROUND(E185*K185,2)</f>
        <v>0.39</v>
      </c>
      <c r="M185" s="149" t="s">
        <v>160</v>
      </c>
      <c r="N185" s="149" t="s">
        <v>161</v>
      </c>
      <c r="O185" s="139"/>
      <c r="P185" s="139"/>
      <c r="Q185" s="139"/>
      <c r="R185" s="139"/>
      <c r="S185" s="139"/>
      <c r="T185" s="139"/>
      <c r="U185" s="139"/>
      <c r="V185" s="139" t="s">
        <v>162</v>
      </c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</row>
    <row r="186" spans="1:49" outlineLevel="2" x14ac:dyDescent="0.2">
      <c r="A186" s="145"/>
      <c r="B186" s="146"/>
      <c r="C186" s="165" t="s">
        <v>395</v>
      </c>
      <c r="D186" s="150"/>
      <c r="E186" s="186">
        <v>39.450000000000003</v>
      </c>
      <c r="F186" s="199"/>
      <c r="G186" s="199"/>
      <c r="H186" s="149"/>
      <c r="I186" s="148"/>
      <c r="J186" s="148"/>
      <c r="K186" s="148"/>
      <c r="L186" s="148"/>
      <c r="M186" s="149"/>
      <c r="N186" s="149"/>
      <c r="O186" s="139"/>
      <c r="P186" s="139"/>
      <c r="Q186" s="139"/>
      <c r="R186" s="139"/>
      <c r="S186" s="139"/>
      <c r="T186" s="139"/>
      <c r="U186" s="139"/>
      <c r="V186" s="139" t="s">
        <v>164</v>
      </c>
      <c r="W186" s="139">
        <v>0</v>
      </c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</row>
    <row r="187" spans="1:49" outlineLevel="1" x14ac:dyDescent="0.2">
      <c r="A187" s="160">
        <v>79</v>
      </c>
      <c r="B187" s="161" t="s">
        <v>396</v>
      </c>
      <c r="C187" s="166" t="s">
        <v>397</v>
      </c>
      <c r="D187" s="162" t="s">
        <v>178</v>
      </c>
      <c r="E187" s="187">
        <v>113.50324999999999</v>
      </c>
      <c r="F187" s="200"/>
      <c r="G187" s="201">
        <f t="shared" ref="G187:G194" si="3">ROUND(E187*F187,2)</f>
        <v>0</v>
      </c>
      <c r="H187" s="149">
        <v>21</v>
      </c>
      <c r="I187" s="148">
        <v>0</v>
      </c>
      <c r="J187" s="148">
        <f t="shared" ref="J187:J194" si="4">ROUND(E187*I187,2)</f>
        <v>0</v>
      </c>
      <c r="K187" s="148">
        <v>0</v>
      </c>
      <c r="L187" s="148">
        <f t="shared" ref="L187:L194" si="5">ROUND(E187*K187,2)</f>
        <v>0</v>
      </c>
      <c r="M187" s="149" t="s">
        <v>160</v>
      </c>
      <c r="N187" s="149" t="s">
        <v>398</v>
      </c>
      <c r="O187" s="139"/>
      <c r="P187" s="139"/>
      <c r="Q187" s="139"/>
      <c r="R187" s="139"/>
      <c r="S187" s="139"/>
      <c r="T187" s="139"/>
      <c r="U187" s="139"/>
      <c r="V187" s="139" t="s">
        <v>399</v>
      </c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39"/>
      <c r="AJ187" s="139"/>
      <c r="AK187" s="139"/>
      <c r="AL187" s="139"/>
      <c r="AM187" s="139"/>
      <c r="AN187" s="139"/>
      <c r="AO187" s="139"/>
      <c r="AP187" s="139"/>
      <c r="AQ187" s="139"/>
      <c r="AR187" s="139"/>
      <c r="AS187" s="139"/>
      <c r="AT187" s="139"/>
      <c r="AU187" s="139"/>
      <c r="AV187" s="139"/>
      <c r="AW187" s="139"/>
    </row>
    <row r="188" spans="1:49" outlineLevel="1" x14ac:dyDescent="0.2">
      <c r="A188" s="160">
        <v>80</v>
      </c>
      <c r="B188" s="161" t="s">
        <v>400</v>
      </c>
      <c r="C188" s="166" t="s">
        <v>401</v>
      </c>
      <c r="D188" s="162" t="s">
        <v>178</v>
      </c>
      <c r="E188" s="187">
        <v>113.50324999999999</v>
      </c>
      <c r="F188" s="200"/>
      <c r="G188" s="201">
        <f t="shared" si="3"/>
        <v>0</v>
      </c>
      <c r="H188" s="149">
        <v>21</v>
      </c>
      <c r="I188" s="148">
        <v>0</v>
      </c>
      <c r="J188" s="148">
        <f t="shared" si="4"/>
        <v>0</v>
      </c>
      <c r="K188" s="148">
        <v>0</v>
      </c>
      <c r="L188" s="148">
        <f t="shared" si="5"/>
        <v>0</v>
      </c>
      <c r="M188" s="149" t="s">
        <v>160</v>
      </c>
      <c r="N188" s="149" t="s">
        <v>398</v>
      </c>
      <c r="O188" s="139"/>
      <c r="P188" s="139"/>
      <c r="Q188" s="139"/>
      <c r="R188" s="139"/>
      <c r="S188" s="139"/>
      <c r="T188" s="139"/>
      <c r="U188" s="139"/>
      <c r="V188" s="139" t="s">
        <v>399</v>
      </c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139"/>
      <c r="AU188" s="139"/>
      <c r="AV188" s="139"/>
      <c r="AW188" s="139"/>
    </row>
    <row r="189" spans="1:49" outlineLevel="1" x14ac:dyDescent="0.2">
      <c r="A189" s="160">
        <v>81</v>
      </c>
      <c r="B189" s="161" t="s">
        <v>402</v>
      </c>
      <c r="C189" s="166" t="s">
        <v>403</v>
      </c>
      <c r="D189" s="162" t="s">
        <v>178</v>
      </c>
      <c r="E189" s="187">
        <v>113.50324999999999</v>
      </c>
      <c r="F189" s="200"/>
      <c r="G189" s="201">
        <f t="shared" si="3"/>
        <v>0</v>
      </c>
      <c r="H189" s="149">
        <v>21</v>
      </c>
      <c r="I189" s="148">
        <v>0</v>
      </c>
      <c r="J189" s="148">
        <f t="shared" si="4"/>
        <v>0</v>
      </c>
      <c r="K189" s="148">
        <v>0</v>
      </c>
      <c r="L189" s="148">
        <f t="shared" si="5"/>
        <v>0</v>
      </c>
      <c r="M189" s="149" t="s">
        <v>160</v>
      </c>
      <c r="N189" s="149" t="s">
        <v>398</v>
      </c>
      <c r="O189" s="139"/>
      <c r="P189" s="139"/>
      <c r="Q189" s="139"/>
      <c r="R189" s="139"/>
      <c r="S189" s="139"/>
      <c r="T189" s="139"/>
      <c r="U189" s="139"/>
      <c r="V189" s="139" t="s">
        <v>399</v>
      </c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39"/>
      <c r="AJ189" s="139"/>
      <c r="AK189" s="139"/>
      <c r="AL189" s="139"/>
      <c r="AM189" s="139"/>
      <c r="AN189" s="139"/>
      <c r="AO189" s="139"/>
      <c r="AP189" s="139"/>
      <c r="AQ189" s="139"/>
      <c r="AR189" s="139"/>
      <c r="AS189" s="139"/>
      <c r="AT189" s="139"/>
      <c r="AU189" s="139"/>
      <c r="AV189" s="139"/>
      <c r="AW189" s="139"/>
    </row>
    <row r="190" spans="1:49" outlineLevel="1" x14ac:dyDescent="0.2">
      <c r="A190" s="160">
        <v>82</v>
      </c>
      <c r="B190" s="161" t="s">
        <v>404</v>
      </c>
      <c r="C190" s="166" t="s">
        <v>405</v>
      </c>
      <c r="D190" s="162" t="s">
        <v>178</v>
      </c>
      <c r="E190" s="187">
        <v>113.50324999999999</v>
      </c>
      <c r="F190" s="200"/>
      <c r="G190" s="201">
        <f t="shared" si="3"/>
        <v>0</v>
      </c>
      <c r="H190" s="149">
        <v>21</v>
      </c>
      <c r="I190" s="148">
        <v>0</v>
      </c>
      <c r="J190" s="148">
        <f t="shared" si="4"/>
        <v>0</v>
      </c>
      <c r="K190" s="148">
        <v>0</v>
      </c>
      <c r="L190" s="148">
        <f t="shared" si="5"/>
        <v>0</v>
      </c>
      <c r="M190" s="149" t="s">
        <v>160</v>
      </c>
      <c r="N190" s="149" t="s">
        <v>398</v>
      </c>
      <c r="O190" s="139"/>
      <c r="P190" s="139"/>
      <c r="Q190" s="139"/>
      <c r="R190" s="139"/>
      <c r="S190" s="139"/>
      <c r="T190" s="139"/>
      <c r="U190" s="139"/>
      <c r="V190" s="139" t="s">
        <v>399</v>
      </c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39"/>
      <c r="AJ190" s="139"/>
      <c r="AK190" s="139"/>
      <c r="AL190" s="139"/>
      <c r="AM190" s="139"/>
      <c r="AN190" s="139"/>
      <c r="AO190" s="139"/>
      <c r="AP190" s="139"/>
      <c r="AQ190" s="139"/>
      <c r="AR190" s="139"/>
      <c r="AS190" s="139"/>
      <c r="AT190" s="139"/>
      <c r="AU190" s="139"/>
      <c r="AV190" s="139"/>
      <c r="AW190" s="139"/>
    </row>
    <row r="191" spans="1:49" outlineLevel="1" x14ac:dyDescent="0.2">
      <c r="A191" s="160">
        <v>83</v>
      </c>
      <c r="B191" s="161" t="s">
        <v>406</v>
      </c>
      <c r="C191" s="166" t="s">
        <v>407</v>
      </c>
      <c r="D191" s="162" t="s">
        <v>178</v>
      </c>
      <c r="E191" s="187">
        <v>1021.5292899999999</v>
      </c>
      <c r="F191" s="200"/>
      <c r="G191" s="201">
        <f t="shared" si="3"/>
        <v>0</v>
      </c>
      <c r="H191" s="149">
        <v>21</v>
      </c>
      <c r="I191" s="148">
        <v>0</v>
      </c>
      <c r="J191" s="148">
        <f t="shared" si="4"/>
        <v>0</v>
      </c>
      <c r="K191" s="148">
        <v>0</v>
      </c>
      <c r="L191" s="148">
        <f t="shared" si="5"/>
        <v>0</v>
      </c>
      <c r="M191" s="149" t="s">
        <v>160</v>
      </c>
      <c r="N191" s="149" t="s">
        <v>398</v>
      </c>
      <c r="O191" s="139"/>
      <c r="P191" s="139"/>
      <c r="Q191" s="139"/>
      <c r="R191" s="139"/>
      <c r="S191" s="139"/>
      <c r="T191" s="139"/>
      <c r="U191" s="139"/>
      <c r="V191" s="139" t="s">
        <v>399</v>
      </c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  <c r="AH191" s="139"/>
      <c r="AI191" s="139"/>
      <c r="AJ191" s="139"/>
      <c r="AK191" s="139"/>
      <c r="AL191" s="139"/>
      <c r="AM191" s="139"/>
      <c r="AN191" s="139"/>
      <c r="AO191" s="139"/>
      <c r="AP191" s="139"/>
      <c r="AQ191" s="139"/>
      <c r="AR191" s="139"/>
      <c r="AS191" s="139"/>
      <c r="AT191" s="139"/>
      <c r="AU191" s="139"/>
      <c r="AV191" s="139"/>
      <c r="AW191" s="139"/>
    </row>
    <row r="192" spans="1:49" outlineLevel="1" x14ac:dyDescent="0.2">
      <c r="A192" s="160">
        <v>84</v>
      </c>
      <c r="B192" s="161" t="s">
        <v>408</v>
      </c>
      <c r="C192" s="166" t="s">
        <v>409</v>
      </c>
      <c r="D192" s="162" t="s">
        <v>178</v>
      </c>
      <c r="E192" s="187">
        <v>113.50324999999999</v>
      </c>
      <c r="F192" s="200"/>
      <c r="G192" s="201">
        <f t="shared" si="3"/>
        <v>0</v>
      </c>
      <c r="H192" s="149">
        <v>21</v>
      </c>
      <c r="I192" s="148">
        <v>0</v>
      </c>
      <c r="J192" s="148">
        <f t="shared" si="4"/>
        <v>0</v>
      </c>
      <c r="K192" s="148">
        <v>0</v>
      </c>
      <c r="L192" s="148">
        <f t="shared" si="5"/>
        <v>0</v>
      </c>
      <c r="M192" s="149" t="s">
        <v>160</v>
      </c>
      <c r="N192" s="149" t="s">
        <v>398</v>
      </c>
      <c r="O192" s="139"/>
      <c r="P192" s="139"/>
      <c r="Q192" s="139"/>
      <c r="R192" s="139"/>
      <c r="S192" s="139"/>
      <c r="T192" s="139"/>
      <c r="U192" s="139"/>
      <c r="V192" s="139" t="s">
        <v>399</v>
      </c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  <c r="AH192" s="139"/>
      <c r="AI192" s="139"/>
      <c r="AJ192" s="139"/>
      <c r="AK192" s="139"/>
      <c r="AL192" s="139"/>
      <c r="AM192" s="139"/>
      <c r="AN192" s="139"/>
      <c r="AO192" s="139"/>
      <c r="AP192" s="139"/>
      <c r="AQ192" s="139"/>
      <c r="AR192" s="139"/>
      <c r="AS192" s="139"/>
      <c r="AT192" s="139"/>
      <c r="AU192" s="139"/>
      <c r="AV192" s="139"/>
      <c r="AW192" s="139"/>
    </row>
    <row r="193" spans="1:49" outlineLevel="1" x14ac:dyDescent="0.2">
      <c r="A193" s="160">
        <v>85</v>
      </c>
      <c r="B193" s="161" t="s">
        <v>410</v>
      </c>
      <c r="C193" s="166" t="s">
        <v>411</v>
      </c>
      <c r="D193" s="162" t="s">
        <v>178</v>
      </c>
      <c r="E193" s="187">
        <v>454.01301999999998</v>
      </c>
      <c r="F193" s="200"/>
      <c r="G193" s="201">
        <f t="shared" si="3"/>
        <v>0</v>
      </c>
      <c r="H193" s="149">
        <v>21</v>
      </c>
      <c r="I193" s="148">
        <v>0</v>
      </c>
      <c r="J193" s="148">
        <f t="shared" si="4"/>
        <v>0</v>
      </c>
      <c r="K193" s="148">
        <v>0</v>
      </c>
      <c r="L193" s="148">
        <f t="shared" si="5"/>
        <v>0</v>
      </c>
      <c r="M193" s="149" t="s">
        <v>160</v>
      </c>
      <c r="N193" s="149" t="s">
        <v>398</v>
      </c>
      <c r="O193" s="139"/>
      <c r="P193" s="139"/>
      <c r="Q193" s="139"/>
      <c r="R193" s="139"/>
      <c r="S193" s="139"/>
      <c r="T193" s="139"/>
      <c r="U193" s="139"/>
      <c r="V193" s="139" t="s">
        <v>399</v>
      </c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  <c r="AH193" s="139"/>
      <c r="AI193" s="139"/>
      <c r="AJ193" s="139"/>
      <c r="AK193" s="139"/>
      <c r="AL193" s="139"/>
      <c r="AM193" s="139"/>
      <c r="AN193" s="139"/>
      <c r="AO193" s="139"/>
      <c r="AP193" s="139"/>
      <c r="AQ193" s="139"/>
      <c r="AR193" s="139"/>
      <c r="AS193" s="139"/>
      <c r="AT193" s="139"/>
      <c r="AU193" s="139"/>
      <c r="AV193" s="139"/>
      <c r="AW193" s="139"/>
    </row>
    <row r="194" spans="1:49" ht="22.5" outlineLevel="1" x14ac:dyDescent="0.2">
      <c r="A194" s="160">
        <v>86</v>
      </c>
      <c r="B194" s="161" t="s">
        <v>412</v>
      </c>
      <c r="C194" s="166" t="s">
        <v>413</v>
      </c>
      <c r="D194" s="162" t="s">
        <v>178</v>
      </c>
      <c r="E194" s="187">
        <v>113.50324999999999</v>
      </c>
      <c r="F194" s="200"/>
      <c r="G194" s="201">
        <f t="shared" si="3"/>
        <v>0</v>
      </c>
      <c r="H194" s="149">
        <v>21</v>
      </c>
      <c r="I194" s="148">
        <v>0</v>
      </c>
      <c r="J194" s="148">
        <f t="shared" si="4"/>
        <v>0</v>
      </c>
      <c r="K194" s="148">
        <v>0</v>
      </c>
      <c r="L194" s="148">
        <f t="shared" si="5"/>
        <v>0</v>
      </c>
      <c r="M194" s="149" t="s">
        <v>160</v>
      </c>
      <c r="N194" s="149" t="s">
        <v>398</v>
      </c>
      <c r="O194" s="139"/>
      <c r="P194" s="139"/>
      <c r="Q194" s="139"/>
      <c r="R194" s="139"/>
      <c r="S194" s="139"/>
      <c r="T194" s="139"/>
      <c r="U194" s="139"/>
      <c r="V194" s="139" t="s">
        <v>399</v>
      </c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39"/>
      <c r="AJ194" s="139"/>
      <c r="AK194" s="139"/>
      <c r="AL194" s="139"/>
      <c r="AM194" s="139"/>
      <c r="AN194" s="139"/>
      <c r="AO194" s="139"/>
      <c r="AP194" s="139"/>
      <c r="AQ194" s="139"/>
      <c r="AR194" s="139"/>
      <c r="AS194" s="139"/>
      <c r="AT194" s="139"/>
      <c r="AU194" s="139"/>
      <c r="AV194" s="139"/>
      <c r="AW194" s="139"/>
    </row>
    <row r="195" spans="1:49" x14ac:dyDescent="0.2">
      <c r="A195" s="154" t="s">
        <v>155</v>
      </c>
      <c r="B195" s="155" t="s">
        <v>94</v>
      </c>
      <c r="C195" s="163" t="s">
        <v>95</v>
      </c>
      <c r="D195" s="156"/>
      <c r="E195" s="184"/>
      <c r="F195" s="195"/>
      <c r="G195" s="196">
        <f>SUMIF(V196:V207,"&lt;&gt;NOR",G196:G207)</f>
        <v>0</v>
      </c>
      <c r="H195" s="153"/>
      <c r="I195" s="152"/>
      <c r="J195" s="152">
        <f>SUM(J196:J207)</f>
        <v>0</v>
      </c>
      <c r="K195" s="152"/>
      <c r="L195" s="152">
        <f>SUM(L196:L207)</f>
        <v>19.920000000000002</v>
      </c>
      <c r="M195" s="153"/>
      <c r="N195" s="153"/>
      <c r="V195" t="s">
        <v>156</v>
      </c>
    </row>
    <row r="196" spans="1:49" ht="22.5" outlineLevel="1" x14ac:dyDescent="0.2">
      <c r="A196" s="157">
        <v>87</v>
      </c>
      <c r="B196" s="158" t="s">
        <v>414</v>
      </c>
      <c r="C196" s="164" t="s">
        <v>415</v>
      </c>
      <c r="D196" s="159" t="s">
        <v>188</v>
      </c>
      <c r="E196" s="185">
        <v>94</v>
      </c>
      <c r="F196" s="197"/>
      <c r="G196" s="198">
        <f>ROUND(E196*F196,2)</f>
        <v>0</v>
      </c>
      <c r="H196" s="149">
        <v>21</v>
      </c>
      <c r="I196" s="148">
        <v>0</v>
      </c>
      <c r="J196" s="148">
        <f>ROUND(E196*I196,2)</f>
        <v>0</v>
      </c>
      <c r="K196" s="148">
        <v>3.3239999999999999E-2</v>
      </c>
      <c r="L196" s="148">
        <f>ROUND(E196*K196,2)</f>
        <v>3.12</v>
      </c>
      <c r="M196" s="149" t="s">
        <v>160</v>
      </c>
      <c r="N196" s="149" t="s">
        <v>161</v>
      </c>
      <c r="O196" s="139"/>
      <c r="P196" s="139"/>
      <c r="Q196" s="139"/>
      <c r="R196" s="139"/>
      <c r="S196" s="139"/>
      <c r="T196" s="139"/>
      <c r="U196" s="139"/>
      <c r="V196" s="139" t="s">
        <v>162</v>
      </c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39"/>
      <c r="AJ196" s="139"/>
      <c r="AK196" s="139"/>
      <c r="AL196" s="139"/>
      <c r="AM196" s="139"/>
      <c r="AN196" s="139"/>
      <c r="AO196" s="139"/>
      <c r="AP196" s="139"/>
      <c r="AQ196" s="139"/>
      <c r="AR196" s="139"/>
      <c r="AS196" s="139"/>
      <c r="AT196" s="139"/>
      <c r="AU196" s="139"/>
      <c r="AV196" s="139"/>
      <c r="AW196" s="139"/>
    </row>
    <row r="197" spans="1:49" outlineLevel="2" x14ac:dyDescent="0.2">
      <c r="A197" s="145"/>
      <c r="B197" s="146"/>
      <c r="C197" s="165" t="s">
        <v>416</v>
      </c>
      <c r="D197" s="150"/>
      <c r="E197" s="186">
        <v>94</v>
      </c>
      <c r="F197" s="199"/>
      <c r="G197" s="199"/>
      <c r="H197" s="149"/>
      <c r="I197" s="148"/>
      <c r="J197" s="148"/>
      <c r="K197" s="148"/>
      <c r="L197" s="148"/>
      <c r="M197" s="149"/>
      <c r="N197" s="149"/>
      <c r="O197" s="139"/>
      <c r="P197" s="139"/>
      <c r="Q197" s="139"/>
      <c r="R197" s="139"/>
      <c r="S197" s="139"/>
      <c r="T197" s="139"/>
      <c r="U197" s="139"/>
      <c r="V197" s="139" t="s">
        <v>164</v>
      </c>
      <c r="W197" s="139">
        <v>0</v>
      </c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  <c r="AK197" s="139"/>
      <c r="AL197" s="139"/>
      <c r="AM197" s="139"/>
      <c r="AN197" s="139"/>
      <c r="AO197" s="139"/>
      <c r="AP197" s="139"/>
      <c r="AQ197" s="139"/>
      <c r="AR197" s="139"/>
      <c r="AS197" s="139"/>
      <c r="AT197" s="139"/>
      <c r="AU197" s="139"/>
      <c r="AV197" s="139"/>
      <c r="AW197" s="139"/>
    </row>
    <row r="198" spans="1:49" ht="22.5" outlineLevel="1" x14ac:dyDescent="0.2">
      <c r="A198" s="157">
        <v>88</v>
      </c>
      <c r="B198" s="158" t="s">
        <v>417</v>
      </c>
      <c r="C198" s="164" t="s">
        <v>418</v>
      </c>
      <c r="D198" s="159" t="s">
        <v>188</v>
      </c>
      <c r="E198" s="185">
        <v>1120</v>
      </c>
      <c r="F198" s="197"/>
      <c r="G198" s="198">
        <f>ROUND(E198*F198,2)</f>
        <v>0</v>
      </c>
      <c r="H198" s="149">
        <v>21</v>
      </c>
      <c r="I198" s="148">
        <v>0</v>
      </c>
      <c r="J198" s="148">
        <f>ROUND(E198*I198,2)</f>
        <v>0</v>
      </c>
      <c r="K198" s="148">
        <v>1.4999999999999999E-2</v>
      </c>
      <c r="L198" s="148">
        <f>ROUND(E198*K198,2)</f>
        <v>16.8</v>
      </c>
      <c r="M198" s="149" t="s">
        <v>160</v>
      </c>
      <c r="N198" s="149" t="s">
        <v>161</v>
      </c>
      <c r="O198" s="139"/>
      <c r="P198" s="139"/>
      <c r="Q198" s="139"/>
      <c r="R198" s="139"/>
      <c r="S198" s="139"/>
      <c r="T198" s="139"/>
      <c r="U198" s="139"/>
      <c r="V198" s="139" t="s">
        <v>162</v>
      </c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39"/>
      <c r="AJ198" s="139"/>
      <c r="AK198" s="139"/>
      <c r="AL198" s="139"/>
      <c r="AM198" s="139"/>
      <c r="AN198" s="139"/>
      <c r="AO198" s="139"/>
      <c r="AP198" s="139"/>
      <c r="AQ198" s="139"/>
      <c r="AR198" s="139"/>
      <c r="AS198" s="139"/>
      <c r="AT198" s="139"/>
      <c r="AU198" s="139"/>
      <c r="AV198" s="139"/>
      <c r="AW198" s="139"/>
    </row>
    <row r="199" spans="1:49" outlineLevel="2" x14ac:dyDescent="0.2">
      <c r="A199" s="145"/>
      <c r="B199" s="146"/>
      <c r="C199" s="165" t="s">
        <v>419</v>
      </c>
      <c r="D199" s="150"/>
      <c r="E199" s="186">
        <v>1120</v>
      </c>
      <c r="F199" s="199"/>
      <c r="G199" s="199"/>
      <c r="H199" s="149"/>
      <c r="I199" s="148"/>
      <c r="J199" s="148"/>
      <c r="K199" s="148"/>
      <c r="L199" s="148"/>
      <c r="M199" s="149"/>
      <c r="N199" s="149"/>
      <c r="O199" s="139"/>
      <c r="P199" s="139"/>
      <c r="Q199" s="139"/>
      <c r="R199" s="139"/>
      <c r="S199" s="139"/>
      <c r="T199" s="139"/>
      <c r="U199" s="139"/>
      <c r="V199" s="139" t="s">
        <v>164</v>
      </c>
      <c r="W199" s="139">
        <v>0</v>
      </c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  <c r="AK199" s="139"/>
      <c r="AL199" s="139"/>
      <c r="AM199" s="139"/>
      <c r="AN199" s="139"/>
      <c r="AO199" s="139"/>
      <c r="AP199" s="139"/>
      <c r="AQ199" s="139"/>
      <c r="AR199" s="139"/>
      <c r="AS199" s="139"/>
      <c r="AT199" s="139"/>
      <c r="AU199" s="139"/>
      <c r="AV199" s="139"/>
      <c r="AW199" s="139"/>
    </row>
    <row r="200" spans="1:49" outlineLevel="1" x14ac:dyDescent="0.2">
      <c r="A200" s="160">
        <v>89</v>
      </c>
      <c r="B200" s="161" t="s">
        <v>396</v>
      </c>
      <c r="C200" s="166" t="s">
        <v>397</v>
      </c>
      <c r="D200" s="162" t="s">
        <v>178</v>
      </c>
      <c r="E200" s="187">
        <v>19.92456</v>
      </c>
      <c r="F200" s="200"/>
      <c r="G200" s="201">
        <f t="shared" ref="G200:G207" si="6">ROUND(E200*F200,2)</f>
        <v>0</v>
      </c>
      <c r="H200" s="149">
        <v>21</v>
      </c>
      <c r="I200" s="148">
        <v>0</v>
      </c>
      <c r="J200" s="148">
        <f t="shared" ref="J200:J207" si="7">ROUND(E200*I200,2)</f>
        <v>0</v>
      </c>
      <c r="K200" s="148">
        <v>0</v>
      </c>
      <c r="L200" s="148">
        <f t="shared" ref="L200:L207" si="8">ROUND(E200*K200,2)</f>
        <v>0</v>
      </c>
      <c r="M200" s="149" t="s">
        <v>160</v>
      </c>
      <c r="N200" s="149" t="s">
        <v>398</v>
      </c>
      <c r="O200" s="139"/>
      <c r="P200" s="139"/>
      <c r="Q200" s="139"/>
      <c r="R200" s="139"/>
      <c r="S200" s="139"/>
      <c r="T200" s="139"/>
      <c r="U200" s="139"/>
      <c r="V200" s="139" t="s">
        <v>399</v>
      </c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  <c r="AH200" s="139"/>
      <c r="AI200" s="139"/>
      <c r="AJ200" s="139"/>
      <c r="AK200" s="139"/>
      <c r="AL200" s="139"/>
      <c r="AM200" s="139"/>
      <c r="AN200" s="139"/>
      <c r="AO200" s="139"/>
      <c r="AP200" s="139"/>
      <c r="AQ200" s="139"/>
      <c r="AR200" s="139"/>
      <c r="AS200" s="139"/>
      <c r="AT200" s="139"/>
      <c r="AU200" s="139"/>
      <c r="AV200" s="139"/>
      <c r="AW200" s="139"/>
    </row>
    <row r="201" spans="1:49" outlineLevel="1" x14ac:dyDescent="0.2">
      <c r="A201" s="160">
        <v>90</v>
      </c>
      <c r="B201" s="161" t="s">
        <v>400</v>
      </c>
      <c r="C201" s="166" t="s">
        <v>401</v>
      </c>
      <c r="D201" s="162" t="s">
        <v>178</v>
      </c>
      <c r="E201" s="187">
        <v>19.92456</v>
      </c>
      <c r="F201" s="200"/>
      <c r="G201" s="201">
        <f t="shared" si="6"/>
        <v>0</v>
      </c>
      <c r="H201" s="149">
        <v>21</v>
      </c>
      <c r="I201" s="148">
        <v>0</v>
      </c>
      <c r="J201" s="148">
        <f t="shared" si="7"/>
        <v>0</v>
      </c>
      <c r="K201" s="148">
        <v>0</v>
      </c>
      <c r="L201" s="148">
        <f t="shared" si="8"/>
        <v>0</v>
      </c>
      <c r="M201" s="149" t="s">
        <v>160</v>
      </c>
      <c r="N201" s="149" t="s">
        <v>398</v>
      </c>
      <c r="O201" s="139"/>
      <c r="P201" s="139"/>
      <c r="Q201" s="139"/>
      <c r="R201" s="139"/>
      <c r="S201" s="139"/>
      <c r="T201" s="139"/>
      <c r="U201" s="139"/>
      <c r="V201" s="139" t="s">
        <v>399</v>
      </c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</row>
    <row r="202" spans="1:49" outlineLevel="1" x14ac:dyDescent="0.2">
      <c r="A202" s="160">
        <v>91</v>
      </c>
      <c r="B202" s="161" t="s">
        <v>402</v>
      </c>
      <c r="C202" s="166" t="s">
        <v>403</v>
      </c>
      <c r="D202" s="162" t="s">
        <v>178</v>
      </c>
      <c r="E202" s="187">
        <v>19.92456</v>
      </c>
      <c r="F202" s="200"/>
      <c r="G202" s="201">
        <f t="shared" si="6"/>
        <v>0</v>
      </c>
      <c r="H202" s="149">
        <v>21</v>
      </c>
      <c r="I202" s="148">
        <v>0</v>
      </c>
      <c r="J202" s="148">
        <f t="shared" si="7"/>
        <v>0</v>
      </c>
      <c r="K202" s="148">
        <v>0</v>
      </c>
      <c r="L202" s="148">
        <f t="shared" si="8"/>
        <v>0</v>
      </c>
      <c r="M202" s="149" t="s">
        <v>160</v>
      </c>
      <c r="N202" s="149" t="s">
        <v>398</v>
      </c>
      <c r="O202" s="139"/>
      <c r="P202" s="139"/>
      <c r="Q202" s="139"/>
      <c r="R202" s="139"/>
      <c r="S202" s="139"/>
      <c r="T202" s="139"/>
      <c r="U202" s="139"/>
      <c r="V202" s="139" t="s">
        <v>399</v>
      </c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</row>
    <row r="203" spans="1:49" outlineLevel="1" x14ac:dyDescent="0.2">
      <c r="A203" s="160">
        <v>92</v>
      </c>
      <c r="B203" s="161" t="s">
        <v>404</v>
      </c>
      <c r="C203" s="166" t="s">
        <v>405</v>
      </c>
      <c r="D203" s="162" t="s">
        <v>178</v>
      </c>
      <c r="E203" s="187">
        <v>19.92456</v>
      </c>
      <c r="F203" s="200"/>
      <c r="G203" s="201">
        <f t="shared" si="6"/>
        <v>0</v>
      </c>
      <c r="H203" s="149">
        <v>21</v>
      </c>
      <c r="I203" s="148">
        <v>0</v>
      </c>
      <c r="J203" s="148">
        <f t="shared" si="7"/>
        <v>0</v>
      </c>
      <c r="K203" s="148">
        <v>0</v>
      </c>
      <c r="L203" s="148">
        <f t="shared" si="8"/>
        <v>0</v>
      </c>
      <c r="M203" s="149" t="s">
        <v>160</v>
      </c>
      <c r="N203" s="149" t="s">
        <v>398</v>
      </c>
      <c r="O203" s="139"/>
      <c r="P203" s="139"/>
      <c r="Q203" s="139"/>
      <c r="R203" s="139"/>
      <c r="S203" s="139"/>
      <c r="T203" s="139"/>
      <c r="U203" s="139"/>
      <c r="V203" s="139" t="s">
        <v>399</v>
      </c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39"/>
      <c r="AJ203" s="139"/>
      <c r="AK203" s="139"/>
      <c r="AL203" s="139"/>
      <c r="AM203" s="139"/>
      <c r="AN203" s="139"/>
      <c r="AO203" s="139"/>
      <c r="AP203" s="139"/>
      <c r="AQ203" s="139"/>
      <c r="AR203" s="139"/>
      <c r="AS203" s="139"/>
      <c r="AT203" s="139"/>
      <c r="AU203" s="139"/>
      <c r="AV203" s="139"/>
      <c r="AW203" s="139"/>
    </row>
    <row r="204" spans="1:49" outlineLevel="1" x14ac:dyDescent="0.2">
      <c r="A204" s="160">
        <v>93</v>
      </c>
      <c r="B204" s="161" t="s">
        <v>406</v>
      </c>
      <c r="C204" s="166" t="s">
        <v>407</v>
      </c>
      <c r="D204" s="162" t="s">
        <v>178</v>
      </c>
      <c r="E204" s="187">
        <v>179.32104000000001</v>
      </c>
      <c r="F204" s="200"/>
      <c r="G204" s="201">
        <f t="shared" si="6"/>
        <v>0</v>
      </c>
      <c r="H204" s="149">
        <v>21</v>
      </c>
      <c r="I204" s="148">
        <v>0</v>
      </c>
      <c r="J204" s="148">
        <f t="shared" si="7"/>
        <v>0</v>
      </c>
      <c r="K204" s="148">
        <v>0</v>
      </c>
      <c r="L204" s="148">
        <f t="shared" si="8"/>
        <v>0</v>
      </c>
      <c r="M204" s="149" t="s">
        <v>160</v>
      </c>
      <c r="N204" s="149" t="s">
        <v>398</v>
      </c>
      <c r="O204" s="139"/>
      <c r="P204" s="139"/>
      <c r="Q204" s="139"/>
      <c r="R204" s="139"/>
      <c r="S204" s="139"/>
      <c r="T204" s="139"/>
      <c r="U204" s="139"/>
      <c r="V204" s="139" t="s">
        <v>399</v>
      </c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39"/>
      <c r="AJ204" s="139"/>
      <c r="AK204" s="139"/>
      <c r="AL204" s="139"/>
      <c r="AM204" s="139"/>
      <c r="AN204" s="139"/>
      <c r="AO204" s="139"/>
      <c r="AP204" s="139"/>
      <c r="AQ204" s="139"/>
      <c r="AR204" s="139"/>
      <c r="AS204" s="139"/>
      <c r="AT204" s="139"/>
      <c r="AU204" s="139"/>
      <c r="AV204" s="139"/>
      <c r="AW204" s="139"/>
    </row>
    <row r="205" spans="1:49" outlineLevel="1" x14ac:dyDescent="0.2">
      <c r="A205" s="160">
        <v>94</v>
      </c>
      <c r="B205" s="161" t="s">
        <v>408</v>
      </c>
      <c r="C205" s="166" t="s">
        <v>409</v>
      </c>
      <c r="D205" s="162" t="s">
        <v>178</v>
      </c>
      <c r="E205" s="187">
        <v>19.92456</v>
      </c>
      <c r="F205" s="200"/>
      <c r="G205" s="201">
        <f t="shared" si="6"/>
        <v>0</v>
      </c>
      <c r="H205" s="149">
        <v>21</v>
      </c>
      <c r="I205" s="148">
        <v>0</v>
      </c>
      <c r="J205" s="148">
        <f t="shared" si="7"/>
        <v>0</v>
      </c>
      <c r="K205" s="148">
        <v>0</v>
      </c>
      <c r="L205" s="148">
        <f t="shared" si="8"/>
        <v>0</v>
      </c>
      <c r="M205" s="149" t="s">
        <v>160</v>
      </c>
      <c r="N205" s="149" t="s">
        <v>398</v>
      </c>
      <c r="O205" s="139"/>
      <c r="P205" s="139"/>
      <c r="Q205" s="139"/>
      <c r="R205" s="139"/>
      <c r="S205" s="139"/>
      <c r="T205" s="139"/>
      <c r="U205" s="139"/>
      <c r="V205" s="139" t="s">
        <v>399</v>
      </c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39"/>
      <c r="AJ205" s="139"/>
      <c r="AK205" s="139"/>
      <c r="AL205" s="139"/>
      <c r="AM205" s="139"/>
      <c r="AN205" s="139"/>
      <c r="AO205" s="139"/>
      <c r="AP205" s="139"/>
      <c r="AQ205" s="139"/>
      <c r="AR205" s="139"/>
      <c r="AS205" s="139"/>
      <c r="AT205" s="139"/>
      <c r="AU205" s="139"/>
      <c r="AV205" s="139"/>
      <c r="AW205" s="139"/>
    </row>
    <row r="206" spans="1:49" outlineLevel="1" x14ac:dyDescent="0.2">
      <c r="A206" s="160">
        <v>95</v>
      </c>
      <c r="B206" s="161" t="s">
        <v>410</v>
      </c>
      <c r="C206" s="166" t="s">
        <v>411</v>
      </c>
      <c r="D206" s="162" t="s">
        <v>178</v>
      </c>
      <c r="E206" s="187">
        <v>79.698239999999998</v>
      </c>
      <c r="F206" s="200"/>
      <c r="G206" s="201">
        <f t="shared" si="6"/>
        <v>0</v>
      </c>
      <c r="H206" s="149">
        <v>21</v>
      </c>
      <c r="I206" s="148">
        <v>0</v>
      </c>
      <c r="J206" s="148">
        <f t="shared" si="7"/>
        <v>0</v>
      </c>
      <c r="K206" s="148">
        <v>0</v>
      </c>
      <c r="L206" s="148">
        <f t="shared" si="8"/>
        <v>0</v>
      </c>
      <c r="M206" s="149" t="s">
        <v>160</v>
      </c>
      <c r="N206" s="149" t="s">
        <v>398</v>
      </c>
      <c r="O206" s="139"/>
      <c r="P206" s="139"/>
      <c r="Q206" s="139"/>
      <c r="R206" s="139"/>
      <c r="S206" s="139"/>
      <c r="T206" s="139"/>
      <c r="U206" s="139"/>
      <c r="V206" s="139" t="s">
        <v>399</v>
      </c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39"/>
      <c r="AJ206" s="139"/>
      <c r="AK206" s="139"/>
      <c r="AL206" s="139"/>
      <c r="AM206" s="139"/>
      <c r="AN206" s="139"/>
      <c r="AO206" s="139"/>
      <c r="AP206" s="139"/>
      <c r="AQ206" s="139"/>
      <c r="AR206" s="139"/>
      <c r="AS206" s="139"/>
      <c r="AT206" s="139"/>
      <c r="AU206" s="139"/>
      <c r="AV206" s="139"/>
      <c r="AW206" s="139"/>
    </row>
    <row r="207" spans="1:49" ht="22.5" outlineLevel="1" x14ac:dyDescent="0.2">
      <c r="A207" s="160">
        <v>96</v>
      </c>
      <c r="B207" s="161" t="s">
        <v>420</v>
      </c>
      <c r="C207" s="166" t="s">
        <v>421</v>
      </c>
      <c r="D207" s="162" t="s">
        <v>178</v>
      </c>
      <c r="E207" s="187">
        <v>19.92456</v>
      </c>
      <c r="F207" s="200"/>
      <c r="G207" s="201">
        <f t="shared" si="6"/>
        <v>0</v>
      </c>
      <c r="H207" s="149">
        <v>21</v>
      </c>
      <c r="I207" s="148">
        <v>0</v>
      </c>
      <c r="J207" s="148">
        <f t="shared" si="7"/>
        <v>0</v>
      </c>
      <c r="K207" s="148">
        <v>0</v>
      </c>
      <c r="L207" s="148">
        <f t="shared" si="8"/>
        <v>0</v>
      </c>
      <c r="M207" s="149" t="s">
        <v>160</v>
      </c>
      <c r="N207" s="149" t="s">
        <v>398</v>
      </c>
      <c r="O207" s="139"/>
      <c r="P207" s="139"/>
      <c r="Q207" s="139"/>
      <c r="R207" s="139"/>
      <c r="S207" s="139"/>
      <c r="T207" s="139"/>
      <c r="U207" s="139"/>
      <c r="V207" s="139" t="s">
        <v>399</v>
      </c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39"/>
      <c r="AJ207" s="139"/>
      <c r="AK207" s="139"/>
      <c r="AL207" s="139"/>
      <c r="AM207" s="139"/>
      <c r="AN207" s="139"/>
      <c r="AO207" s="139"/>
      <c r="AP207" s="139"/>
      <c r="AQ207" s="139"/>
      <c r="AR207" s="139"/>
      <c r="AS207" s="139"/>
      <c r="AT207" s="139"/>
      <c r="AU207" s="139"/>
      <c r="AV207" s="139"/>
      <c r="AW207" s="139"/>
    </row>
    <row r="208" spans="1:49" x14ac:dyDescent="0.2">
      <c r="A208" s="154" t="s">
        <v>155</v>
      </c>
      <c r="B208" s="155" t="s">
        <v>96</v>
      </c>
      <c r="C208" s="163" t="s">
        <v>97</v>
      </c>
      <c r="D208" s="156"/>
      <c r="E208" s="184"/>
      <c r="F208" s="195"/>
      <c r="G208" s="196">
        <f>SUMIF(V209:V235,"&lt;&gt;NOR",G209:G235)</f>
        <v>0</v>
      </c>
      <c r="H208" s="153"/>
      <c r="I208" s="152"/>
      <c r="J208" s="152">
        <f>SUM(J209:J235)</f>
        <v>0</v>
      </c>
      <c r="K208" s="152"/>
      <c r="L208" s="152">
        <f>SUM(L209:L235)</f>
        <v>15.620000000000001</v>
      </c>
      <c r="M208" s="153"/>
      <c r="N208" s="153"/>
      <c r="V208" t="s">
        <v>156</v>
      </c>
    </row>
    <row r="209" spans="1:49" outlineLevel="1" x14ac:dyDescent="0.2">
      <c r="A209" s="157">
        <v>97</v>
      </c>
      <c r="B209" s="158" t="s">
        <v>422</v>
      </c>
      <c r="C209" s="164" t="s">
        <v>423</v>
      </c>
      <c r="D209" s="159" t="s">
        <v>188</v>
      </c>
      <c r="E209" s="185">
        <v>37.94</v>
      </c>
      <c r="F209" s="197"/>
      <c r="G209" s="198">
        <f>ROUND(E209*F209,2)</f>
        <v>0</v>
      </c>
      <c r="H209" s="149">
        <v>21</v>
      </c>
      <c r="I209" s="148">
        <v>0</v>
      </c>
      <c r="J209" s="148">
        <f>ROUND(E209*I209,2)</f>
        <v>0</v>
      </c>
      <c r="K209" s="148">
        <v>2.1000000000000001E-2</v>
      </c>
      <c r="L209" s="148">
        <f>ROUND(E209*K209,2)</f>
        <v>0.8</v>
      </c>
      <c r="M209" s="149" t="s">
        <v>160</v>
      </c>
      <c r="N209" s="149" t="s">
        <v>161</v>
      </c>
      <c r="O209" s="139"/>
      <c r="P209" s="139"/>
      <c r="Q209" s="139"/>
      <c r="R209" s="139"/>
      <c r="S209" s="139"/>
      <c r="T209" s="139"/>
      <c r="U209" s="139"/>
      <c r="V209" s="139" t="s">
        <v>162</v>
      </c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39"/>
      <c r="AJ209" s="139"/>
      <c r="AK209" s="139"/>
      <c r="AL209" s="139"/>
      <c r="AM209" s="139"/>
      <c r="AN209" s="139"/>
      <c r="AO209" s="139"/>
      <c r="AP209" s="139"/>
      <c r="AQ209" s="139"/>
      <c r="AR209" s="139"/>
      <c r="AS209" s="139"/>
      <c r="AT209" s="139"/>
      <c r="AU209" s="139"/>
      <c r="AV209" s="139"/>
      <c r="AW209" s="139"/>
    </row>
    <row r="210" spans="1:49" outlineLevel="2" x14ac:dyDescent="0.2">
      <c r="A210" s="145"/>
      <c r="B210" s="146"/>
      <c r="C210" s="165" t="s">
        <v>424</v>
      </c>
      <c r="D210" s="150"/>
      <c r="E210" s="186">
        <v>30.24</v>
      </c>
      <c r="F210" s="199"/>
      <c r="G210" s="199"/>
      <c r="H210" s="149"/>
      <c r="I210" s="148"/>
      <c r="J210" s="148"/>
      <c r="K210" s="148"/>
      <c r="L210" s="148"/>
      <c r="M210" s="149"/>
      <c r="N210" s="149"/>
      <c r="O210" s="139"/>
      <c r="P210" s="139"/>
      <c r="Q210" s="139"/>
      <c r="R210" s="139"/>
      <c r="S210" s="139"/>
      <c r="T210" s="139"/>
      <c r="U210" s="139"/>
      <c r="V210" s="139" t="s">
        <v>164</v>
      </c>
      <c r="W210" s="139">
        <v>0</v>
      </c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39"/>
      <c r="AJ210" s="139"/>
      <c r="AK210" s="139"/>
      <c r="AL210" s="139"/>
      <c r="AM210" s="139"/>
      <c r="AN210" s="139"/>
      <c r="AO210" s="139"/>
      <c r="AP210" s="139"/>
      <c r="AQ210" s="139"/>
      <c r="AR210" s="139"/>
      <c r="AS210" s="139"/>
      <c r="AT210" s="139"/>
      <c r="AU210" s="139"/>
      <c r="AV210" s="139"/>
      <c r="AW210" s="139"/>
    </row>
    <row r="211" spans="1:49" outlineLevel="3" x14ac:dyDescent="0.2">
      <c r="A211" s="145"/>
      <c r="B211" s="146"/>
      <c r="C211" s="165" t="s">
        <v>425</v>
      </c>
      <c r="D211" s="150"/>
      <c r="E211" s="186">
        <v>7</v>
      </c>
      <c r="F211" s="199"/>
      <c r="G211" s="199"/>
      <c r="H211" s="149"/>
      <c r="I211" s="148"/>
      <c r="J211" s="148"/>
      <c r="K211" s="148"/>
      <c r="L211" s="148"/>
      <c r="M211" s="149"/>
      <c r="N211" s="149"/>
      <c r="O211" s="139"/>
      <c r="P211" s="139"/>
      <c r="Q211" s="139"/>
      <c r="R211" s="139"/>
      <c r="S211" s="139"/>
      <c r="T211" s="139"/>
      <c r="U211" s="139"/>
      <c r="V211" s="139" t="s">
        <v>164</v>
      </c>
      <c r="W211" s="139">
        <v>0</v>
      </c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39"/>
      <c r="AJ211" s="139"/>
      <c r="AK211" s="139"/>
      <c r="AL211" s="139"/>
      <c r="AM211" s="139"/>
      <c r="AN211" s="139"/>
      <c r="AO211" s="139"/>
      <c r="AP211" s="139"/>
      <c r="AQ211" s="139"/>
      <c r="AR211" s="139"/>
      <c r="AS211" s="139"/>
      <c r="AT211" s="139"/>
      <c r="AU211" s="139"/>
      <c r="AV211" s="139"/>
      <c r="AW211" s="139"/>
    </row>
    <row r="212" spans="1:49" outlineLevel="3" x14ac:dyDescent="0.2">
      <c r="A212" s="145"/>
      <c r="B212" s="146"/>
      <c r="C212" s="165" t="s">
        <v>426</v>
      </c>
      <c r="D212" s="150"/>
      <c r="E212" s="186">
        <v>0.7</v>
      </c>
      <c r="F212" s="199"/>
      <c r="G212" s="199"/>
      <c r="H212" s="149"/>
      <c r="I212" s="148"/>
      <c r="J212" s="148"/>
      <c r="K212" s="148"/>
      <c r="L212" s="148"/>
      <c r="M212" s="149"/>
      <c r="N212" s="149"/>
      <c r="O212" s="139"/>
      <c r="P212" s="139"/>
      <c r="Q212" s="139"/>
      <c r="R212" s="139"/>
      <c r="S212" s="139"/>
      <c r="T212" s="139"/>
      <c r="U212" s="139"/>
      <c r="V212" s="139" t="s">
        <v>164</v>
      </c>
      <c r="W212" s="139">
        <v>0</v>
      </c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39"/>
      <c r="AJ212" s="139"/>
      <c r="AK212" s="139"/>
      <c r="AL212" s="139"/>
      <c r="AM212" s="139"/>
      <c r="AN212" s="139"/>
      <c r="AO212" s="139"/>
      <c r="AP212" s="139"/>
      <c r="AQ212" s="139"/>
      <c r="AR212" s="139"/>
      <c r="AS212" s="139"/>
      <c r="AT212" s="139"/>
      <c r="AU212" s="139"/>
      <c r="AV212" s="139"/>
      <c r="AW212" s="139"/>
    </row>
    <row r="213" spans="1:49" outlineLevel="1" x14ac:dyDescent="0.2">
      <c r="A213" s="157">
        <v>98</v>
      </c>
      <c r="B213" s="158" t="s">
        <v>427</v>
      </c>
      <c r="C213" s="164" t="s">
        <v>428</v>
      </c>
      <c r="D213" s="159" t="s">
        <v>188</v>
      </c>
      <c r="E213" s="185">
        <v>1183</v>
      </c>
      <c r="F213" s="197"/>
      <c r="G213" s="198">
        <f>ROUND(E213*F213,2)</f>
        <v>0</v>
      </c>
      <c r="H213" s="149">
        <v>21</v>
      </c>
      <c r="I213" s="148">
        <v>0</v>
      </c>
      <c r="J213" s="148">
        <f>ROUND(E213*I213,2)</f>
        <v>0</v>
      </c>
      <c r="K213" s="148">
        <v>0.01</v>
      </c>
      <c r="L213" s="148">
        <f>ROUND(E213*K213,2)</f>
        <v>11.83</v>
      </c>
      <c r="M213" s="149" t="s">
        <v>160</v>
      </c>
      <c r="N213" s="149" t="s">
        <v>161</v>
      </c>
      <c r="O213" s="139"/>
      <c r="P213" s="139"/>
      <c r="Q213" s="139"/>
      <c r="R213" s="139"/>
      <c r="S213" s="139"/>
      <c r="T213" s="139"/>
      <c r="U213" s="139"/>
      <c r="V213" s="139" t="s">
        <v>162</v>
      </c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R213" s="139"/>
      <c r="AS213" s="139"/>
      <c r="AT213" s="139"/>
      <c r="AU213" s="139"/>
      <c r="AV213" s="139"/>
      <c r="AW213" s="139"/>
    </row>
    <row r="214" spans="1:49" outlineLevel="2" x14ac:dyDescent="0.2">
      <c r="A214" s="145"/>
      <c r="B214" s="146"/>
      <c r="C214" s="165" t="s">
        <v>429</v>
      </c>
      <c r="D214" s="150"/>
      <c r="E214" s="186">
        <v>1183</v>
      </c>
      <c r="F214" s="199"/>
      <c r="G214" s="199"/>
      <c r="H214" s="149"/>
      <c r="I214" s="148"/>
      <c r="J214" s="148"/>
      <c r="K214" s="148"/>
      <c r="L214" s="148"/>
      <c r="M214" s="149"/>
      <c r="N214" s="149"/>
      <c r="O214" s="139"/>
      <c r="P214" s="139"/>
      <c r="Q214" s="139"/>
      <c r="R214" s="139"/>
      <c r="S214" s="139"/>
      <c r="T214" s="139"/>
      <c r="U214" s="139"/>
      <c r="V214" s="139" t="s">
        <v>164</v>
      </c>
      <c r="W214" s="139">
        <v>0</v>
      </c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39"/>
      <c r="AJ214" s="139"/>
      <c r="AK214" s="139"/>
      <c r="AL214" s="139"/>
      <c r="AM214" s="139"/>
      <c r="AN214" s="139"/>
      <c r="AO214" s="139"/>
      <c r="AP214" s="139"/>
      <c r="AQ214" s="139"/>
      <c r="AR214" s="139"/>
      <c r="AS214" s="139"/>
      <c r="AT214" s="139"/>
      <c r="AU214" s="139"/>
      <c r="AV214" s="139"/>
      <c r="AW214" s="139"/>
    </row>
    <row r="215" spans="1:49" outlineLevel="1" x14ac:dyDescent="0.2">
      <c r="A215" s="157">
        <v>99</v>
      </c>
      <c r="B215" s="158" t="s">
        <v>430</v>
      </c>
      <c r="C215" s="164" t="s">
        <v>431</v>
      </c>
      <c r="D215" s="159" t="s">
        <v>188</v>
      </c>
      <c r="E215" s="185">
        <v>239.77250000000001</v>
      </c>
      <c r="F215" s="197"/>
      <c r="G215" s="198">
        <f>ROUND(E215*F215,2)</f>
        <v>0</v>
      </c>
      <c r="H215" s="149">
        <v>21</v>
      </c>
      <c r="I215" s="148">
        <v>0</v>
      </c>
      <c r="J215" s="148">
        <f>ROUND(E215*I215,2)</f>
        <v>0</v>
      </c>
      <c r="K215" s="148">
        <v>0.01</v>
      </c>
      <c r="L215" s="148">
        <f>ROUND(E215*K215,2)</f>
        <v>2.4</v>
      </c>
      <c r="M215" s="149" t="s">
        <v>160</v>
      </c>
      <c r="N215" s="149" t="s">
        <v>161</v>
      </c>
      <c r="O215" s="139"/>
      <c r="P215" s="139"/>
      <c r="Q215" s="139"/>
      <c r="R215" s="139"/>
      <c r="S215" s="139"/>
      <c r="T215" s="139"/>
      <c r="U215" s="139"/>
      <c r="V215" s="139" t="s">
        <v>162</v>
      </c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39"/>
      <c r="AJ215" s="139"/>
      <c r="AK215" s="139"/>
      <c r="AL215" s="139"/>
      <c r="AM215" s="139"/>
      <c r="AN215" s="139"/>
      <c r="AO215" s="139"/>
      <c r="AP215" s="139"/>
      <c r="AQ215" s="139"/>
      <c r="AR215" s="139"/>
      <c r="AS215" s="139"/>
      <c r="AT215" s="139"/>
      <c r="AU215" s="139"/>
      <c r="AV215" s="139"/>
      <c r="AW215" s="139"/>
    </row>
    <row r="216" spans="1:49" outlineLevel="2" x14ac:dyDescent="0.2">
      <c r="A216" s="145"/>
      <c r="B216" s="146"/>
      <c r="C216" s="165" t="s">
        <v>355</v>
      </c>
      <c r="D216" s="150"/>
      <c r="E216" s="186">
        <v>182.4</v>
      </c>
      <c r="F216" s="199"/>
      <c r="G216" s="199"/>
      <c r="H216" s="149"/>
      <c r="I216" s="148"/>
      <c r="J216" s="148"/>
      <c r="K216" s="148"/>
      <c r="L216" s="148"/>
      <c r="M216" s="149"/>
      <c r="N216" s="149"/>
      <c r="O216" s="139"/>
      <c r="P216" s="139"/>
      <c r="Q216" s="139"/>
      <c r="R216" s="139"/>
      <c r="S216" s="139"/>
      <c r="T216" s="139"/>
      <c r="U216" s="139"/>
      <c r="V216" s="139" t="s">
        <v>164</v>
      </c>
      <c r="W216" s="139">
        <v>0</v>
      </c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39"/>
      <c r="AJ216" s="139"/>
      <c r="AK216" s="139"/>
      <c r="AL216" s="139"/>
      <c r="AM216" s="139"/>
      <c r="AN216" s="139"/>
      <c r="AO216" s="139"/>
      <c r="AP216" s="139"/>
      <c r="AQ216" s="139"/>
      <c r="AR216" s="139"/>
      <c r="AS216" s="139"/>
      <c r="AT216" s="139"/>
      <c r="AU216" s="139"/>
      <c r="AV216" s="139"/>
      <c r="AW216" s="139"/>
    </row>
    <row r="217" spans="1:49" outlineLevel="3" x14ac:dyDescent="0.2">
      <c r="A217" s="145"/>
      <c r="B217" s="146"/>
      <c r="C217" s="165" t="s">
        <v>375</v>
      </c>
      <c r="D217" s="150"/>
      <c r="E217" s="186">
        <v>34.56</v>
      </c>
      <c r="F217" s="199"/>
      <c r="G217" s="199"/>
      <c r="H217" s="149"/>
      <c r="I217" s="148"/>
      <c r="J217" s="148"/>
      <c r="K217" s="148"/>
      <c r="L217" s="148"/>
      <c r="M217" s="149"/>
      <c r="N217" s="149"/>
      <c r="O217" s="139"/>
      <c r="P217" s="139"/>
      <c r="Q217" s="139"/>
      <c r="R217" s="139"/>
      <c r="S217" s="139"/>
      <c r="T217" s="139"/>
      <c r="U217" s="139"/>
      <c r="V217" s="139" t="s">
        <v>164</v>
      </c>
      <c r="W217" s="139">
        <v>0</v>
      </c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</row>
    <row r="218" spans="1:49" outlineLevel="3" x14ac:dyDescent="0.2">
      <c r="A218" s="145"/>
      <c r="B218" s="146"/>
      <c r="C218" s="165" t="s">
        <v>376</v>
      </c>
      <c r="D218" s="150"/>
      <c r="E218" s="186">
        <v>18.36</v>
      </c>
      <c r="F218" s="199"/>
      <c r="G218" s="199"/>
      <c r="H218" s="149"/>
      <c r="I218" s="148"/>
      <c r="J218" s="148"/>
      <c r="K218" s="148"/>
      <c r="L218" s="148"/>
      <c r="M218" s="149"/>
      <c r="N218" s="149"/>
      <c r="O218" s="139"/>
      <c r="P218" s="139"/>
      <c r="Q218" s="139"/>
      <c r="R218" s="139"/>
      <c r="S218" s="139"/>
      <c r="T218" s="139"/>
      <c r="U218" s="139"/>
      <c r="V218" s="139" t="s">
        <v>164</v>
      </c>
      <c r="W218" s="139">
        <v>0</v>
      </c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</row>
    <row r="219" spans="1:49" outlineLevel="3" x14ac:dyDescent="0.2">
      <c r="A219" s="145"/>
      <c r="B219" s="146"/>
      <c r="C219" s="165" t="s">
        <v>377</v>
      </c>
      <c r="D219" s="150"/>
      <c r="E219" s="186">
        <v>3.24</v>
      </c>
      <c r="F219" s="199"/>
      <c r="G219" s="199"/>
      <c r="H219" s="149"/>
      <c r="I219" s="148"/>
      <c r="J219" s="148"/>
      <c r="K219" s="148"/>
      <c r="L219" s="148"/>
      <c r="M219" s="149"/>
      <c r="N219" s="149"/>
      <c r="O219" s="139"/>
      <c r="P219" s="139"/>
      <c r="Q219" s="139"/>
      <c r="R219" s="139"/>
      <c r="S219" s="139"/>
      <c r="T219" s="139"/>
      <c r="U219" s="139"/>
      <c r="V219" s="139" t="s">
        <v>164</v>
      </c>
      <c r="W219" s="139">
        <v>0</v>
      </c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</row>
    <row r="220" spans="1:49" outlineLevel="3" x14ac:dyDescent="0.2">
      <c r="A220" s="145"/>
      <c r="B220" s="146"/>
      <c r="C220" s="165" t="s">
        <v>378</v>
      </c>
      <c r="D220" s="150"/>
      <c r="E220" s="186">
        <v>1.2124999999999999</v>
      </c>
      <c r="F220" s="199"/>
      <c r="G220" s="199"/>
      <c r="H220" s="149"/>
      <c r="I220" s="148"/>
      <c r="J220" s="148"/>
      <c r="K220" s="148"/>
      <c r="L220" s="148"/>
      <c r="M220" s="149"/>
      <c r="N220" s="149"/>
      <c r="O220" s="139"/>
      <c r="P220" s="139"/>
      <c r="Q220" s="139"/>
      <c r="R220" s="139"/>
      <c r="S220" s="139"/>
      <c r="T220" s="139"/>
      <c r="U220" s="139"/>
      <c r="V220" s="139" t="s">
        <v>164</v>
      </c>
      <c r="W220" s="139">
        <v>0</v>
      </c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</row>
    <row r="221" spans="1:49" outlineLevel="1" x14ac:dyDescent="0.2">
      <c r="A221" s="157">
        <v>100</v>
      </c>
      <c r="B221" s="158" t="s">
        <v>432</v>
      </c>
      <c r="C221" s="164" t="s">
        <v>433</v>
      </c>
      <c r="D221" s="159" t="s">
        <v>188</v>
      </c>
      <c r="E221" s="185">
        <v>41.8125</v>
      </c>
      <c r="F221" s="197"/>
      <c r="G221" s="198">
        <f>ROUND(E221*F221,2)</f>
        <v>0</v>
      </c>
      <c r="H221" s="149">
        <v>21</v>
      </c>
      <c r="I221" s="148">
        <v>0</v>
      </c>
      <c r="J221" s="148">
        <f>ROUND(E221*I221,2)</f>
        <v>0</v>
      </c>
      <c r="K221" s="148">
        <v>1.4E-2</v>
      </c>
      <c r="L221" s="148">
        <f>ROUND(E221*K221,2)</f>
        <v>0.59</v>
      </c>
      <c r="M221" s="149" t="s">
        <v>160</v>
      </c>
      <c r="N221" s="149" t="s">
        <v>161</v>
      </c>
      <c r="O221" s="139"/>
      <c r="P221" s="139"/>
      <c r="Q221" s="139"/>
      <c r="R221" s="139"/>
      <c r="S221" s="139"/>
      <c r="T221" s="139"/>
      <c r="U221" s="139"/>
      <c r="V221" s="139" t="s">
        <v>162</v>
      </c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</row>
    <row r="222" spans="1:49" outlineLevel="2" x14ac:dyDescent="0.2">
      <c r="A222" s="145"/>
      <c r="B222" s="146"/>
      <c r="C222" s="165" t="s">
        <v>367</v>
      </c>
      <c r="D222" s="150"/>
      <c r="E222" s="186">
        <v>21.6</v>
      </c>
      <c r="F222" s="199"/>
      <c r="G222" s="199"/>
      <c r="H222" s="149"/>
      <c r="I222" s="148"/>
      <c r="J222" s="148"/>
      <c r="K222" s="148"/>
      <c r="L222" s="148"/>
      <c r="M222" s="149"/>
      <c r="N222" s="149"/>
      <c r="O222" s="139"/>
      <c r="P222" s="139"/>
      <c r="Q222" s="139"/>
      <c r="R222" s="139"/>
      <c r="S222" s="139"/>
      <c r="T222" s="139"/>
      <c r="U222" s="139"/>
      <c r="V222" s="139" t="s">
        <v>164</v>
      </c>
      <c r="W222" s="139">
        <v>0</v>
      </c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</row>
    <row r="223" spans="1:49" outlineLevel="3" x14ac:dyDescent="0.2">
      <c r="A223" s="145"/>
      <c r="B223" s="146"/>
      <c r="C223" s="165" t="s">
        <v>368</v>
      </c>
      <c r="D223" s="150"/>
      <c r="E223" s="186">
        <v>9.68</v>
      </c>
      <c r="F223" s="199"/>
      <c r="G223" s="199"/>
      <c r="H223" s="149"/>
      <c r="I223" s="148"/>
      <c r="J223" s="148"/>
      <c r="K223" s="148"/>
      <c r="L223" s="148"/>
      <c r="M223" s="149"/>
      <c r="N223" s="149"/>
      <c r="O223" s="139"/>
      <c r="P223" s="139"/>
      <c r="Q223" s="139"/>
      <c r="R223" s="139"/>
      <c r="S223" s="139"/>
      <c r="T223" s="139"/>
      <c r="U223" s="139"/>
      <c r="V223" s="139" t="s">
        <v>164</v>
      </c>
      <c r="W223" s="139">
        <v>0</v>
      </c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</row>
    <row r="224" spans="1:49" outlineLevel="3" x14ac:dyDescent="0.2">
      <c r="A224" s="145"/>
      <c r="B224" s="146"/>
      <c r="C224" s="165" t="s">
        <v>371</v>
      </c>
      <c r="D224" s="150"/>
      <c r="E224" s="186">
        <v>9.7200000000000006</v>
      </c>
      <c r="F224" s="199"/>
      <c r="G224" s="199"/>
      <c r="H224" s="149"/>
      <c r="I224" s="148"/>
      <c r="J224" s="148"/>
      <c r="K224" s="148"/>
      <c r="L224" s="148"/>
      <c r="M224" s="149"/>
      <c r="N224" s="149"/>
      <c r="O224" s="139"/>
      <c r="P224" s="139"/>
      <c r="Q224" s="139"/>
      <c r="R224" s="139"/>
      <c r="S224" s="139"/>
      <c r="T224" s="139"/>
      <c r="U224" s="139"/>
      <c r="V224" s="139" t="s">
        <v>164</v>
      </c>
      <c r="W224" s="139">
        <v>0</v>
      </c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</row>
    <row r="225" spans="1:49" outlineLevel="3" x14ac:dyDescent="0.2">
      <c r="A225" s="145"/>
      <c r="B225" s="146"/>
      <c r="C225" s="165" t="s">
        <v>372</v>
      </c>
      <c r="D225" s="150"/>
      <c r="E225" s="186">
        <v>0.8125</v>
      </c>
      <c r="F225" s="199"/>
      <c r="G225" s="199"/>
      <c r="H225" s="149"/>
      <c r="I225" s="148"/>
      <c r="J225" s="148"/>
      <c r="K225" s="148"/>
      <c r="L225" s="148"/>
      <c r="M225" s="149"/>
      <c r="N225" s="149"/>
      <c r="O225" s="139"/>
      <c r="P225" s="139"/>
      <c r="Q225" s="139"/>
      <c r="R225" s="139"/>
      <c r="S225" s="139"/>
      <c r="T225" s="139"/>
      <c r="U225" s="139"/>
      <c r="V225" s="139" t="s">
        <v>164</v>
      </c>
      <c r="W225" s="139">
        <v>0</v>
      </c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</row>
    <row r="226" spans="1:49" outlineLevel="1" x14ac:dyDescent="0.2">
      <c r="A226" s="157">
        <v>101</v>
      </c>
      <c r="B226" s="158" t="s">
        <v>434</v>
      </c>
      <c r="C226" s="164" t="s">
        <v>435</v>
      </c>
      <c r="D226" s="159" t="s">
        <v>188</v>
      </c>
      <c r="E226" s="185">
        <v>21.6</v>
      </c>
      <c r="F226" s="197"/>
      <c r="G226" s="198">
        <f>ROUND(E226*F226,2)</f>
        <v>0</v>
      </c>
      <c r="H226" s="149">
        <v>21</v>
      </c>
      <c r="I226" s="148">
        <v>0</v>
      </c>
      <c r="J226" s="148">
        <f>ROUND(E226*I226,2)</f>
        <v>0</v>
      </c>
      <c r="K226" s="148">
        <v>0</v>
      </c>
      <c r="L226" s="148">
        <f>ROUND(E226*K226,2)</f>
        <v>0</v>
      </c>
      <c r="M226" s="149" t="s">
        <v>160</v>
      </c>
      <c r="N226" s="149" t="s">
        <v>161</v>
      </c>
      <c r="O226" s="139"/>
      <c r="P226" s="139"/>
      <c r="Q226" s="139"/>
      <c r="R226" s="139"/>
      <c r="S226" s="139"/>
      <c r="T226" s="139"/>
      <c r="U226" s="139"/>
      <c r="V226" s="139" t="s">
        <v>162</v>
      </c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  <c r="AO226" s="139"/>
      <c r="AP226" s="139"/>
      <c r="AQ226" s="139"/>
      <c r="AR226" s="139"/>
      <c r="AS226" s="139"/>
      <c r="AT226" s="139"/>
      <c r="AU226" s="139"/>
      <c r="AV226" s="139"/>
      <c r="AW226" s="139"/>
    </row>
    <row r="227" spans="1:49" outlineLevel="2" x14ac:dyDescent="0.2">
      <c r="A227" s="145"/>
      <c r="B227" s="146"/>
      <c r="C227" s="165" t="s">
        <v>367</v>
      </c>
      <c r="D227" s="150"/>
      <c r="E227" s="186">
        <v>21.6</v>
      </c>
      <c r="F227" s="199"/>
      <c r="G227" s="199"/>
      <c r="H227" s="149"/>
      <c r="I227" s="148"/>
      <c r="J227" s="148"/>
      <c r="K227" s="148"/>
      <c r="L227" s="148"/>
      <c r="M227" s="149"/>
      <c r="N227" s="149"/>
      <c r="O227" s="139"/>
      <c r="P227" s="139"/>
      <c r="Q227" s="139"/>
      <c r="R227" s="139"/>
      <c r="S227" s="139"/>
      <c r="T227" s="139"/>
      <c r="U227" s="139"/>
      <c r="V227" s="139" t="s">
        <v>164</v>
      </c>
      <c r="W227" s="139">
        <v>0</v>
      </c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39"/>
      <c r="AJ227" s="139"/>
      <c r="AK227" s="139"/>
      <c r="AL227" s="139"/>
      <c r="AM227" s="139"/>
      <c r="AN227" s="139"/>
      <c r="AO227" s="139"/>
      <c r="AP227" s="139"/>
      <c r="AQ227" s="139"/>
      <c r="AR227" s="139"/>
      <c r="AS227" s="139"/>
      <c r="AT227" s="139"/>
      <c r="AU227" s="139"/>
      <c r="AV227" s="139"/>
      <c r="AW227" s="139"/>
    </row>
    <row r="228" spans="1:49" outlineLevel="1" x14ac:dyDescent="0.2">
      <c r="A228" s="160">
        <v>102</v>
      </c>
      <c r="B228" s="161" t="s">
        <v>396</v>
      </c>
      <c r="C228" s="166" t="s">
        <v>397</v>
      </c>
      <c r="D228" s="162" t="s">
        <v>178</v>
      </c>
      <c r="E228" s="187">
        <v>15.60984</v>
      </c>
      <c r="F228" s="200"/>
      <c r="G228" s="201">
        <f t="shared" ref="G228:G235" si="9">ROUND(E228*F228,2)</f>
        <v>0</v>
      </c>
      <c r="H228" s="149">
        <v>21</v>
      </c>
      <c r="I228" s="148">
        <v>0</v>
      </c>
      <c r="J228" s="148">
        <f t="shared" ref="J228:J235" si="10">ROUND(E228*I228,2)</f>
        <v>0</v>
      </c>
      <c r="K228" s="148">
        <v>0</v>
      </c>
      <c r="L228" s="148">
        <f t="shared" ref="L228:L235" si="11">ROUND(E228*K228,2)</f>
        <v>0</v>
      </c>
      <c r="M228" s="149" t="s">
        <v>160</v>
      </c>
      <c r="N228" s="149" t="s">
        <v>398</v>
      </c>
      <c r="O228" s="139"/>
      <c r="P228" s="139"/>
      <c r="Q228" s="139"/>
      <c r="R228" s="139"/>
      <c r="S228" s="139"/>
      <c r="T228" s="139"/>
      <c r="U228" s="139"/>
      <c r="V228" s="139" t="s">
        <v>399</v>
      </c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39"/>
      <c r="AJ228" s="139"/>
      <c r="AK228" s="139"/>
      <c r="AL228" s="139"/>
      <c r="AM228" s="139"/>
      <c r="AN228" s="139"/>
      <c r="AO228" s="139"/>
      <c r="AP228" s="139"/>
      <c r="AQ228" s="139"/>
      <c r="AR228" s="139"/>
      <c r="AS228" s="139"/>
      <c r="AT228" s="139"/>
      <c r="AU228" s="139"/>
      <c r="AV228" s="139"/>
      <c r="AW228" s="139"/>
    </row>
    <row r="229" spans="1:49" outlineLevel="1" x14ac:dyDescent="0.2">
      <c r="A229" s="160">
        <v>103</v>
      </c>
      <c r="B229" s="161" t="s">
        <v>400</v>
      </c>
      <c r="C229" s="166" t="s">
        <v>401</v>
      </c>
      <c r="D229" s="162" t="s">
        <v>178</v>
      </c>
      <c r="E229" s="187">
        <v>15.60984</v>
      </c>
      <c r="F229" s="200"/>
      <c r="G229" s="201">
        <f t="shared" si="9"/>
        <v>0</v>
      </c>
      <c r="H229" s="149">
        <v>21</v>
      </c>
      <c r="I229" s="148">
        <v>0</v>
      </c>
      <c r="J229" s="148">
        <f t="shared" si="10"/>
        <v>0</v>
      </c>
      <c r="K229" s="148">
        <v>0</v>
      </c>
      <c r="L229" s="148">
        <f t="shared" si="11"/>
        <v>0</v>
      </c>
      <c r="M229" s="149" t="s">
        <v>160</v>
      </c>
      <c r="N229" s="149" t="s">
        <v>398</v>
      </c>
      <c r="O229" s="139"/>
      <c r="P229" s="139"/>
      <c r="Q229" s="139"/>
      <c r="R229" s="139"/>
      <c r="S229" s="139"/>
      <c r="T229" s="139"/>
      <c r="U229" s="139"/>
      <c r="V229" s="139" t="s">
        <v>399</v>
      </c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39"/>
      <c r="AJ229" s="139"/>
      <c r="AK229" s="139"/>
      <c r="AL229" s="139"/>
      <c r="AM229" s="139"/>
      <c r="AN229" s="139"/>
      <c r="AO229" s="139"/>
      <c r="AP229" s="139"/>
      <c r="AQ229" s="139"/>
      <c r="AR229" s="139"/>
      <c r="AS229" s="139"/>
      <c r="AT229" s="139"/>
      <c r="AU229" s="139"/>
      <c r="AV229" s="139"/>
      <c r="AW229" s="139"/>
    </row>
    <row r="230" spans="1:49" outlineLevel="1" x14ac:dyDescent="0.2">
      <c r="A230" s="160">
        <v>104</v>
      </c>
      <c r="B230" s="161" t="s">
        <v>402</v>
      </c>
      <c r="C230" s="166" t="s">
        <v>403</v>
      </c>
      <c r="D230" s="162" t="s">
        <v>178</v>
      </c>
      <c r="E230" s="187">
        <v>15.60984</v>
      </c>
      <c r="F230" s="200"/>
      <c r="G230" s="201">
        <f t="shared" si="9"/>
        <v>0</v>
      </c>
      <c r="H230" s="149">
        <v>21</v>
      </c>
      <c r="I230" s="148">
        <v>0</v>
      </c>
      <c r="J230" s="148">
        <f t="shared" si="10"/>
        <v>0</v>
      </c>
      <c r="K230" s="148">
        <v>0</v>
      </c>
      <c r="L230" s="148">
        <f t="shared" si="11"/>
        <v>0</v>
      </c>
      <c r="M230" s="149" t="s">
        <v>160</v>
      </c>
      <c r="N230" s="149" t="s">
        <v>398</v>
      </c>
      <c r="O230" s="139"/>
      <c r="P230" s="139"/>
      <c r="Q230" s="139"/>
      <c r="R230" s="139"/>
      <c r="S230" s="139"/>
      <c r="T230" s="139"/>
      <c r="U230" s="139"/>
      <c r="V230" s="139" t="s">
        <v>399</v>
      </c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39"/>
      <c r="AJ230" s="139"/>
      <c r="AK230" s="139"/>
      <c r="AL230" s="139"/>
      <c r="AM230" s="139"/>
      <c r="AN230" s="139"/>
      <c r="AO230" s="139"/>
      <c r="AP230" s="139"/>
      <c r="AQ230" s="139"/>
      <c r="AR230" s="139"/>
      <c r="AS230" s="139"/>
      <c r="AT230" s="139"/>
      <c r="AU230" s="139"/>
      <c r="AV230" s="139"/>
      <c r="AW230" s="139"/>
    </row>
    <row r="231" spans="1:49" outlineLevel="1" x14ac:dyDescent="0.2">
      <c r="A231" s="160">
        <v>105</v>
      </c>
      <c r="B231" s="161" t="s">
        <v>404</v>
      </c>
      <c r="C231" s="166" t="s">
        <v>405</v>
      </c>
      <c r="D231" s="162" t="s">
        <v>178</v>
      </c>
      <c r="E231" s="187">
        <v>15.60984</v>
      </c>
      <c r="F231" s="200"/>
      <c r="G231" s="201">
        <f t="shared" si="9"/>
        <v>0</v>
      </c>
      <c r="H231" s="149">
        <v>21</v>
      </c>
      <c r="I231" s="148">
        <v>0</v>
      </c>
      <c r="J231" s="148">
        <f t="shared" si="10"/>
        <v>0</v>
      </c>
      <c r="K231" s="148">
        <v>0</v>
      </c>
      <c r="L231" s="148">
        <f t="shared" si="11"/>
        <v>0</v>
      </c>
      <c r="M231" s="149" t="s">
        <v>160</v>
      </c>
      <c r="N231" s="149" t="s">
        <v>398</v>
      </c>
      <c r="O231" s="139"/>
      <c r="P231" s="139"/>
      <c r="Q231" s="139"/>
      <c r="R231" s="139"/>
      <c r="S231" s="139"/>
      <c r="T231" s="139"/>
      <c r="U231" s="139"/>
      <c r="V231" s="139" t="s">
        <v>399</v>
      </c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39"/>
      <c r="AJ231" s="139"/>
      <c r="AK231" s="139"/>
      <c r="AL231" s="139"/>
      <c r="AM231" s="139"/>
      <c r="AN231" s="139"/>
      <c r="AO231" s="139"/>
      <c r="AP231" s="139"/>
      <c r="AQ231" s="139"/>
      <c r="AR231" s="139"/>
      <c r="AS231" s="139"/>
      <c r="AT231" s="139"/>
      <c r="AU231" s="139"/>
      <c r="AV231" s="139"/>
      <c r="AW231" s="139"/>
    </row>
    <row r="232" spans="1:49" outlineLevel="1" x14ac:dyDescent="0.2">
      <c r="A232" s="160">
        <v>106</v>
      </c>
      <c r="B232" s="161" t="s">
        <v>406</v>
      </c>
      <c r="C232" s="166" t="s">
        <v>407</v>
      </c>
      <c r="D232" s="162" t="s">
        <v>178</v>
      </c>
      <c r="E232" s="187">
        <v>140.48856000000001</v>
      </c>
      <c r="F232" s="200"/>
      <c r="G232" s="201">
        <f t="shared" si="9"/>
        <v>0</v>
      </c>
      <c r="H232" s="149">
        <v>21</v>
      </c>
      <c r="I232" s="148">
        <v>0</v>
      </c>
      <c r="J232" s="148">
        <f t="shared" si="10"/>
        <v>0</v>
      </c>
      <c r="K232" s="148">
        <v>0</v>
      </c>
      <c r="L232" s="148">
        <f t="shared" si="11"/>
        <v>0</v>
      </c>
      <c r="M232" s="149" t="s">
        <v>160</v>
      </c>
      <c r="N232" s="149" t="s">
        <v>398</v>
      </c>
      <c r="O232" s="139"/>
      <c r="P232" s="139"/>
      <c r="Q232" s="139"/>
      <c r="R232" s="139"/>
      <c r="S232" s="139"/>
      <c r="T232" s="139"/>
      <c r="U232" s="139"/>
      <c r="V232" s="139" t="s">
        <v>399</v>
      </c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39"/>
      <c r="AJ232" s="139"/>
      <c r="AK232" s="139"/>
      <c r="AL232" s="139"/>
      <c r="AM232" s="139"/>
      <c r="AN232" s="139"/>
      <c r="AO232" s="139"/>
      <c r="AP232" s="139"/>
      <c r="AQ232" s="139"/>
      <c r="AR232" s="139"/>
      <c r="AS232" s="139"/>
      <c r="AT232" s="139"/>
      <c r="AU232" s="139"/>
      <c r="AV232" s="139"/>
      <c r="AW232" s="139"/>
    </row>
    <row r="233" spans="1:49" outlineLevel="1" x14ac:dyDescent="0.2">
      <c r="A233" s="160">
        <v>107</v>
      </c>
      <c r="B233" s="161" t="s">
        <v>408</v>
      </c>
      <c r="C233" s="166" t="s">
        <v>409</v>
      </c>
      <c r="D233" s="162" t="s">
        <v>178</v>
      </c>
      <c r="E233" s="187">
        <v>15.60984</v>
      </c>
      <c r="F233" s="200"/>
      <c r="G233" s="201">
        <f t="shared" si="9"/>
        <v>0</v>
      </c>
      <c r="H233" s="149">
        <v>21</v>
      </c>
      <c r="I233" s="148">
        <v>0</v>
      </c>
      <c r="J233" s="148">
        <f t="shared" si="10"/>
        <v>0</v>
      </c>
      <c r="K233" s="148">
        <v>0</v>
      </c>
      <c r="L233" s="148">
        <f t="shared" si="11"/>
        <v>0</v>
      </c>
      <c r="M233" s="149" t="s">
        <v>160</v>
      </c>
      <c r="N233" s="149" t="s">
        <v>398</v>
      </c>
      <c r="O233" s="139"/>
      <c r="P233" s="139"/>
      <c r="Q233" s="139"/>
      <c r="R233" s="139"/>
      <c r="S233" s="139"/>
      <c r="T233" s="139"/>
      <c r="U233" s="139"/>
      <c r="V233" s="139" t="s">
        <v>399</v>
      </c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39"/>
      <c r="AJ233" s="139"/>
      <c r="AK233" s="139"/>
      <c r="AL233" s="139"/>
      <c r="AM233" s="139"/>
      <c r="AN233" s="139"/>
      <c r="AO233" s="139"/>
      <c r="AP233" s="139"/>
      <c r="AQ233" s="139"/>
      <c r="AR233" s="139"/>
      <c r="AS233" s="139"/>
      <c r="AT233" s="139"/>
      <c r="AU233" s="139"/>
      <c r="AV233" s="139"/>
      <c r="AW233" s="139"/>
    </row>
    <row r="234" spans="1:49" outlineLevel="1" x14ac:dyDescent="0.2">
      <c r="A234" s="160">
        <v>108</v>
      </c>
      <c r="B234" s="161" t="s">
        <v>410</v>
      </c>
      <c r="C234" s="166" t="s">
        <v>411</v>
      </c>
      <c r="D234" s="162" t="s">
        <v>178</v>
      </c>
      <c r="E234" s="187">
        <v>62.439360000000001</v>
      </c>
      <c r="F234" s="200"/>
      <c r="G234" s="201">
        <f t="shared" si="9"/>
        <v>0</v>
      </c>
      <c r="H234" s="149">
        <v>21</v>
      </c>
      <c r="I234" s="148">
        <v>0</v>
      </c>
      <c r="J234" s="148">
        <f t="shared" si="10"/>
        <v>0</v>
      </c>
      <c r="K234" s="148">
        <v>0</v>
      </c>
      <c r="L234" s="148">
        <f t="shared" si="11"/>
        <v>0</v>
      </c>
      <c r="M234" s="149" t="s">
        <v>160</v>
      </c>
      <c r="N234" s="149" t="s">
        <v>398</v>
      </c>
      <c r="O234" s="139"/>
      <c r="P234" s="139"/>
      <c r="Q234" s="139"/>
      <c r="R234" s="139"/>
      <c r="S234" s="139"/>
      <c r="T234" s="139"/>
      <c r="U234" s="139"/>
      <c r="V234" s="139" t="s">
        <v>399</v>
      </c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39"/>
      <c r="AJ234" s="139"/>
      <c r="AK234" s="139"/>
      <c r="AL234" s="139"/>
      <c r="AM234" s="139"/>
      <c r="AN234" s="139"/>
      <c r="AO234" s="139"/>
      <c r="AP234" s="139"/>
      <c r="AQ234" s="139"/>
      <c r="AR234" s="139"/>
      <c r="AS234" s="139"/>
      <c r="AT234" s="139"/>
      <c r="AU234" s="139"/>
      <c r="AV234" s="139"/>
      <c r="AW234" s="139"/>
    </row>
    <row r="235" spans="1:49" ht="22.5" outlineLevel="1" x14ac:dyDescent="0.2">
      <c r="A235" s="160">
        <v>109</v>
      </c>
      <c r="B235" s="161" t="s">
        <v>436</v>
      </c>
      <c r="C235" s="166" t="s">
        <v>437</v>
      </c>
      <c r="D235" s="162" t="s">
        <v>178</v>
      </c>
      <c r="E235" s="187">
        <v>15.60984</v>
      </c>
      <c r="F235" s="200"/>
      <c r="G235" s="201">
        <f t="shared" si="9"/>
        <v>0</v>
      </c>
      <c r="H235" s="149">
        <v>21</v>
      </c>
      <c r="I235" s="148">
        <v>0</v>
      </c>
      <c r="J235" s="148">
        <f t="shared" si="10"/>
        <v>0</v>
      </c>
      <c r="K235" s="148">
        <v>0</v>
      </c>
      <c r="L235" s="148">
        <f t="shared" si="11"/>
        <v>0</v>
      </c>
      <c r="M235" s="149" t="s">
        <v>160</v>
      </c>
      <c r="N235" s="149" t="s">
        <v>398</v>
      </c>
      <c r="O235" s="139"/>
      <c r="P235" s="139"/>
      <c r="Q235" s="139"/>
      <c r="R235" s="139"/>
      <c r="S235" s="139"/>
      <c r="T235" s="139"/>
      <c r="U235" s="139"/>
      <c r="V235" s="139" t="s">
        <v>399</v>
      </c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  <c r="AO235" s="139"/>
      <c r="AP235" s="139"/>
      <c r="AQ235" s="139"/>
      <c r="AR235" s="139"/>
      <c r="AS235" s="139"/>
      <c r="AT235" s="139"/>
      <c r="AU235" s="139"/>
      <c r="AV235" s="139"/>
      <c r="AW235" s="139"/>
    </row>
    <row r="236" spans="1:49" x14ac:dyDescent="0.2">
      <c r="A236" s="154" t="s">
        <v>155</v>
      </c>
      <c r="B236" s="155" t="s">
        <v>98</v>
      </c>
      <c r="C236" s="163" t="s">
        <v>99</v>
      </c>
      <c r="D236" s="156"/>
      <c r="E236" s="184"/>
      <c r="F236" s="195"/>
      <c r="G236" s="196">
        <f>SUMIF(V237:V250,"&lt;&gt;NOR",G237:G250)</f>
        <v>0</v>
      </c>
      <c r="H236" s="153"/>
      <c r="I236" s="152"/>
      <c r="J236" s="152">
        <f>SUM(J237:J250)</f>
        <v>0</v>
      </c>
      <c r="K236" s="152"/>
      <c r="L236" s="152">
        <f>SUM(L237:L250)</f>
        <v>22.98</v>
      </c>
      <c r="M236" s="153"/>
      <c r="N236" s="153"/>
      <c r="V236" t="s">
        <v>156</v>
      </c>
    </row>
    <row r="237" spans="1:49" outlineLevel="1" x14ac:dyDescent="0.2">
      <c r="A237" s="157">
        <v>110</v>
      </c>
      <c r="B237" s="158" t="s">
        <v>438</v>
      </c>
      <c r="C237" s="164" t="s">
        <v>439</v>
      </c>
      <c r="D237" s="159" t="s">
        <v>188</v>
      </c>
      <c r="E237" s="185">
        <v>1149</v>
      </c>
      <c r="F237" s="197"/>
      <c r="G237" s="198">
        <f>ROUND(E237*F237,2)</f>
        <v>0</v>
      </c>
      <c r="H237" s="149">
        <v>21</v>
      </c>
      <c r="I237" s="148">
        <v>0</v>
      </c>
      <c r="J237" s="148">
        <f>ROUND(E237*I237,2)</f>
        <v>0</v>
      </c>
      <c r="K237" s="148">
        <v>6.0000000000000001E-3</v>
      </c>
      <c r="L237" s="148">
        <f>ROUND(E237*K237,2)</f>
        <v>6.89</v>
      </c>
      <c r="M237" s="149" t="s">
        <v>160</v>
      </c>
      <c r="N237" s="149" t="s">
        <v>161</v>
      </c>
      <c r="O237" s="139"/>
      <c r="P237" s="139"/>
      <c r="Q237" s="139"/>
      <c r="R237" s="139"/>
      <c r="S237" s="139"/>
      <c r="T237" s="139"/>
      <c r="U237" s="139"/>
      <c r="V237" s="139" t="s">
        <v>162</v>
      </c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39"/>
      <c r="AJ237" s="139"/>
      <c r="AK237" s="139"/>
      <c r="AL237" s="139"/>
      <c r="AM237" s="139"/>
      <c r="AN237" s="139"/>
      <c r="AO237" s="139"/>
      <c r="AP237" s="139"/>
      <c r="AQ237" s="139"/>
      <c r="AR237" s="139"/>
      <c r="AS237" s="139"/>
      <c r="AT237" s="139"/>
      <c r="AU237" s="139"/>
      <c r="AV237" s="139"/>
      <c r="AW237" s="139"/>
    </row>
    <row r="238" spans="1:49" outlineLevel="2" x14ac:dyDescent="0.2">
      <c r="A238" s="145"/>
      <c r="B238" s="146"/>
      <c r="C238" s="165" t="s">
        <v>419</v>
      </c>
      <c r="D238" s="150"/>
      <c r="E238" s="186">
        <v>1120</v>
      </c>
      <c r="F238" s="199"/>
      <c r="G238" s="199"/>
      <c r="H238" s="149"/>
      <c r="I238" s="148"/>
      <c r="J238" s="148"/>
      <c r="K238" s="148"/>
      <c r="L238" s="148"/>
      <c r="M238" s="149"/>
      <c r="N238" s="149"/>
      <c r="O238" s="139"/>
      <c r="P238" s="139"/>
      <c r="Q238" s="139"/>
      <c r="R238" s="139"/>
      <c r="S238" s="139"/>
      <c r="T238" s="139"/>
      <c r="U238" s="139"/>
      <c r="V238" s="139" t="s">
        <v>164</v>
      </c>
      <c r="W238" s="139">
        <v>0</v>
      </c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39"/>
      <c r="AO238" s="139"/>
      <c r="AP238" s="139"/>
      <c r="AQ238" s="139"/>
      <c r="AR238" s="139"/>
      <c r="AS238" s="139"/>
      <c r="AT238" s="139"/>
      <c r="AU238" s="139"/>
      <c r="AV238" s="139"/>
      <c r="AW238" s="139"/>
    </row>
    <row r="239" spans="1:49" outlineLevel="3" x14ac:dyDescent="0.2">
      <c r="A239" s="145"/>
      <c r="B239" s="146"/>
      <c r="C239" s="165" t="s">
        <v>440</v>
      </c>
      <c r="D239" s="150"/>
      <c r="E239" s="186">
        <v>29</v>
      </c>
      <c r="F239" s="199"/>
      <c r="G239" s="199"/>
      <c r="H239" s="149"/>
      <c r="I239" s="148"/>
      <c r="J239" s="148"/>
      <c r="K239" s="148"/>
      <c r="L239" s="148"/>
      <c r="M239" s="149"/>
      <c r="N239" s="149"/>
      <c r="O239" s="139"/>
      <c r="P239" s="139"/>
      <c r="Q239" s="139"/>
      <c r="R239" s="139"/>
      <c r="S239" s="139"/>
      <c r="T239" s="139"/>
      <c r="U239" s="139"/>
      <c r="V239" s="139" t="s">
        <v>164</v>
      </c>
      <c r="W239" s="139">
        <v>0</v>
      </c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39"/>
      <c r="AJ239" s="139"/>
      <c r="AK239" s="139"/>
      <c r="AL239" s="139"/>
      <c r="AM239" s="139"/>
      <c r="AN239" s="139"/>
      <c r="AO239" s="139"/>
      <c r="AP239" s="139"/>
      <c r="AQ239" s="139"/>
      <c r="AR239" s="139"/>
      <c r="AS239" s="139"/>
      <c r="AT239" s="139"/>
      <c r="AU239" s="139"/>
      <c r="AV239" s="139"/>
      <c r="AW239" s="139"/>
    </row>
    <row r="240" spans="1:49" outlineLevel="1" x14ac:dyDescent="0.2">
      <c r="A240" s="157">
        <v>111</v>
      </c>
      <c r="B240" s="158" t="s">
        <v>441</v>
      </c>
      <c r="C240" s="164" t="s">
        <v>442</v>
      </c>
      <c r="D240" s="159" t="s">
        <v>188</v>
      </c>
      <c r="E240" s="185">
        <v>1149</v>
      </c>
      <c r="F240" s="197"/>
      <c r="G240" s="198">
        <f>ROUND(E240*F240,2)</f>
        <v>0</v>
      </c>
      <c r="H240" s="149">
        <v>21</v>
      </c>
      <c r="I240" s="148">
        <v>0</v>
      </c>
      <c r="J240" s="148">
        <f>ROUND(E240*I240,2)</f>
        <v>0</v>
      </c>
      <c r="K240" s="148">
        <v>1.4E-2</v>
      </c>
      <c r="L240" s="148">
        <f>ROUND(E240*K240,2)</f>
        <v>16.09</v>
      </c>
      <c r="M240" s="149" t="s">
        <v>160</v>
      </c>
      <c r="N240" s="149" t="s">
        <v>161</v>
      </c>
      <c r="O240" s="139"/>
      <c r="P240" s="139"/>
      <c r="Q240" s="139"/>
      <c r="R240" s="139"/>
      <c r="S240" s="139"/>
      <c r="T240" s="139"/>
      <c r="U240" s="139"/>
      <c r="V240" s="139" t="s">
        <v>162</v>
      </c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</row>
    <row r="241" spans="1:49" outlineLevel="2" x14ac:dyDescent="0.2">
      <c r="A241" s="145"/>
      <c r="B241" s="146"/>
      <c r="C241" s="165" t="s">
        <v>419</v>
      </c>
      <c r="D241" s="150"/>
      <c r="E241" s="186">
        <v>1120</v>
      </c>
      <c r="F241" s="199"/>
      <c r="G241" s="199"/>
      <c r="H241" s="149"/>
      <c r="I241" s="148"/>
      <c r="J241" s="148"/>
      <c r="K241" s="148"/>
      <c r="L241" s="148"/>
      <c r="M241" s="149"/>
      <c r="N241" s="149"/>
      <c r="O241" s="139"/>
      <c r="P241" s="139"/>
      <c r="Q241" s="139"/>
      <c r="R241" s="139"/>
      <c r="S241" s="139"/>
      <c r="T241" s="139"/>
      <c r="U241" s="139"/>
      <c r="V241" s="139" t="s">
        <v>164</v>
      </c>
      <c r="W241" s="139">
        <v>0</v>
      </c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39"/>
      <c r="AJ241" s="139"/>
      <c r="AK241" s="139"/>
      <c r="AL241" s="139"/>
      <c r="AM241" s="139"/>
      <c r="AN241" s="139"/>
      <c r="AO241" s="139"/>
      <c r="AP241" s="139"/>
      <c r="AQ241" s="139"/>
      <c r="AR241" s="139"/>
      <c r="AS241" s="139"/>
      <c r="AT241" s="139"/>
      <c r="AU241" s="139"/>
      <c r="AV241" s="139"/>
      <c r="AW241" s="139"/>
    </row>
    <row r="242" spans="1:49" outlineLevel="3" x14ac:dyDescent="0.2">
      <c r="A242" s="145"/>
      <c r="B242" s="146"/>
      <c r="C242" s="165" t="s">
        <v>440</v>
      </c>
      <c r="D242" s="150"/>
      <c r="E242" s="186">
        <v>29</v>
      </c>
      <c r="F242" s="199"/>
      <c r="G242" s="199"/>
      <c r="H242" s="149"/>
      <c r="I242" s="148"/>
      <c r="J242" s="148"/>
      <c r="K242" s="148"/>
      <c r="L242" s="148"/>
      <c r="M242" s="149"/>
      <c r="N242" s="149"/>
      <c r="O242" s="139"/>
      <c r="P242" s="139"/>
      <c r="Q242" s="139"/>
      <c r="R242" s="139"/>
      <c r="S242" s="139"/>
      <c r="T242" s="139"/>
      <c r="U242" s="139"/>
      <c r="V242" s="139" t="s">
        <v>164</v>
      </c>
      <c r="W242" s="139">
        <v>0</v>
      </c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39"/>
      <c r="AN242" s="139"/>
      <c r="AO242" s="139"/>
      <c r="AP242" s="139"/>
      <c r="AQ242" s="139"/>
      <c r="AR242" s="139"/>
      <c r="AS242" s="139"/>
      <c r="AT242" s="139"/>
      <c r="AU242" s="139"/>
      <c r="AV242" s="139"/>
      <c r="AW242" s="139"/>
    </row>
    <row r="243" spans="1:49" outlineLevel="1" x14ac:dyDescent="0.2">
      <c r="A243" s="160">
        <v>112</v>
      </c>
      <c r="B243" s="161" t="s">
        <v>396</v>
      </c>
      <c r="C243" s="166" t="s">
        <v>397</v>
      </c>
      <c r="D243" s="162" t="s">
        <v>178</v>
      </c>
      <c r="E243" s="187">
        <v>22.98</v>
      </c>
      <c r="F243" s="200"/>
      <c r="G243" s="201">
        <f t="shared" ref="G243:G250" si="12">ROUND(E243*F243,2)</f>
        <v>0</v>
      </c>
      <c r="H243" s="149">
        <v>21</v>
      </c>
      <c r="I243" s="148">
        <v>0</v>
      </c>
      <c r="J243" s="148">
        <f t="shared" ref="J243:J250" si="13">ROUND(E243*I243,2)</f>
        <v>0</v>
      </c>
      <c r="K243" s="148">
        <v>0</v>
      </c>
      <c r="L243" s="148">
        <f t="shared" ref="L243:L250" si="14">ROUND(E243*K243,2)</f>
        <v>0</v>
      </c>
      <c r="M243" s="149" t="s">
        <v>160</v>
      </c>
      <c r="N243" s="149" t="s">
        <v>398</v>
      </c>
      <c r="O243" s="139"/>
      <c r="P243" s="139"/>
      <c r="Q243" s="139"/>
      <c r="R243" s="139"/>
      <c r="S243" s="139"/>
      <c r="T243" s="139"/>
      <c r="U243" s="139"/>
      <c r="V243" s="139" t="s">
        <v>399</v>
      </c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39"/>
      <c r="AJ243" s="139"/>
      <c r="AK243" s="139"/>
      <c r="AL243" s="139"/>
      <c r="AM243" s="139"/>
      <c r="AN243" s="139"/>
      <c r="AO243" s="139"/>
      <c r="AP243" s="139"/>
      <c r="AQ243" s="139"/>
      <c r="AR243" s="139"/>
      <c r="AS243" s="139"/>
      <c r="AT243" s="139"/>
      <c r="AU243" s="139"/>
      <c r="AV243" s="139"/>
      <c r="AW243" s="139"/>
    </row>
    <row r="244" spans="1:49" outlineLevel="1" x14ac:dyDescent="0.2">
      <c r="A244" s="160">
        <v>113</v>
      </c>
      <c r="B244" s="161" t="s">
        <v>400</v>
      </c>
      <c r="C244" s="166" t="s">
        <v>401</v>
      </c>
      <c r="D244" s="162" t="s">
        <v>178</v>
      </c>
      <c r="E244" s="187">
        <v>22.98</v>
      </c>
      <c r="F244" s="200"/>
      <c r="G244" s="201">
        <f t="shared" si="12"/>
        <v>0</v>
      </c>
      <c r="H244" s="149">
        <v>21</v>
      </c>
      <c r="I244" s="148">
        <v>0</v>
      </c>
      <c r="J244" s="148">
        <f t="shared" si="13"/>
        <v>0</v>
      </c>
      <c r="K244" s="148">
        <v>0</v>
      </c>
      <c r="L244" s="148">
        <f t="shared" si="14"/>
        <v>0</v>
      </c>
      <c r="M244" s="149" t="s">
        <v>160</v>
      </c>
      <c r="N244" s="149" t="s">
        <v>398</v>
      </c>
      <c r="O244" s="139"/>
      <c r="P244" s="139"/>
      <c r="Q244" s="139"/>
      <c r="R244" s="139"/>
      <c r="S244" s="139"/>
      <c r="T244" s="139"/>
      <c r="U244" s="139"/>
      <c r="V244" s="139" t="s">
        <v>399</v>
      </c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</row>
    <row r="245" spans="1:49" outlineLevel="1" x14ac:dyDescent="0.2">
      <c r="A245" s="160">
        <v>114</v>
      </c>
      <c r="B245" s="161" t="s">
        <v>402</v>
      </c>
      <c r="C245" s="166" t="s">
        <v>403</v>
      </c>
      <c r="D245" s="162" t="s">
        <v>178</v>
      </c>
      <c r="E245" s="187">
        <v>22.98</v>
      </c>
      <c r="F245" s="200"/>
      <c r="G245" s="201">
        <f t="shared" si="12"/>
        <v>0</v>
      </c>
      <c r="H245" s="149">
        <v>21</v>
      </c>
      <c r="I245" s="148">
        <v>0</v>
      </c>
      <c r="J245" s="148">
        <f t="shared" si="13"/>
        <v>0</v>
      </c>
      <c r="K245" s="148">
        <v>0</v>
      </c>
      <c r="L245" s="148">
        <f t="shared" si="14"/>
        <v>0</v>
      </c>
      <c r="M245" s="149" t="s">
        <v>160</v>
      </c>
      <c r="N245" s="149" t="s">
        <v>398</v>
      </c>
      <c r="O245" s="139"/>
      <c r="P245" s="139"/>
      <c r="Q245" s="139"/>
      <c r="R245" s="139"/>
      <c r="S245" s="139"/>
      <c r="T245" s="139"/>
      <c r="U245" s="139"/>
      <c r="V245" s="139" t="s">
        <v>399</v>
      </c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39"/>
      <c r="AJ245" s="139"/>
      <c r="AK245" s="139"/>
      <c r="AL245" s="139"/>
      <c r="AM245" s="139"/>
      <c r="AN245" s="139"/>
      <c r="AO245" s="139"/>
      <c r="AP245" s="139"/>
      <c r="AQ245" s="139"/>
      <c r="AR245" s="139"/>
      <c r="AS245" s="139"/>
      <c r="AT245" s="139"/>
      <c r="AU245" s="139"/>
      <c r="AV245" s="139"/>
      <c r="AW245" s="139"/>
    </row>
    <row r="246" spans="1:49" outlineLevel="1" x14ac:dyDescent="0.2">
      <c r="A246" s="160">
        <v>115</v>
      </c>
      <c r="B246" s="161" t="s">
        <v>404</v>
      </c>
      <c r="C246" s="166" t="s">
        <v>405</v>
      </c>
      <c r="D246" s="162" t="s">
        <v>178</v>
      </c>
      <c r="E246" s="187">
        <v>22.98</v>
      </c>
      <c r="F246" s="200"/>
      <c r="G246" s="201">
        <f t="shared" si="12"/>
        <v>0</v>
      </c>
      <c r="H246" s="149">
        <v>21</v>
      </c>
      <c r="I246" s="148">
        <v>0</v>
      </c>
      <c r="J246" s="148">
        <f t="shared" si="13"/>
        <v>0</v>
      </c>
      <c r="K246" s="148">
        <v>0</v>
      </c>
      <c r="L246" s="148">
        <f t="shared" si="14"/>
        <v>0</v>
      </c>
      <c r="M246" s="149" t="s">
        <v>160</v>
      </c>
      <c r="N246" s="149" t="s">
        <v>398</v>
      </c>
      <c r="O246" s="139"/>
      <c r="P246" s="139"/>
      <c r="Q246" s="139"/>
      <c r="R246" s="139"/>
      <c r="S246" s="139"/>
      <c r="T246" s="139"/>
      <c r="U246" s="139"/>
      <c r="V246" s="139" t="s">
        <v>399</v>
      </c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39"/>
      <c r="AJ246" s="139"/>
      <c r="AK246" s="139"/>
      <c r="AL246" s="139"/>
      <c r="AM246" s="139"/>
      <c r="AN246" s="139"/>
      <c r="AO246" s="139"/>
      <c r="AP246" s="139"/>
      <c r="AQ246" s="139"/>
      <c r="AR246" s="139"/>
      <c r="AS246" s="139"/>
      <c r="AT246" s="139"/>
      <c r="AU246" s="139"/>
      <c r="AV246" s="139"/>
      <c r="AW246" s="139"/>
    </row>
    <row r="247" spans="1:49" outlineLevel="1" x14ac:dyDescent="0.2">
      <c r="A247" s="160">
        <v>116</v>
      </c>
      <c r="B247" s="161" t="s">
        <v>406</v>
      </c>
      <c r="C247" s="166" t="s">
        <v>407</v>
      </c>
      <c r="D247" s="162" t="s">
        <v>178</v>
      </c>
      <c r="E247" s="187">
        <v>206.82</v>
      </c>
      <c r="F247" s="200"/>
      <c r="G247" s="201">
        <f t="shared" si="12"/>
        <v>0</v>
      </c>
      <c r="H247" s="149">
        <v>21</v>
      </c>
      <c r="I247" s="148">
        <v>0</v>
      </c>
      <c r="J247" s="148">
        <f t="shared" si="13"/>
        <v>0</v>
      </c>
      <c r="K247" s="148">
        <v>0</v>
      </c>
      <c r="L247" s="148">
        <f t="shared" si="14"/>
        <v>0</v>
      </c>
      <c r="M247" s="149" t="s">
        <v>160</v>
      </c>
      <c r="N247" s="149" t="s">
        <v>398</v>
      </c>
      <c r="O247" s="139"/>
      <c r="P247" s="139"/>
      <c r="Q247" s="139"/>
      <c r="R247" s="139"/>
      <c r="S247" s="139"/>
      <c r="T247" s="139"/>
      <c r="U247" s="139"/>
      <c r="V247" s="139" t="s">
        <v>399</v>
      </c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39"/>
      <c r="AJ247" s="139"/>
      <c r="AK247" s="139"/>
      <c r="AL247" s="139"/>
      <c r="AM247" s="139"/>
      <c r="AN247" s="139"/>
      <c r="AO247" s="139"/>
      <c r="AP247" s="139"/>
      <c r="AQ247" s="139"/>
      <c r="AR247" s="139"/>
      <c r="AS247" s="139"/>
      <c r="AT247" s="139"/>
      <c r="AU247" s="139"/>
      <c r="AV247" s="139"/>
      <c r="AW247" s="139"/>
    </row>
    <row r="248" spans="1:49" outlineLevel="1" x14ac:dyDescent="0.2">
      <c r="A248" s="160">
        <v>117</v>
      </c>
      <c r="B248" s="161" t="s">
        <v>408</v>
      </c>
      <c r="C248" s="166" t="s">
        <v>409</v>
      </c>
      <c r="D248" s="162" t="s">
        <v>178</v>
      </c>
      <c r="E248" s="187">
        <v>22.98</v>
      </c>
      <c r="F248" s="200"/>
      <c r="G248" s="201">
        <f t="shared" si="12"/>
        <v>0</v>
      </c>
      <c r="H248" s="149">
        <v>21</v>
      </c>
      <c r="I248" s="148">
        <v>0</v>
      </c>
      <c r="J248" s="148">
        <f t="shared" si="13"/>
        <v>0</v>
      </c>
      <c r="K248" s="148">
        <v>0</v>
      </c>
      <c r="L248" s="148">
        <f t="shared" si="14"/>
        <v>0</v>
      </c>
      <c r="M248" s="149" t="s">
        <v>160</v>
      </c>
      <c r="N248" s="149" t="s">
        <v>398</v>
      </c>
      <c r="O248" s="139"/>
      <c r="P248" s="139"/>
      <c r="Q248" s="139"/>
      <c r="R248" s="139"/>
      <c r="S248" s="139"/>
      <c r="T248" s="139"/>
      <c r="U248" s="139"/>
      <c r="V248" s="139" t="s">
        <v>399</v>
      </c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39"/>
      <c r="AJ248" s="139"/>
      <c r="AK248" s="139"/>
      <c r="AL248" s="139"/>
      <c r="AM248" s="139"/>
      <c r="AN248" s="139"/>
      <c r="AO248" s="139"/>
      <c r="AP248" s="139"/>
      <c r="AQ248" s="139"/>
      <c r="AR248" s="139"/>
      <c r="AS248" s="139"/>
      <c r="AT248" s="139"/>
      <c r="AU248" s="139"/>
      <c r="AV248" s="139"/>
      <c r="AW248" s="139"/>
    </row>
    <row r="249" spans="1:49" outlineLevel="1" x14ac:dyDescent="0.2">
      <c r="A249" s="160">
        <v>118</v>
      </c>
      <c r="B249" s="161" t="s">
        <v>410</v>
      </c>
      <c r="C249" s="166" t="s">
        <v>411</v>
      </c>
      <c r="D249" s="162" t="s">
        <v>178</v>
      </c>
      <c r="E249" s="187">
        <v>91.92</v>
      </c>
      <c r="F249" s="200"/>
      <c r="G249" s="201">
        <f t="shared" si="12"/>
        <v>0</v>
      </c>
      <c r="H249" s="149">
        <v>21</v>
      </c>
      <c r="I249" s="148">
        <v>0</v>
      </c>
      <c r="J249" s="148">
        <f t="shared" si="13"/>
        <v>0</v>
      </c>
      <c r="K249" s="148">
        <v>0</v>
      </c>
      <c r="L249" s="148">
        <f t="shared" si="14"/>
        <v>0</v>
      </c>
      <c r="M249" s="149" t="s">
        <v>160</v>
      </c>
      <c r="N249" s="149" t="s">
        <v>398</v>
      </c>
      <c r="O249" s="139"/>
      <c r="P249" s="139"/>
      <c r="Q249" s="139"/>
      <c r="R249" s="139"/>
      <c r="S249" s="139"/>
      <c r="T249" s="139"/>
      <c r="U249" s="139"/>
      <c r="V249" s="139" t="s">
        <v>399</v>
      </c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39"/>
      <c r="AJ249" s="139"/>
      <c r="AK249" s="139"/>
      <c r="AL249" s="139"/>
      <c r="AM249" s="139"/>
      <c r="AN249" s="139"/>
      <c r="AO249" s="139"/>
      <c r="AP249" s="139"/>
      <c r="AQ249" s="139"/>
      <c r="AR249" s="139"/>
      <c r="AS249" s="139"/>
      <c r="AT249" s="139"/>
      <c r="AU249" s="139"/>
      <c r="AV249" s="139"/>
      <c r="AW249" s="139"/>
    </row>
    <row r="250" spans="1:49" ht="22.5" outlineLevel="1" x14ac:dyDescent="0.2">
      <c r="A250" s="160">
        <v>119</v>
      </c>
      <c r="B250" s="161" t="s">
        <v>443</v>
      </c>
      <c r="C250" s="166" t="s">
        <v>444</v>
      </c>
      <c r="D250" s="162" t="s">
        <v>178</v>
      </c>
      <c r="E250" s="187">
        <v>22.98</v>
      </c>
      <c r="F250" s="200"/>
      <c r="G250" s="201">
        <f t="shared" si="12"/>
        <v>0</v>
      </c>
      <c r="H250" s="149">
        <v>21</v>
      </c>
      <c r="I250" s="148">
        <v>0</v>
      </c>
      <c r="J250" s="148">
        <f t="shared" si="13"/>
        <v>0</v>
      </c>
      <c r="K250" s="148">
        <v>0</v>
      </c>
      <c r="L250" s="148">
        <f t="shared" si="14"/>
        <v>0</v>
      </c>
      <c r="M250" s="149" t="s">
        <v>160</v>
      </c>
      <c r="N250" s="149" t="s">
        <v>398</v>
      </c>
      <c r="O250" s="139"/>
      <c r="P250" s="139"/>
      <c r="Q250" s="139"/>
      <c r="R250" s="139"/>
      <c r="S250" s="139"/>
      <c r="T250" s="139"/>
      <c r="U250" s="139"/>
      <c r="V250" s="139" t="s">
        <v>399</v>
      </c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39"/>
      <c r="AJ250" s="139"/>
      <c r="AK250" s="139"/>
      <c r="AL250" s="139"/>
      <c r="AM250" s="139"/>
      <c r="AN250" s="139"/>
      <c r="AO250" s="139"/>
      <c r="AP250" s="139"/>
      <c r="AQ250" s="139"/>
      <c r="AR250" s="139"/>
      <c r="AS250" s="139"/>
      <c r="AT250" s="139"/>
      <c r="AU250" s="139"/>
      <c r="AV250" s="139"/>
      <c r="AW250" s="139"/>
    </row>
    <row r="251" spans="1:49" x14ac:dyDescent="0.2">
      <c r="A251" s="154" t="s">
        <v>155</v>
      </c>
      <c r="B251" s="155" t="s">
        <v>100</v>
      </c>
      <c r="C251" s="163" t="s">
        <v>101</v>
      </c>
      <c r="D251" s="156"/>
      <c r="E251" s="184"/>
      <c r="F251" s="195"/>
      <c r="G251" s="196">
        <f>SUMIF(V252:V261,"&lt;&gt;NOR",G252:G261)</f>
        <v>0</v>
      </c>
      <c r="H251" s="153"/>
      <c r="I251" s="152"/>
      <c r="J251" s="152">
        <f>SUM(J252:J261)</f>
        <v>0</v>
      </c>
      <c r="K251" s="152"/>
      <c r="L251" s="152">
        <f>SUM(L252:L261)</f>
        <v>2.2400000000000002</v>
      </c>
      <c r="M251" s="153"/>
      <c r="N251" s="153"/>
      <c r="V251" t="s">
        <v>156</v>
      </c>
    </row>
    <row r="252" spans="1:49" ht="22.5" outlineLevel="1" x14ac:dyDescent="0.2">
      <c r="A252" s="157">
        <v>120</v>
      </c>
      <c r="B252" s="158" t="s">
        <v>445</v>
      </c>
      <c r="C252" s="164" t="s">
        <v>446</v>
      </c>
      <c r="D252" s="159" t="s">
        <v>188</v>
      </c>
      <c r="E252" s="185">
        <v>1120</v>
      </c>
      <c r="F252" s="197"/>
      <c r="G252" s="198">
        <f>ROUND(E252*F252,2)</f>
        <v>0</v>
      </c>
      <c r="H252" s="149">
        <v>21</v>
      </c>
      <c r="I252" s="148">
        <v>0</v>
      </c>
      <c r="J252" s="148">
        <f>ROUND(E252*I252,2)</f>
        <v>0</v>
      </c>
      <c r="K252" s="148">
        <v>2E-3</v>
      </c>
      <c r="L252" s="148">
        <f>ROUND(E252*K252,2)</f>
        <v>2.2400000000000002</v>
      </c>
      <c r="M252" s="149" t="s">
        <v>160</v>
      </c>
      <c r="N252" s="149" t="s">
        <v>161</v>
      </c>
      <c r="O252" s="139"/>
      <c r="P252" s="139"/>
      <c r="Q252" s="139"/>
      <c r="R252" s="139"/>
      <c r="S252" s="139"/>
      <c r="T252" s="139"/>
      <c r="U252" s="139"/>
      <c r="V252" s="139" t="s">
        <v>162</v>
      </c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39"/>
      <c r="AJ252" s="139"/>
      <c r="AK252" s="139"/>
      <c r="AL252" s="139"/>
      <c r="AM252" s="139"/>
      <c r="AN252" s="139"/>
      <c r="AO252" s="139"/>
      <c r="AP252" s="139"/>
      <c r="AQ252" s="139"/>
      <c r="AR252" s="139"/>
      <c r="AS252" s="139"/>
      <c r="AT252" s="139"/>
      <c r="AU252" s="139"/>
      <c r="AV252" s="139"/>
      <c r="AW252" s="139"/>
    </row>
    <row r="253" spans="1:49" outlineLevel="2" x14ac:dyDescent="0.2">
      <c r="A253" s="145"/>
      <c r="B253" s="146"/>
      <c r="C253" s="165" t="s">
        <v>419</v>
      </c>
      <c r="D253" s="150"/>
      <c r="E253" s="186">
        <v>1120</v>
      </c>
      <c r="F253" s="199"/>
      <c r="G253" s="199"/>
      <c r="H253" s="149"/>
      <c r="I253" s="148"/>
      <c r="J253" s="148"/>
      <c r="K253" s="148"/>
      <c r="L253" s="148"/>
      <c r="M253" s="149"/>
      <c r="N253" s="149"/>
      <c r="O253" s="139"/>
      <c r="P253" s="139"/>
      <c r="Q253" s="139"/>
      <c r="R253" s="139"/>
      <c r="S253" s="139"/>
      <c r="T253" s="139"/>
      <c r="U253" s="139"/>
      <c r="V253" s="139" t="s">
        <v>164</v>
      </c>
      <c r="W253" s="139">
        <v>0</v>
      </c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  <c r="AO253" s="139"/>
      <c r="AP253" s="139"/>
      <c r="AQ253" s="139"/>
      <c r="AR253" s="139"/>
      <c r="AS253" s="139"/>
      <c r="AT253" s="139"/>
      <c r="AU253" s="139"/>
      <c r="AV253" s="139"/>
      <c r="AW253" s="139"/>
    </row>
    <row r="254" spans="1:49" outlineLevel="1" x14ac:dyDescent="0.2">
      <c r="A254" s="160">
        <v>121</v>
      </c>
      <c r="B254" s="161" t="s">
        <v>396</v>
      </c>
      <c r="C254" s="166" t="s">
        <v>397</v>
      </c>
      <c r="D254" s="162" t="s">
        <v>178</v>
      </c>
      <c r="E254" s="187">
        <v>2.2400000000000002</v>
      </c>
      <c r="F254" s="200"/>
      <c r="G254" s="201">
        <f t="shared" ref="G254:G261" si="15">ROUND(E254*F254,2)</f>
        <v>0</v>
      </c>
      <c r="H254" s="149">
        <v>21</v>
      </c>
      <c r="I254" s="148">
        <v>0</v>
      </c>
      <c r="J254" s="148">
        <f t="shared" ref="J254:J261" si="16">ROUND(E254*I254,2)</f>
        <v>0</v>
      </c>
      <c r="K254" s="148">
        <v>0</v>
      </c>
      <c r="L254" s="148">
        <f t="shared" ref="L254:L261" si="17">ROUND(E254*K254,2)</f>
        <v>0</v>
      </c>
      <c r="M254" s="149" t="s">
        <v>160</v>
      </c>
      <c r="N254" s="149" t="s">
        <v>398</v>
      </c>
      <c r="O254" s="139"/>
      <c r="P254" s="139"/>
      <c r="Q254" s="139"/>
      <c r="R254" s="139"/>
      <c r="S254" s="139"/>
      <c r="T254" s="139"/>
      <c r="U254" s="139"/>
      <c r="V254" s="139" t="s">
        <v>399</v>
      </c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39"/>
      <c r="AJ254" s="139"/>
      <c r="AK254" s="139"/>
      <c r="AL254" s="139"/>
      <c r="AM254" s="139"/>
      <c r="AN254" s="139"/>
      <c r="AO254" s="139"/>
      <c r="AP254" s="139"/>
      <c r="AQ254" s="139"/>
      <c r="AR254" s="139"/>
      <c r="AS254" s="139"/>
      <c r="AT254" s="139"/>
      <c r="AU254" s="139"/>
      <c r="AV254" s="139"/>
      <c r="AW254" s="139"/>
    </row>
    <row r="255" spans="1:49" outlineLevel="1" x14ac:dyDescent="0.2">
      <c r="A255" s="160">
        <v>122</v>
      </c>
      <c r="B255" s="161" t="s">
        <v>400</v>
      </c>
      <c r="C255" s="166" t="s">
        <v>401</v>
      </c>
      <c r="D255" s="162" t="s">
        <v>178</v>
      </c>
      <c r="E255" s="187">
        <v>2.2400000000000002</v>
      </c>
      <c r="F255" s="200"/>
      <c r="G255" s="201">
        <f t="shared" si="15"/>
        <v>0</v>
      </c>
      <c r="H255" s="149">
        <v>21</v>
      </c>
      <c r="I255" s="148">
        <v>0</v>
      </c>
      <c r="J255" s="148">
        <f t="shared" si="16"/>
        <v>0</v>
      </c>
      <c r="K255" s="148">
        <v>0</v>
      </c>
      <c r="L255" s="148">
        <f t="shared" si="17"/>
        <v>0</v>
      </c>
      <c r="M255" s="149" t="s">
        <v>160</v>
      </c>
      <c r="N255" s="149" t="s">
        <v>398</v>
      </c>
      <c r="O255" s="139"/>
      <c r="P255" s="139"/>
      <c r="Q255" s="139"/>
      <c r="R255" s="139"/>
      <c r="S255" s="139"/>
      <c r="T255" s="139"/>
      <c r="U255" s="139"/>
      <c r="V255" s="139" t="s">
        <v>399</v>
      </c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39"/>
      <c r="AJ255" s="139"/>
      <c r="AK255" s="139"/>
      <c r="AL255" s="139"/>
      <c r="AM255" s="139"/>
      <c r="AN255" s="139"/>
      <c r="AO255" s="139"/>
      <c r="AP255" s="139"/>
      <c r="AQ255" s="139"/>
      <c r="AR255" s="139"/>
      <c r="AS255" s="139"/>
      <c r="AT255" s="139"/>
      <c r="AU255" s="139"/>
      <c r="AV255" s="139"/>
      <c r="AW255" s="139"/>
    </row>
    <row r="256" spans="1:49" outlineLevel="1" x14ac:dyDescent="0.2">
      <c r="A256" s="160">
        <v>123</v>
      </c>
      <c r="B256" s="161" t="s">
        <v>402</v>
      </c>
      <c r="C256" s="166" t="s">
        <v>403</v>
      </c>
      <c r="D256" s="162" t="s">
        <v>178</v>
      </c>
      <c r="E256" s="187">
        <v>2.2400000000000002</v>
      </c>
      <c r="F256" s="200"/>
      <c r="G256" s="201">
        <f t="shared" si="15"/>
        <v>0</v>
      </c>
      <c r="H256" s="149">
        <v>21</v>
      </c>
      <c r="I256" s="148">
        <v>0</v>
      </c>
      <c r="J256" s="148">
        <f t="shared" si="16"/>
        <v>0</v>
      </c>
      <c r="K256" s="148">
        <v>0</v>
      </c>
      <c r="L256" s="148">
        <f t="shared" si="17"/>
        <v>0</v>
      </c>
      <c r="M256" s="149" t="s">
        <v>160</v>
      </c>
      <c r="N256" s="149" t="s">
        <v>398</v>
      </c>
      <c r="O256" s="139"/>
      <c r="P256" s="139"/>
      <c r="Q256" s="139"/>
      <c r="R256" s="139"/>
      <c r="S256" s="139"/>
      <c r="T256" s="139"/>
      <c r="U256" s="139"/>
      <c r="V256" s="139" t="s">
        <v>399</v>
      </c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39"/>
      <c r="AJ256" s="139"/>
      <c r="AK256" s="139"/>
      <c r="AL256" s="139"/>
      <c r="AM256" s="139"/>
      <c r="AN256" s="139"/>
      <c r="AO256" s="139"/>
      <c r="AP256" s="139"/>
      <c r="AQ256" s="139"/>
      <c r="AR256" s="139"/>
      <c r="AS256" s="139"/>
      <c r="AT256" s="139"/>
      <c r="AU256" s="139"/>
      <c r="AV256" s="139"/>
      <c r="AW256" s="139"/>
    </row>
    <row r="257" spans="1:49" outlineLevel="1" x14ac:dyDescent="0.2">
      <c r="A257" s="160">
        <v>124</v>
      </c>
      <c r="B257" s="161" t="s">
        <v>404</v>
      </c>
      <c r="C257" s="166" t="s">
        <v>405</v>
      </c>
      <c r="D257" s="162" t="s">
        <v>178</v>
      </c>
      <c r="E257" s="187">
        <v>2.2400000000000002</v>
      </c>
      <c r="F257" s="200"/>
      <c r="G257" s="201">
        <f t="shared" si="15"/>
        <v>0</v>
      </c>
      <c r="H257" s="149">
        <v>21</v>
      </c>
      <c r="I257" s="148">
        <v>0</v>
      </c>
      <c r="J257" s="148">
        <f t="shared" si="16"/>
        <v>0</v>
      </c>
      <c r="K257" s="148">
        <v>0</v>
      </c>
      <c r="L257" s="148">
        <f t="shared" si="17"/>
        <v>0</v>
      </c>
      <c r="M257" s="149" t="s">
        <v>160</v>
      </c>
      <c r="N257" s="149" t="s">
        <v>398</v>
      </c>
      <c r="O257" s="139"/>
      <c r="P257" s="139"/>
      <c r="Q257" s="139"/>
      <c r="R257" s="139"/>
      <c r="S257" s="139"/>
      <c r="T257" s="139"/>
      <c r="U257" s="139"/>
      <c r="V257" s="139" t="s">
        <v>399</v>
      </c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39"/>
      <c r="AJ257" s="139"/>
      <c r="AK257" s="139"/>
      <c r="AL257" s="139"/>
      <c r="AM257" s="139"/>
      <c r="AN257" s="139"/>
      <c r="AO257" s="139"/>
      <c r="AP257" s="139"/>
      <c r="AQ257" s="139"/>
      <c r="AR257" s="139"/>
      <c r="AS257" s="139"/>
      <c r="AT257" s="139"/>
      <c r="AU257" s="139"/>
      <c r="AV257" s="139"/>
      <c r="AW257" s="139"/>
    </row>
    <row r="258" spans="1:49" outlineLevel="1" x14ac:dyDescent="0.2">
      <c r="A258" s="160">
        <v>125</v>
      </c>
      <c r="B258" s="161" t="s">
        <v>406</v>
      </c>
      <c r="C258" s="166" t="s">
        <v>407</v>
      </c>
      <c r="D258" s="162" t="s">
        <v>178</v>
      </c>
      <c r="E258" s="187">
        <v>20.16</v>
      </c>
      <c r="F258" s="200"/>
      <c r="G258" s="201">
        <f t="shared" si="15"/>
        <v>0</v>
      </c>
      <c r="H258" s="149">
        <v>21</v>
      </c>
      <c r="I258" s="148">
        <v>0</v>
      </c>
      <c r="J258" s="148">
        <f t="shared" si="16"/>
        <v>0</v>
      </c>
      <c r="K258" s="148">
        <v>0</v>
      </c>
      <c r="L258" s="148">
        <f t="shared" si="17"/>
        <v>0</v>
      </c>
      <c r="M258" s="149" t="s">
        <v>160</v>
      </c>
      <c r="N258" s="149" t="s">
        <v>398</v>
      </c>
      <c r="O258" s="139"/>
      <c r="P258" s="139"/>
      <c r="Q258" s="139"/>
      <c r="R258" s="139"/>
      <c r="S258" s="139"/>
      <c r="T258" s="139"/>
      <c r="U258" s="139"/>
      <c r="V258" s="139" t="s">
        <v>399</v>
      </c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39"/>
      <c r="AJ258" s="139"/>
      <c r="AK258" s="139"/>
      <c r="AL258" s="139"/>
      <c r="AM258" s="139"/>
      <c r="AN258" s="139"/>
      <c r="AO258" s="139"/>
      <c r="AP258" s="139"/>
      <c r="AQ258" s="139"/>
      <c r="AR258" s="139"/>
      <c r="AS258" s="139"/>
      <c r="AT258" s="139"/>
      <c r="AU258" s="139"/>
      <c r="AV258" s="139"/>
      <c r="AW258" s="139"/>
    </row>
    <row r="259" spans="1:49" outlineLevel="1" x14ac:dyDescent="0.2">
      <c r="A259" s="160">
        <v>126</v>
      </c>
      <c r="B259" s="161" t="s">
        <v>408</v>
      </c>
      <c r="C259" s="166" t="s">
        <v>409</v>
      </c>
      <c r="D259" s="162" t="s">
        <v>178</v>
      </c>
      <c r="E259" s="187">
        <v>2.2400000000000002</v>
      </c>
      <c r="F259" s="200"/>
      <c r="G259" s="201">
        <f t="shared" si="15"/>
        <v>0</v>
      </c>
      <c r="H259" s="149">
        <v>21</v>
      </c>
      <c r="I259" s="148">
        <v>0</v>
      </c>
      <c r="J259" s="148">
        <f t="shared" si="16"/>
        <v>0</v>
      </c>
      <c r="K259" s="148">
        <v>0</v>
      </c>
      <c r="L259" s="148">
        <f t="shared" si="17"/>
        <v>0</v>
      </c>
      <c r="M259" s="149" t="s">
        <v>160</v>
      </c>
      <c r="N259" s="149" t="s">
        <v>398</v>
      </c>
      <c r="O259" s="139"/>
      <c r="P259" s="139"/>
      <c r="Q259" s="139"/>
      <c r="R259" s="139"/>
      <c r="S259" s="139"/>
      <c r="T259" s="139"/>
      <c r="U259" s="139"/>
      <c r="V259" s="139" t="s">
        <v>399</v>
      </c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39"/>
      <c r="AJ259" s="139"/>
      <c r="AK259" s="139"/>
      <c r="AL259" s="139"/>
      <c r="AM259" s="139"/>
      <c r="AN259" s="139"/>
      <c r="AO259" s="139"/>
      <c r="AP259" s="139"/>
      <c r="AQ259" s="139"/>
      <c r="AR259" s="139"/>
      <c r="AS259" s="139"/>
      <c r="AT259" s="139"/>
      <c r="AU259" s="139"/>
      <c r="AV259" s="139"/>
      <c r="AW259" s="139"/>
    </row>
    <row r="260" spans="1:49" outlineLevel="1" x14ac:dyDescent="0.2">
      <c r="A260" s="160">
        <v>127</v>
      </c>
      <c r="B260" s="161" t="s">
        <v>410</v>
      </c>
      <c r="C260" s="166" t="s">
        <v>411</v>
      </c>
      <c r="D260" s="162" t="s">
        <v>178</v>
      </c>
      <c r="E260" s="187">
        <v>8.9600000000000009</v>
      </c>
      <c r="F260" s="200"/>
      <c r="G260" s="201">
        <f t="shared" si="15"/>
        <v>0</v>
      </c>
      <c r="H260" s="149">
        <v>21</v>
      </c>
      <c r="I260" s="148">
        <v>0</v>
      </c>
      <c r="J260" s="148">
        <f t="shared" si="16"/>
        <v>0</v>
      </c>
      <c r="K260" s="148">
        <v>0</v>
      </c>
      <c r="L260" s="148">
        <f t="shared" si="17"/>
        <v>0</v>
      </c>
      <c r="M260" s="149" t="s">
        <v>160</v>
      </c>
      <c r="N260" s="149" t="s">
        <v>398</v>
      </c>
      <c r="O260" s="139"/>
      <c r="P260" s="139"/>
      <c r="Q260" s="139"/>
      <c r="R260" s="139"/>
      <c r="S260" s="139"/>
      <c r="T260" s="139"/>
      <c r="U260" s="139"/>
      <c r="V260" s="139" t="s">
        <v>399</v>
      </c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39"/>
      <c r="AJ260" s="139"/>
      <c r="AK260" s="139"/>
      <c r="AL260" s="139"/>
      <c r="AM260" s="139"/>
      <c r="AN260" s="139"/>
      <c r="AO260" s="139"/>
      <c r="AP260" s="139"/>
      <c r="AQ260" s="139"/>
      <c r="AR260" s="139"/>
      <c r="AS260" s="139"/>
      <c r="AT260" s="139"/>
      <c r="AU260" s="139"/>
      <c r="AV260" s="139"/>
      <c r="AW260" s="139"/>
    </row>
    <row r="261" spans="1:49" ht="22.5" outlineLevel="1" x14ac:dyDescent="0.2">
      <c r="A261" s="160">
        <v>128</v>
      </c>
      <c r="B261" s="161" t="s">
        <v>447</v>
      </c>
      <c r="C261" s="166" t="s">
        <v>448</v>
      </c>
      <c r="D261" s="162" t="s">
        <v>178</v>
      </c>
      <c r="E261" s="187">
        <v>2.2400000000000002</v>
      </c>
      <c r="F261" s="200"/>
      <c r="G261" s="201">
        <f t="shared" si="15"/>
        <v>0</v>
      </c>
      <c r="H261" s="149">
        <v>21</v>
      </c>
      <c r="I261" s="148">
        <v>0</v>
      </c>
      <c r="J261" s="148">
        <f t="shared" si="16"/>
        <v>0</v>
      </c>
      <c r="K261" s="148">
        <v>0</v>
      </c>
      <c r="L261" s="148">
        <f t="shared" si="17"/>
        <v>0</v>
      </c>
      <c r="M261" s="149" t="s">
        <v>160</v>
      </c>
      <c r="N261" s="149" t="s">
        <v>398</v>
      </c>
      <c r="O261" s="139"/>
      <c r="P261" s="139"/>
      <c r="Q261" s="139"/>
      <c r="R261" s="139"/>
      <c r="S261" s="139"/>
      <c r="T261" s="139"/>
      <c r="U261" s="139"/>
      <c r="V261" s="139" t="s">
        <v>399</v>
      </c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39"/>
      <c r="AJ261" s="139"/>
      <c r="AK261" s="139"/>
      <c r="AL261" s="139"/>
      <c r="AM261" s="139"/>
      <c r="AN261" s="139"/>
      <c r="AO261" s="139"/>
      <c r="AP261" s="139"/>
      <c r="AQ261" s="139"/>
      <c r="AR261" s="139"/>
      <c r="AS261" s="139"/>
      <c r="AT261" s="139"/>
      <c r="AU261" s="139"/>
      <c r="AV261" s="139"/>
      <c r="AW261" s="139"/>
    </row>
    <row r="262" spans="1:49" x14ac:dyDescent="0.2">
      <c r="A262" s="154" t="s">
        <v>155</v>
      </c>
      <c r="B262" s="155" t="s">
        <v>102</v>
      </c>
      <c r="C262" s="163" t="s">
        <v>103</v>
      </c>
      <c r="D262" s="156"/>
      <c r="E262" s="184"/>
      <c r="F262" s="195"/>
      <c r="G262" s="196">
        <f>SUMIF(V263:V269,"&lt;&gt;NOR",G263:G269)</f>
        <v>0</v>
      </c>
      <c r="H262" s="153"/>
      <c r="I262" s="152"/>
      <c r="J262" s="152">
        <f>SUM(J263:J269)</f>
        <v>0.12</v>
      </c>
      <c r="K262" s="152"/>
      <c r="L262" s="152">
        <f>SUM(L263:L269)</f>
        <v>68.12</v>
      </c>
      <c r="M262" s="153"/>
      <c r="N262" s="153"/>
      <c r="V262" t="s">
        <v>156</v>
      </c>
    </row>
    <row r="263" spans="1:49" ht="22.5" outlineLevel="1" x14ac:dyDescent="0.2">
      <c r="A263" s="157">
        <v>129</v>
      </c>
      <c r="B263" s="158" t="s">
        <v>449</v>
      </c>
      <c r="C263" s="164" t="s">
        <v>450</v>
      </c>
      <c r="D263" s="159" t="s">
        <v>159</v>
      </c>
      <c r="E263" s="185">
        <v>151.38</v>
      </c>
      <c r="F263" s="197"/>
      <c r="G263" s="198">
        <f>ROUND(E263*F263,2)</f>
        <v>0</v>
      </c>
      <c r="H263" s="149">
        <v>21</v>
      </c>
      <c r="I263" s="148">
        <v>8.0999999999999996E-4</v>
      </c>
      <c r="J263" s="148">
        <f>ROUND(E263*I263,2)</f>
        <v>0.12</v>
      </c>
      <c r="K263" s="148">
        <v>0.45</v>
      </c>
      <c r="L263" s="148">
        <f>ROUND(E263*K263,2)</f>
        <v>68.12</v>
      </c>
      <c r="M263" s="149" t="s">
        <v>160</v>
      </c>
      <c r="N263" s="149" t="s">
        <v>161</v>
      </c>
      <c r="O263" s="139"/>
      <c r="P263" s="139"/>
      <c r="Q263" s="139"/>
      <c r="R263" s="139"/>
      <c r="S263" s="139"/>
      <c r="T263" s="139"/>
      <c r="U263" s="139"/>
      <c r="V263" s="139" t="s">
        <v>162</v>
      </c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39"/>
      <c r="AJ263" s="139"/>
      <c r="AK263" s="139"/>
      <c r="AL263" s="139"/>
      <c r="AM263" s="139"/>
      <c r="AN263" s="139"/>
      <c r="AO263" s="139"/>
      <c r="AP263" s="139"/>
      <c r="AQ263" s="139"/>
      <c r="AR263" s="139"/>
      <c r="AS263" s="139"/>
      <c r="AT263" s="139"/>
      <c r="AU263" s="139"/>
      <c r="AV263" s="139"/>
      <c r="AW263" s="139"/>
    </row>
    <row r="264" spans="1:49" outlineLevel="2" x14ac:dyDescent="0.2">
      <c r="A264" s="145"/>
      <c r="B264" s="146"/>
      <c r="C264" s="165" t="s">
        <v>451</v>
      </c>
      <c r="D264" s="150"/>
      <c r="E264" s="186">
        <v>151.38</v>
      </c>
      <c r="F264" s="199"/>
      <c r="G264" s="199"/>
      <c r="H264" s="149"/>
      <c r="I264" s="148"/>
      <c r="J264" s="148"/>
      <c r="K264" s="148"/>
      <c r="L264" s="148"/>
      <c r="M264" s="149"/>
      <c r="N264" s="149"/>
      <c r="O264" s="139"/>
      <c r="P264" s="139"/>
      <c r="Q264" s="139"/>
      <c r="R264" s="139"/>
      <c r="S264" s="139"/>
      <c r="T264" s="139"/>
      <c r="U264" s="139"/>
      <c r="V264" s="139" t="s">
        <v>164</v>
      </c>
      <c r="W264" s="139">
        <v>0</v>
      </c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39"/>
      <c r="AK264" s="139"/>
      <c r="AL264" s="139"/>
      <c r="AM264" s="139"/>
      <c r="AN264" s="139"/>
      <c r="AO264" s="139"/>
      <c r="AP264" s="139"/>
      <c r="AQ264" s="139"/>
      <c r="AR264" s="139"/>
      <c r="AS264" s="139"/>
      <c r="AT264" s="139"/>
      <c r="AU264" s="139"/>
      <c r="AV264" s="139"/>
      <c r="AW264" s="139"/>
    </row>
    <row r="265" spans="1:49" outlineLevel="1" x14ac:dyDescent="0.2">
      <c r="A265" s="160">
        <v>130</v>
      </c>
      <c r="B265" s="161" t="s">
        <v>396</v>
      </c>
      <c r="C265" s="166" t="s">
        <v>397</v>
      </c>
      <c r="D265" s="162" t="s">
        <v>178</v>
      </c>
      <c r="E265" s="187">
        <v>68.120999999999995</v>
      </c>
      <c r="F265" s="200"/>
      <c r="G265" s="201">
        <f>ROUND(E265*F265,2)</f>
        <v>0</v>
      </c>
      <c r="H265" s="149">
        <v>21</v>
      </c>
      <c r="I265" s="148">
        <v>0</v>
      </c>
      <c r="J265" s="148">
        <f>ROUND(E265*I265,2)</f>
        <v>0</v>
      </c>
      <c r="K265" s="148">
        <v>0</v>
      </c>
      <c r="L265" s="148">
        <f>ROUND(E265*K265,2)</f>
        <v>0</v>
      </c>
      <c r="M265" s="149" t="s">
        <v>160</v>
      </c>
      <c r="N265" s="149" t="s">
        <v>398</v>
      </c>
      <c r="O265" s="139"/>
      <c r="P265" s="139"/>
      <c r="Q265" s="139"/>
      <c r="R265" s="139"/>
      <c r="S265" s="139"/>
      <c r="T265" s="139"/>
      <c r="U265" s="139"/>
      <c r="V265" s="139" t="s">
        <v>399</v>
      </c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39"/>
      <c r="AK265" s="139"/>
      <c r="AL265" s="139"/>
      <c r="AM265" s="139"/>
      <c r="AN265" s="139"/>
      <c r="AO265" s="139"/>
      <c r="AP265" s="139"/>
      <c r="AQ265" s="139"/>
      <c r="AR265" s="139"/>
      <c r="AS265" s="139"/>
      <c r="AT265" s="139"/>
      <c r="AU265" s="139"/>
      <c r="AV265" s="139"/>
      <c r="AW265" s="139"/>
    </row>
    <row r="266" spans="1:49" outlineLevel="1" x14ac:dyDescent="0.2">
      <c r="A266" s="160">
        <v>131</v>
      </c>
      <c r="B266" s="161" t="s">
        <v>404</v>
      </c>
      <c r="C266" s="166" t="s">
        <v>405</v>
      </c>
      <c r="D266" s="162" t="s">
        <v>178</v>
      </c>
      <c r="E266" s="187">
        <v>68.120999999999995</v>
      </c>
      <c r="F266" s="200"/>
      <c r="G266" s="201">
        <f>ROUND(E266*F266,2)</f>
        <v>0</v>
      </c>
      <c r="H266" s="149">
        <v>21</v>
      </c>
      <c r="I266" s="148">
        <v>0</v>
      </c>
      <c r="J266" s="148">
        <f>ROUND(E266*I266,2)</f>
        <v>0</v>
      </c>
      <c r="K266" s="148">
        <v>0</v>
      </c>
      <c r="L266" s="148">
        <f>ROUND(E266*K266,2)</f>
        <v>0</v>
      </c>
      <c r="M266" s="149" t="s">
        <v>160</v>
      </c>
      <c r="N266" s="149" t="s">
        <v>398</v>
      </c>
      <c r="O266" s="139"/>
      <c r="P266" s="139"/>
      <c r="Q266" s="139"/>
      <c r="R266" s="139"/>
      <c r="S266" s="139"/>
      <c r="T266" s="139"/>
      <c r="U266" s="139"/>
      <c r="V266" s="139" t="s">
        <v>399</v>
      </c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39"/>
      <c r="AR266" s="139"/>
      <c r="AS266" s="139"/>
      <c r="AT266" s="139"/>
      <c r="AU266" s="139"/>
      <c r="AV266" s="139"/>
      <c r="AW266" s="139"/>
    </row>
    <row r="267" spans="1:49" outlineLevel="1" x14ac:dyDescent="0.2">
      <c r="A267" s="160">
        <v>132</v>
      </c>
      <c r="B267" s="161" t="s">
        <v>406</v>
      </c>
      <c r="C267" s="166" t="s">
        <v>407</v>
      </c>
      <c r="D267" s="162" t="s">
        <v>178</v>
      </c>
      <c r="E267" s="187">
        <v>613.08900000000006</v>
      </c>
      <c r="F267" s="200"/>
      <c r="G267" s="201">
        <f>ROUND(E267*F267,2)</f>
        <v>0</v>
      </c>
      <c r="H267" s="149">
        <v>21</v>
      </c>
      <c r="I267" s="148">
        <v>0</v>
      </c>
      <c r="J267" s="148">
        <f>ROUND(E267*I267,2)</f>
        <v>0</v>
      </c>
      <c r="K267" s="148">
        <v>0</v>
      </c>
      <c r="L267" s="148">
        <f>ROUND(E267*K267,2)</f>
        <v>0</v>
      </c>
      <c r="M267" s="149" t="s">
        <v>160</v>
      </c>
      <c r="N267" s="149" t="s">
        <v>398</v>
      </c>
      <c r="O267" s="139"/>
      <c r="P267" s="139"/>
      <c r="Q267" s="139"/>
      <c r="R267" s="139"/>
      <c r="S267" s="139"/>
      <c r="T267" s="139"/>
      <c r="U267" s="139"/>
      <c r="V267" s="139" t="s">
        <v>399</v>
      </c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39"/>
      <c r="AJ267" s="139"/>
      <c r="AK267" s="139"/>
      <c r="AL267" s="139"/>
      <c r="AM267" s="139"/>
      <c r="AN267" s="139"/>
      <c r="AO267" s="139"/>
      <c r="AP267" s="139"/>
      <c r="AQ267" s="139"/>
      <c r="AR267" s="139"/>
      <c r="AS267" s="139"/>
      <c r="AT267" s="139"/>
      <c r="AU267" s="139"/>
      <c r="AV267" s="139"/>
      <c r="AW267" s="139"/>
    </row>
    <row r="268" spans="1:49" outlineLevel="1" x14ac:dyDescent="0.2">
      <c r="A268" s="160">
        <v>133</v>
      </c>
      <c r="B268" s="161" t="s">
        <v>408</v>
      </c>
      <c r="C268" s="166" t="s">
        <v>409</v>
      </c>
      <c r="D268" s="162" t="s">
        <v>178</v>
      </c>
      <c r="E268" s="187">
        <v>68.120999999999995</v>
      </c>
      <c r="F268" s="200"/>
      <c r="G268" s="201">
        <f>ROUND(E268*F268,2)</f>
        <v>0</v>
      </c>
      <c r="H268" s="149">
        <v>21</v>
      </c>
      <c r="I268" s="148">
        <v>0</v>
      </c>
      <c r="J268" s="148">
        <f>ROUND(E268*I268,2)</f>
        <v>0</v>
      </c>
      <c r="K268" s="148">
        <v>0</v>
      </c>
      <c r="L268" s="148">
        <f>ROUND(E268*K268,2)</f>
        <v>0</v>
      </c>
      <c r="M268" s="149" t="s">
        <v>160</v>
      </c>
      <c r="N268" s="149" t="s">
        <v>398</v>
      </c>
      <c r="O268" s="139"/>
      <c r="P268" s="139"/>
      <c r="Q268" s="139"/>
      <c r="R268" s="139"/>
      <c r="S268" s="139"/>
      <c r="T268" s="139"/>
      <c r="U268" s="139"/>
      <c r="V268" s="139" t="s">
        <v>399</v>
      </c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39"/>
      <c r="AJ268" s="139"/>
      <c r="AK268" s="139"/>
      <c r="AL268" s="139"/>
      <c r="AM268" s="139"/>
      <c r="AN268" s="139"/>
      <c r="AO268" s="139"/>
      <c r="AP268" s="139"/>
      <c r="AQ268" s="139"/>
      <c r="AR268" s="139"/>
      <c r="AS268" s="139"/>
      <c r="AT268" s="139"/>
      <c r="AU268" s="139"/>
      <c r="AV268" s="139"/>
      <c r="AW268" s="139"/>
    </row>
    <row r="269" spans="1:49" ht="22.5" outlineLevel="1" x14ac:dyDescent="0.2">
      <c r="A269" s="160">
        <v>134</v>
      </c>
      <c r="B269" s="161" t="s">
        <v>412</v>
      </c>
      <c r="C269" s="166" t="s">
        <v>413</v>
      </c>
      <c r="D269" s="162" t="s">
        <v>178</v>
      </c>
      <c r="E269" s="187">
        <v>68.120999999999995</v>
      </c>
      <c r="F269" s="200"/>
      <c r="G269" s="201">
        <f>ROUND(E269*F269,2)</f>
        <v>0</v>
      </c>
      <c r="H269" s="149">
        <v>21</v>
      </c>
      <c r="I269" s="148">
        <v>0</v>
      </c>
      <c r="J269" s="148">
        <f>ROUND(E269*I269,2)</f>
        <v>0</v>
      </c>
      <c r="K269" s="148">
        <v>0</v>
      </c>
      <c r="L269" s="148">
        <f>ROUND(E269*K269,2)</f>
        <v>0</v>
      </c>
      <c r="M269" s="149" t="s">
        <v>160</v>
      </c>
      <c r="N269" s="149" t="s">
        <v>398</v>
      </c>
      <c r="O269" s="139"/>
      <c r="P269" s="139"/>
      <c r="Q269" s="139"/>
      <c r="R269" s="139"/>
      <c r="S269" s="139"/>
      <c r="T269" s="139"/>
      <c r="U269" s="139"/>
      <c r="V269" s="139" t="s">
        <v>399</v>
      </c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  <c r="AK269" s="139"/>
      <c r="AL269" s="139"/>
      <c r="AM269" s="139"/>
      <c r="AN269" s="139"/>
      <c r="AO269" s="139"/>
      <c r="AP269" s="139"/>
      <c r="AQ269" s="139"/>
      <c r="AR269" s="139"/>
      <c r="AS269" s="139"/>
      <c r="AT269" s="139"/>
      <c r="AU269" s="139"/>
      <c r="AV269" s="139"/>
      <c r="AW269" s="139"/>
    </row>
    <row r="270" spans="1:49" x14ac:dyDescent="0.2">
      <c r="A270" s="154" t="s">
        <v>155</v>
      </c>
      <c r="B270" s="155" t="s">
        <v>104</v>
      </c>
      <c r="C270" s="163" t="s">
        <v>105</v>
      </c>
      <c r="D270" s="156"/>
      <c r="E270" s="184"/>
      <c r="F270" s="195"/>
      <c r="G270" s="196">
        <f>SUMIF(V271:V271,"&lt;&gt;NOR",G271:G271)</f>
        <v>0</v>
      </c>
      <c r="H270" s="153"/>
      <c r="I270" s="152"/>
      <c r="J270" s="152">
        <f>SUM(J271:J271)</f>
        <v>0</v>
      </c>
      <c r="K270" s="152"/>
      <c r="L270" s="152">
        <f>SUM(L271:L271)</f>
        <v>0</v>
      </c>
      <c r="M270" s="153"/>
      <c r="N270" s="153"/>
      <c r="V270" t="s">
        <v>156</v>
      </c>
    </row>
    <row r="271" spans="1:49" outlineLevel="1" x14ac:dyDescent="0.2">
      <c r="A271" s="160">
        <v>135</v>
      </c>
      <c r="B271" s="161" t="s">
        <v>452</v>
      </c>
      <c r="C271" s="166" t="s">
        <v>453</v>
      </c>
      <c r="D271" s="162" t="s">
        <v>178</v>
      </c>
      <c r="E271" s="187">
        <v>314.94959999999998</v>
      </c>
      <c r="F271" s="200"/>
      <c r="G271" s="201">
        <f>ROUND(E271*F271,2)</f>
        <v>0</v>
      </c>
      <c r="H271" s="149">
        <v>21</v>
      </c>
      <c r="I271" s="148">
        <v>0</v>
      </c>
      <c r="J271" s="148">
        <f>ROUND(E271*I271,2)</f>
        <v>0</v>
      </c>
      <c r="K271" s="148">
        <v>0</v>
      </c>
      <c r="L271" s="148">
        <f>ROUND(E271*K271,2)</f>
        <v>0</v>
      </c>
      <c r="M271" s="149" t="s">
        <v>160</v>
      </c>
      <c r="N271" s="149" t="s">
        <v>454</v>
      </c>
      <c r="O271" s="139"/>
      <c r="P271" s="139"/>
      <c r="Q271" s="139"/>
      <c r="R271" s="139"/>
      <c r="S271" s="139"/>
      <c r="T271" s="139"/>
      <c r="U271" s="139"/>
      <c r="V271" s="139" t="s">
        <v>455</v>
      </c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  <c r="AO271" s="139"/>
      <c r="AP271" s="139"/>
      <c r="AQ271" s="139"/>
      <c r="AR271" s="139"/>
      <c r="AS271" s="139"/>
      <c r="AT271" s="139"/>
      <c r="AU271" s="139"/>
      <c r="AV271" s="139"/>
      <c r="AW271" s="139"/>
    </row>
    <row r="272" spans="1:49" x14ac:dyDescent="0.2">
      <c r="A272" s="154" t="s">
        <v>155</v>
      </c>
      <c r="B272" s="155" t="s">
        <v>106</v>
      </c>
      <c r="C272" s="163" t="s">
        <v>107</v>
      </c>
      <c r="D272" s="156"/>
      <c r="E272" s="184"/>
      <c r="F272" s="195"/>
      <c r="G272" s="196">
        <f>SUMIF(V273:V281,"&lt;&gt;NOR",G273:G281)</f>
        <v>0</v>
      </c>
      <c r="H272" s="153"/>
      <c r="I272" s="152"/>
      <c r="J272" s="152">
        <f>SUM(J273:J281)</f>
        <v>0.18</v>
      </c>
      <c r="K272" s="152"/>
      <c r="L272" s="152">
        <f>SUM(L273:L281)</f>
        <v>0</v>
      </c>
      <c r="M272" s="153"/>
      <c r="N272" s="153"/>
      <c r="V272" t="s">
        <v>156</v>
      </c>
    </row>
    <row r="273" spans="1:49" ht="33.75" outlineLevel="1" x14ac:dyDescent="0.2">
      <c r="A273" s="157">
        <v>136</v>
      </c>
      <c r="B273" s="158" t="s">
        <v>456</v>
      </c>
      <c r="C273" s="164" t="s">
        <v>457</v>
      </c>
      <c r="D273" s="159" t="s">
        <v>188</v>
      </c>
      <c r="E273" s="185">
        <v>18.48</v>
      </c>
      <c r="F273" s="197"/>
      <c r="G273" s="198">
        <f>ROUND(E273*F273,2)</f>
        <v>0</v>
      </c>
      <c r="H273" s="149">
        <v>21</v>
      </c>
      <c r="I273" s="148">
        <v>3.3E-4</v>
      </c>
      <c r="J273" s="148">
        <f>ROUND(E273*I273,2)</f>
        <v>0.01</v>
      </c>
      <c r="K273" s="148">
        <v>0</v>
      </c>
      <c r="L273" s="148">
        <f>ROUND(E273*K273,2)</f>
        <v>0</v>
      </c>
      <c r="M273" s="149" t="s">
        <v>160</v>
      </c>
      <c r="N273" s="149" t="s">
        <v>161</v>
      </c>
      <c r="O273" s="139"/>
      <c r="P273" s="139"/>
      <c r="Q273" s="139"/>
      <c r="R273" s="139"/>
      <c r="S273" s="139"/>
      <c r="T273" s="139"/>
      <c r="U273" s="139"/>
      <c r="V273" s="139" t="s">
        <v>162</v>
      </c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</row>
    <row r="274" spans="1:49" outlineLevel="2" x14ac:dyDescent="0.2">
      <c r="A274" s="145"/>
      <c r="B274" s="146"/>
      <c r="C274" s="165" t="s">
        <v>458</v>
      </c>
      <c r="D274" s="150"/>
      <c r="E274" s="186">
        <v>18.48</v>
      </c>
      <c r="F274" s="199"/>
      <c r="G274" s="199"/>
      <c r="H274" s="149"/>
      <c r="I274" s="148"/>
      <c r="J274" s="148"/>
      <c r="K274" s="148"/>
      <c r="L274" s="148"/>
      <c r="M274" s="149"/>
      <c r="N274" s="149"/>
      <c r="O274" s="139"/>
      <c r="P274" s="139"/>
      <c r="Q274" s="139"/>
      <c r="R274" s="139"/>
      <c r="S274" s="139"/>
      <c r="T274" s="139"/>
      <c r="U274" s="139"/>
      <c r="V274" s="139" t="s">
        <v>164</v>
      </c>
      <c r="W274" s="139">
        <v>0</v>
      </c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39"/>
      <c r="AJ274" s="139"/>
      <c r="AK274" s="139"/>
      <c r="AL274" s="139"/>
      <c r="AM274" s="139"/>
      <c r="AN274" s="139"/>
      <c r="AO274" s="139"/>
      <c r="AP274" s="139"/>
      <c r="AQ274" s="139"/>
      <c r="AR274" s="139"/>
      <c r="AS274" s="139"/>
      <c r="AT274" s="139"/>
      <c r="AU274" s="139"/>
      <c r="AV274" s="139"/>
      <c r="AW274" s="139"/>
    </row>
    <row r="275" spans="1:49" ht="33.75" outlineLevel="1" x14ac:dyDescent="0.2">
      <c r="A275" s="157">
        <v>137</v>
      </c>
      <c r="B275" s="158" t="s">
        <v>459</v>
      </c>
      <c r="C275" s="164" t="s">
        <v>460</v>
      </c>
      <c r="D275" s="159" t="s">
        <v>188</v>
      </c>
      <c r="E275" s="185">
        <v>18.48</v>
      </c>
      <c r="F275" s="197"/>
      <c r="G275" s="198">
        <f>ROUND(E275*F275,2)</f>
        <v>0</v>
      </c>
      <c r="H275" s="149">
        <v>21</v>
      </c>
      <c r="I275" s="148">
        <v>5.5900000000000004E-3</v>
      </c>
      <c r="J275" s="148">
        <f>ROUND(E275*I275,2)</f>
        <v>0.1</v>
      </c>
      <c r="K275" s="148">
        <v>0</v>
      </c>
      <c r="L275" s="148">
        <f>ROUND(E275*K275,2)</f>
        <v>0</v>
      </c>
      <c r="M275" s="149" t="s">
        <v>160</v>
      </c>
      <c r="N275" s="149" t="s">
        <v>161</v>
      </c>
      <c r="O275" s="139"/>
      <c r="P275" s="139"/>
      <c r="Q275" s="139"/>
      <c r="R275" s="139"/>
      <c r="S275" s="139"/>
      <c r="T275" s="139"/>
      <c r="U275" s="139"/>
      <c r="V275" s="139" t="s">
        <v>162</v>
      </c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39"/>
      <c r="AJ275" s="139"/>
      <c r="AK275" s="139"/>
      <c r="AL275" s="139"/>
      <c r="AM275" s="139"/>
      <c r="AN275" s="139"/>
      <c r="AO275" s="139"/>
      <c r="AP275" s="139"/>
      <c r="AQ275" s="139"/>
      <c r="AR275" s="139"/>
      <c r="AS275" s="139"/>
      <c r="AT275" s="139"/>
      <c r="AU275" s="139"/>
      <c r="AV275" s="139"/>
      <c r="AW275" s="139"/>
    </row>
    <row r="276" spans="1:49" outlineLevel="2" x14ac:dyDescent="0.2">
      <c r="A276" s="145"/>
      <c r="B276" s="146"/>
      <c r="C276" s="165" t="s">
        <v>458</v>
      </c>
      <c r="D276" s="150"/>
      <c r="E276" s="186">
        <v>18.48</v>
      </c>
      <c r="F276" s="199"/>
      <c r="G276" s="199"/>
      <c r="H276" s="149"/>
      <c r="I276" s="148"/>
      <c r="J276" s="148"/>
      <c r="K276" s="148"/>
      <c r="L276" s="148"/>
      <c r="M276" s="149"/>
      <c r="N276" s="149"/>
      <c r="O276" s="139"/>
      <c r="P276" s="139"/>
      <c r="Q276" s="139"/>
      <c r="R276" s="139"/>
      <c r="S276" s="139"/>
      <c r="T276" s="139"/>
      <c r="U276" s="139"/>
      <c r="V276" s="139" t="s">
        <v>164</v>
      </c>
      <c r="W276" s="139">
        <v>0</v>
      </c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</row>
    <row r="277" spans="1:49" outlineLevel="1" x14ac:dyDescent="0.2">
      <c r="A277" s="157">
        <v>138</v>
      </c>
      <c r="B277" s="158" t="s">
        <v>461</v>
      </c>
      <c r="C277" s="164" t="s">
        <v>462</v>
      </c>
      <c r="D277" s="159" t="s">
        <v>188</v>
      </c>
      <c r="E277" s="185">
        <v>45</v>
      </c>
      <c r="F277" s="197"/>
      <c r="G277" s="198">
        <f>ROUND(E277*F277,2)</f>
        <v>0</v>
      </c>
      <c r="H277" s="149">
        <v>21</v>
      </c>
      <c r="I277" s="148">
        <v>9.2000000000000003E-4</v>
      </c>
      <c r="J277" s="148">
        <f>ROUND(E277*I277,2)</f>
        <v>0.04</v>
      </c>
      <c r="K277" s="148">
        <v>0</v>
      </c>
      <c r="L277" s="148">
        <f>ROUND(E277*K277,2)</f>
        <v>0</v>
      </c>
      <c r="M277" s="149" t="s">
        <v>160</v>
      </c>
      <c r="N277" s="149" t="s">
        <v>161</v>
      </c>
      <c r="O277" s="139"/>
      <c r="P277" s="139"/>
      <c r="Q277" s="139"/>
      <c r="R277" s="139"/>
      <c r="S277" s="139"/>
      <c r="T277" s="139"/>
      <c r="U277" s="139"/>
      <c r="V277" s="139" t="s">
        <v>162</v>
      </c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39"/>
      <c r="AJ277" s="139"/>
      <c r="AK277" s="139"/>
      <c r="AL277" s="139"/>
      <c r="AM277" s="139"/>
      <c r="AN277" s="139"/>
      <c r="AO277" s="139"/>
      <c r="AP277" s="139"/>
      <c r="AQ277" s="139"/>
      <c r="AR277" s="139"/>
      <c r="AS277" s="139"/>
      <c r="AT277" s="139"/>
      <c r="AU277" s="139"/>
      <c r="AV277" s="139"/>
      <c r="AW277" s="139"/>
    </row>
    <row r="278" spans="1:49" outlineLevel="2" x14ac:dyDescent="0.2">
      <c r="A278" s="145"/>
      <c r="B278" s="146"/>
      <c r="C278" s="165" t="s">
        <v>261</v>
      </c>
      <c r="D278" s="150"/>
      <c r="E278" s="186">
        <v>45</v>
      </c>
      <c r="F278" s="199"/>
      <c r="G278" s="199"/>
      <c r="H278" s="149"/>
      <c r="I278" s="148"/>
      <c r="J278" s="148"/>
      <c r="K278" s="148"/>
      <c r="L278" s="148"/>
      <c r="M278" s="149"/>
      <c r="N278" s="149"/>
      <c r="O278" s="139"/>
      <c r="P278" s="139"/>
      <c r="Q278" s="139"/>
      <c r="R278" s="139"/>
      <c r="S278" s="139"/>
      <c r="T278" s="139"/>
      <c r="U278" s="139"/>
      <c r="V278" s="139" t="s">
        <v>164</v>
      </c>
      <c r="W278" s="139">
        <v>0</v>
      </c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39"/>
      <c r="AJ278" s="139"/>
      <c r="AK278" s="139"/>
      <c r="AL278" s="139"/>
      <c r="AM278" s="139"/>
      <c r="AN278" s="139"/>
      <c r="AO278" s="139"/>
      <c r="AP278" s="139"/>
      <c r="AQ278" s="139"/>
      <c r="AR278" s="139"/>
      <c r="AS278" s="139"/>
      <c r="AT278" s="139"/>
      <c r="AU278" s="139"/>
      <c r="AV278" s="139"/>
      <c r="AW278" s="139"/>
    </row>
    <row r="279" spans="1:49" ht="22.5" outlineLevel="1" x14ac:dyDescent="0.2">
      <c r="A279" s="157">
        <v>139</v>
      </c>
      <c r="B279" s="158" t="s">
        <v>463</v>
      </c>
      <c r="C279" s="164" t="s">
        <v>464</v>
      </c>
      <c r="D279" s="159" t="s">
        <v>235</v>
      </c>
      <c r="E279" s="185">
        <v>74.75</v>
      </c>
      <c r="F279" s="197"/>
      <c r="G279" s="198">
        <f>ROUND(E279*F279,2)</f>
        <v>0</v>
      </c>
      <c r="H279" s="149">
        <v>21</v>
      </c>
      <c r="I279" s="148">
        <v>3.6000000000000002E-4</v>
      </c>
      <c r="J279" s="148">
        <f>ROUND(E279*I279,2)</f>
        <v>0.03</v>
      </c>
      <c r="K279" s="148">
        <v>0</v>
      </c>
      <c r="L279" s="148">
        <f>ROUND(E279*K279,2)</f>
        <v>0</v>
      </c>
      <c r="M279" s="149" t="s">
        <v>160</v>
      </c>
      <c r="N279" s="149" t="s">
        <v>161</v>
      </c>
      <c r="O279" s="139"/>
      <c r="P279" s="139"/>
      <c r="Q279" s="139"/>
      <c r="R279" s="139"/>
      <c r="S279" s="139"/>
      <c r="T279" s="139"/>
      <c r="U279" s="139"/>
      <c r="V279" s="139" t="s">
        <v>162</v>
      </c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</row>
    <row r="280" spans="1:49" outlineLevel="2" x14ac:dyDescent="0.2">
      <c r="A280" s="145"/>
      <c r="B280" s="146"/>
      <c r="C280" s="165" t="s">
        <v>465</v>
      </c>
      <c r="D280" s="150"/>
      <c r="E280" s="186">
        <v>74.75</v>
      </c>
      <c r="F280" s="199"/>
      <c r="G280" s="199"/>
      <c r="H280" s="149"/>
      <c r="I280" s="148"/>
      <c r="J280" s="148"/>
      <c r="K280" s="148"/>
      <c r="L280" s="148"/>
      <c r="M280" s="149"/>
      <c r="N280" s="149"/>
      <c r="O280" s="139"/>
      <c r="P280" s="139"/>
      <c r="Q280" s="139"/>
      <c r="R280" s="139"/>
      <c r="S280" s="139"/>
      <c r="T280" s="139"/>
      <c r="U280" s="139"/>
      <c r="V280" s="139" t="s">
        <v>164</v>
      </c>
      <c r="W280" s="139">
        <v>0</v>
      </c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  <c r="AO280" s="139"/>
      <c r="AP280" s="139"/>
      <c r="AQ280" s="139"/>
      <c r="AR280" s="139"/>
      <c r="AS280" s="139"/>
      <c r="AT280" s="139"/>
      <c r="AU280" s="139"/>
      <c r="AV280" s="139"/>
      <c r="AW280" s="139"/>
    </row>
    <row r="281" spans="1:49" outlineLevel="1" x14ac:dyDescent="0.2">
      <c r="A281" s="160">
        <v>140</v>
      </c>
      <c r="B281" s="161" t="s">
        <v>466</v>
      </c>
      <c r="C281" s="166" t="s">
        <v>467</v>
      </c>
      <c r="D281" s="162" t="s">
        <v>178</v>
      </c>
      <c r="E281" s="187">
        <v>0.17771000000000001</v>
      </c>
      <c r="F281" s="200"/>
      <c r="G281" s="201">
        <f>ROUND(E281*F281,2)</f>
        <v>0</v>
      </c>
      <c r="H281" s="149">
        <v>21</v>
      </c>
      <c r="I281" s="148">
        <v>0</v>
      </c>
      <c r="J281" s="148">
        <f>ROUND(E281*I281,2)</f>
        <v>0</v>
      </c>
      <c r="K281" s="148">
        <v>0</v>
      </c>
      <c r="L281" s="148">
        <f>ROUND(E281*K281,2)</f>
        <v>0</v>
      </c>
      <c r="M281" s="149" t="s">
        <v>160</v>
      </c>
      <c r="N281" s="149" t="s">
        <v>454</v>
      </c>
      <c r="O281" s="139"/>
      <c r="P281" s="139"/>
      <c r="Q281" s="139"/>
      <c r="R281" s="139"/>
      <c r="S281" s="139"/>
      <c r="T281" s="139"/>
      <c r="U281" s="139"/>
      <c r="V281" s="139" t="s">
        <v>455</v>
      </c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</row>
    <row r="282" spans="1:49" x14ac:dyDescent="0.2">
      <c r="A282" s="154" t="s">
        <v>155</v>
      </c>
      <c r="B282" s="155" t="s">
        <v>108</v>
      </c>
      <c r="C282" s="163" t="s">
        <v>109</v>
      </c>
      <c r="D282" s="156"/>
      <c r="E282" s="184"/>
      <c r="F282" s="195"/>
      <c r="G282" s="196">
        <f>SUMIF(V283:V295,"&lt;&gt;NOR",G283:G295)</f>
        <v>0</v>
      </c>
      <c r="H282" s="153"/>
      <c r="I282" s="152"/>
      <c r="J282" s="152">
        <f>SUM(J283:J295)</f>
        <v>9.75</v>
      </c>
      <c r="K282" s="152"/>
      <c r="L282" s="152">
        <f>SUM(L283:L295)</f>
        <v>0</v>
      </c>
      <c r="M282" s="153"/>
      <c r="N282" s="153"/>
      <c r="V282" t="s">
        <v>156</v>
      </c>
    </row>
    <row r="283" spans="1:49" ht="33.75" outlineLevel="1" x14ac:dyDescent="0.2">
      <c r="A283" s="157">
        <v>141</v>
      </c>
      <c r="B283" s="158" t="s">
        <v>468</v>
      </c>
      <c r="C283" s="164" t="s">
        <v>469</v>
      </c>
      <c r="D283" s="159" t="s">
        <v>188</v>
      </c>
      <c r="E283" s="185">
        <v>1120</v>
      </c>
      <c r="F283" s="197"/>
      <c r="G283" s="198">
        <f>ROUND(E283*F283,2)</f>
        <v>0</v>
      </c>
      <c r="H283" s="149">
        <v>21</v>
      </c>
      <c r="I283" s="148">
        <v>3.3E-4</v>
      </c>
      <c r="J283" s="148">
        <f>ROUND(E283*I283,2)</f>
        <v>0.37</v>
      </c>
      <c r="K283" s="148">
        <v>0</v>
      </c>
      <c r="L283" s="148">
        <f>ROUND(E283*K283,2)</f>
        <v>0</v>
      </c>
      <c r="M283" s="149" t="s">
        <v>160</v>
      </c>
      <c r="N283" s="149" t="s">
        <v>161</v>
      </c>
      <c r="O283" s="139"/>
      <c r="P283" s="139"/>
      <c r="Q283" s="139"/>
      <c r="R283" s="139"/>
      <c r="S283" s="139"/>
      <c r="T283" s="139"/>
      <c r="U283" s="139"/>
      <c r="V283" s="139" t="s">
        <v>162</v>
      </c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39"/>
      <c r="AJ283" s="139"/>
      <c r="AK283" s="139"/>
      <c r="AL283" s="139"/>
      <c r="AM283" s="139"/>
      <c r="AN283" s="139"/>
      <c r="AO283" s="139"/>
      <c r="AP283" s="139"/>
      <c r="AQ283" s="139"/>
      <c r="AR283" s="139"/>
      <c r="AS283" s="139"/>
      <c r="AT283" s="139"/>
      <c r="AU283" s="139"/>
      <c r="AV283" s="139"/>
      <c r="AW283" s="139"/>
    </row>
    <row r="284" spans="1:49" outlineLevel="2" x14ac:dyDescent="0.2">
      <c r="A284" s="145"/>
      <c r="B284" s="146"/>
      <c r="C284" s="165" t="s">
        <v>419</v>
      </c>
      <c r="D284" s="150"/>
      <c r="E284" s="186">
        <v>1120</v>
      </c>
      <c r="F284" s="199"/>
      <c r="G284" s="199"/>
      <c r="H284" s="149"/>
      <c r="I284" s="148"/>
      <c r="J284" s="148"/>
      <c r="K284" s="148"/>
      <c r="L284" s="148"/>
      <c r="M284" s="149"/>
      <c r="N284" s="149"/>
      <c r="O284" s="139"/>
      <c r="P284" s="139"/>
      <c r="Q284" s="139"/>
      <c r="R284" s="139"/>
      <c r="S284" s="139"/>
      <c r="T284" s="139"/>
      <c r="U284" s="139"/>
      <c r="V284" s="139" t="s">
        <v>164</v>
      </c>
      <c r="W284" s="139">
        <v>0</v>
      </c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39"/>
      <c r="AJ284" s="139"/>
      <c r="AK284" s="139"/>
      <c r="AL284" s="139"/>
      <c r="AM284" s="139"/>
      <c r="AN284" s="139"/>
      <c r="AO284" s="139"/>
      <c r="AP284" s="139"/>
      <c r="AQ284" s="139"/>
      <c r="AR284" s="139"/>
      <c r="AS284" s="139"/>
      <c r="AT284" s="139"/>
      <c r="AU284" s="139"/>
      <c r="AV284" s="139"/>
      <c r="AW284" s="139"/>
    </row>
    <row r="285" spans="1:49" ht="33.75" outlineLevel="1" x14ac:dyDescent="0.2">
      <c r="A285" s="157">
        <v>142</v>
      </c>
      <c r="B285" s="158" t="s">
        <v>470</v>
      </c>
      <c r="C285" s="164" t="s">
        <v>471</v>
      </c>
      <c r="D285" s="159" t="s">
        <v>188</v>
      </c>
      <c r="E285" s="185">
        <v>1120</v>
      </c>
      <c r="F285" s="197"/>
      <c r="G285" s="198">
        <f>ROUND(E285*F285,2)</f>
        <v>0</v>
      </c>
      <c r="H285" s="149">
        <v>21</v>
      </c>
      <c r="I285" s="148">
        <v>5.5300000000000002E-3</v>
      </c>
      <c r="J285" s="148">
        <f>ROUND(E285*I285,2)</f>
        <v>6.19</v>
      </c>
      <c r="K285" s="148">
        <v>0</v>
      </c>
      <c r="L285" s="148">
        <f>ROUND(E285*K285,2)</f>
        <v>0</v>
      </c>
      <c r="M285" s="149" t="s">
        <v>300</v>
      </c>
      <c r="N285" s="149" t="s">
        <v>161</v>
      </c>
      <c r="O285" s="139"/>
      <c r="P285" s="139"/>
      <c r="Q285" s="139"/>
      <c r="R285" s="139"/>
      <c r="S285" s="139"/>
      <c r="T285" s="139"/>
      <c r="U285" s="139"/>
      <c r="V285" s="139" t="s">
        <v>162</v>
      </c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39"/>
      <c r="AJ285" s="139"/>
      <c r="AK285" s="139"/>
      <c r="AL285" s="139"/>
      <c r="AM285" s="139"/>
      <c r="AN285" s="139"/>
      <c r="AO285" s="139"/>
      <c r="AP285" s="139"/>
      <c r="AQ285" s="139"/>
      <c r="AR285" s="139"/>
      <c r="AS285" s="139"/>
      <c r="AT285" s="139"/>
      <c r="AU285" s="139"/>
      <c r="AV285" s="139"/>
      <c r="AW285" s="139"/>
    </row>
    <row r="286" spans="1:49" outlineLevel="2" x14ac:dyDescent="0.2">
      <c r="A286" s="145"/>
      <c r="B286" s="146"/>
      <c r="C286" s="165" t="s">
        <v>419</v>
      </c>
      <c r="D286" s="150"/>
      <c r="E286" s="186">
        <v>1120</v>
      </c>
      <c r="F286" s="199"/>
      <c r="G286" s="199"/>
      <c r="H286" s="149"/>
      <c r="I286" s="148"/>
      <c r="J286" s="148"/>
      <c r="K286" s="148"/>
      <c r="L286" s="148"/>
      <c r="M286" s="149"/>
      <c r="N286" s="149"/>
      <c r="O286" s="139"/>
      <c r="P286" s="139"/>
      <c r="Q286" s="139"/>
      <c r="R286" s="139"/>
      <c r="S286" s="139"/>
      <c r="T286" s="139"/>
      <c r="U286" s="139"/>
      <c r="V286" s="139" t="s">
        <v>164</v>
      </c>
      <c r="W286" s="139">
        <v>0</v>
      </c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39"/>
      <c r="AJ286" s="139"/>
      <c r="AK286" s="139"/>
      <c r="AL286" s="139"/>
      <c r="AM286" s="139"/>
      <c r="AN286" s="139"/>
      <c r="AO286" s="139"/>
      <c r="AP286" s="139"/>
      <c r="AQ286" s="139"/>
      <c r="AR286" s="139"/>
      <c r="AS286" s="139"/>
      <c r="AT286" s="139"/>
      <c r="AU286" s="139"/>
      <c r="AV286" s="139"/>
      <c r="AW286" s="139"/>
    </row>
    <row r="287" spans="1:49" ht="33.75" outlineLevel="1" x14ac:dyDescent="0.2">
      <c r="A287" s="157">
        <v>143</v>
      </c>
      <c r="B287" s="158" t="s">
        <v>472</v>
      </c>
      <c r="C287" s="164" t="s">
        <v>473</v>
      </c>
      <c r="D287" s="159" t="s">
        <v>188</v>
      </c>
      <c r="E287" s="185">
        <v>20.448</v>
      </c>
      <c r="F287" s="197"/>
      <c r="G287" s="198">
        <f>ROUND(E287*F287,2)</f>
        <v>0</v>
      </c>
      <c r="H287" s="149">
        <v>21</v>
      </c>
      <c r="I287" s="148">
        <v>3.0500000000000002E-3</v>
      </c>
      <c r="J287" s="148">
        <f>ROUND(E287*I287,2)</f>
        <v>0.06</v>
      </c>
      <c r="K287" s="148">
        <v>0</v>
      </c>
      <c r="L287" s="148">
        <f>ROUND(E287*K287,2)</f>
        <v>0</v>
      </c>
      <c r="M287" s="149" t="s">
        <v>160</v>
      </c>
      <c r="N287" s="149" t="s">
        <v>161</v>
      </c>
      <c r="O287" s="139"/>
      <c r="P287" s="139"/>
      <c r="Q287" s="139"/>
      <c r="R287" s="139"/>
      <c r="S287" s="139"/>
      <c r="T287" s="139"/>
      <c r="U287" s="139"/>
      <c r="V287" s="139" t="s">
        <v>162</v>
      </c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39"/>
      <c r="AJ287" s="139"/>
      <c r="AK287" s="139"/>
      <c r="AL287" s="139"/>
      <c r="AM287" s="139"/>
      <c r="AN287" s="139"/>
      <c r="AO287" s="139"/>
      <c r="AP287" s="139"/>
      <c r="AQ287" s="139"/>
      <c r="AR287" s="139"/>
      <c r="AS287" s="139"/>
      <c r="AT287" s="139"/>
      <c r="AU287" s="139"/>
      <c r="AV287" s="139"/>
      <c r="AW287" s="139"/>
    </row>
    <row r="288" spans="1:49" outlineLevel="2" x14ac:dyDescent="0.2">
      <c r="A288" s="145"/>
      <c r="B288" s="146"/>
      <c r="C288" s="165" t="s">
        <v>474</v>
      </c>
      <c r="D288" s="150"/>
      <c r="E288" s="186">
        <v>20.448</v>
      </c>
      <c r="F288" s="199"/>
      <c r="G288" s="199"/>
      <c r="H288" s="149"/>
      <c r="I288" s="148"/>
      <c r="J288" s="148"/>
      <c r="K288" s="148"/>
      <c r="L288" s="148"/>
      <c r="M288" s="149"/>
      <c r="N288" s="149"/>
      <c r="O288" s="139"/>
      <c r="P288" s="139"/>
      <c r="Q288" s="139"/>
      <c r="R288" s="139"/>
      <c r="S288" s="139"/>
      <c r="T288" s="139"/>
      <c r="U288" s="139"/>
      <c r="V288" s="139" t="s">
        <v>164</v>
      </c>
      <c r="W288" s="139">
        <v>0</v>
      </c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39"/>
      <c r="AJ288" s="139"/>
      <c r="AK288" s="139"/>
      <c r="AL288" s="139"/>
      <c r="AM288" s="139"/>
      <c r="AN288" s="139"/>
      <c r="AO288" s="139"/>
      <c r="AP288" s="139"/>
      <c r="AQ288" s="139"/>
      <c r="AR288" s="139"/>
      <c r="AS288" s="139"/>
      <c r="AT288" s="139"/>
      <c r="AU288" s="139"/>
      <c r="AV288" s="139"/>
      <c r="AW288" s="139"/>
    </row>
    <row r="289" spans="1:49" ht="33.75" outlineLevel="1" x14ac:dyDescent="0.2">
      <c r="A289" s="157">
        <v>144</v>
      </c>
      <c r="B289" s="158" t="s">
        <v>475</v>
      </c>
      <c r="C289" s="164" t="s">
        <v>476</v>
      </c>
      <c r="D289" s="159" t="s">
        <v>188</v>
      </c>
      <c r="E289" s="185">
        <v>1274.296</v>
      </c>
      <c r="F289" s="197"/>
      <c r="G289" s="198">
        <f>ROUND(E289*F289,2)</f>
        <v>0</v>
      </c>
      <c r="H289" s="149">
        <v>21</v>
      </c>
      <c r="I289" s="148">
        <v>2.32E-3</v>
      </c>
      <c r="J289" s="148">
        <f>ROUND(E289*I289,2)</f>
        <v>2.96</v>
      </c>
      <c r="K289" s="148">
        <v>0</v>
      </c>
      <c r="L289" s="148">
        <f>ROUND(E289*K289,2)</f>
        <v>0</v>
      </c>
      <c r="M289" s="149" t="s">
        <v>160</v>
      </c>
      <c r="N289" s="149" t="s">
        <v>161</v>
      </c>
      <c r="O289" s="139"/>
      <c r="P289" s="139"/>
      <c r="Q289" s="139"/>
      <c r="R289" s="139"/>
      <c r="S289" s="139"/>
      <c r="T289" s="139"/>
      <c r="U289" s="139"/>
      <c r="V289" s="139" t="s">
        <v>162</v>
      </c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  <c r="AO289" s="139"/>
      <c r="AP289" s="139"/>
      <c r="AQ289" s="139"/>
      <c r="AR289" s="139"/>
      <c r="AS289" s="139"/>
      <c r="AT289" s="139"/>
      <c r="AU289" s="139"/>
      <c r="AV289" s="139"/>
      <c r="AW289" s="139"/>
    </row>
    <row r="290" spans="1:49" outlineLevel="2" x14ac:dyDescent="0.2">
      <c r="A290" s="145"/>
      <c r="B290" s="146"/>
      <c r="C290" s="165" t="s">
        <v>419</v>
      </c>
      <c r="D290" s="150"/>
      <c r="E290" s="186">
        <v>1120</v>
      </c>
      <c r="F290" s="199"/>
      <c r="G290" s="199"/>
      <c r="H290" s="149"/>
      <c r="I290" s="148"/>
      <c r="J290" s="148"/>
      <c r="K290" s="148"/>
      <c r="L290" s="148"/>
      <c r="M290" s="149"/>
      <c r="N290" s="149"/>
      <c r="O290" s="139"/>
      <c r="P290" s="139"/>
      <c r="Q290" s="139"/>
      <c r="R290" s="139"/>
      <c r="S290" s="139"/>
      <c r="T290" s="139"/>
      <c r="U290" s="139"/>
      <c r="V290" s="139" t="s">
        <v>164</v>
      </c>
      <c r="W290" s="139">
        <v>0</v>
      </c>
      <c r="X290" s="139"/>
      <c r="Y290" s="139"/>
      <c r="Z290" s="139"/>
      <c r="AA290" s="139"/>
      <c r="AB290" s="139"/>
      <c r="AC290" s="139"/>
      <c r="AD290" s="139"/>
      <c r="AE290" s="139"/>
      <c r="AF290" s="139"/>
      <c r="AG290" s="139"/>
      <c r="AH290" s="139"/>
      <c r="AI290" s="139"/>
      <c r="AJ290" s="139"/>
      <c r="AK290" s="139"/>
      <c r="AL290" s="139"/>
      <c r="AM290" s="139"/>
      <c r="AN290" s="139"/>
      <c r="AO290" s="139"/>
      <c r="AP290" s="139"/>
      <c r="AQ290" s="139"/>
      <c r="AR290" s="139"/>
      <c r="AS290" s="139"/>
      <c r="AT290" s="139"/>
      <c r="AU290" s="139"/>
      <c r="AV290" s="139"/>
      <c r="AW290" s="139"/>
    </row>
    <row r="291" spans="1:49" outlineLevel="3" x14ac:dyDescent="0.2">
      <c r="A291" s="145"/>
      <c r="B291" s="146"/>
      <c r="C291" s="165" t="s">
        <v>477</v>
      </c>
      <c r="D291" s="150"/>
      <c r="E291" s="186">
        <v>154.29599999999999</v>
      </c>
      <c r="F291" s="199"/>
      <c r="G291" s="199"/>
      <c r="H291" s="149"/>
      <c r="I291" s="148"/>
      <c r="J291" s="148"/>
      <c r="K291" s="148"/>
      <c r="L291" s="148"/>
      <c r="M291" s="149"/>
      <c r="N291" s="149"/>
      <c r="O291" s="139"/>
      <c r="P291" s="139"/>
      <c r="Q291" s="139"/>
      <c r="R291" s="139"/>
      <c r="S291" s="139"/>
      <c r="T291" s="139"/>
      <c r="U291" s="139"/>
      <c r="V291" s="139" t="s">
        <v>164</v>
      </c>
      <c r="W291" s="139">
        <v>0</v>
      </c>
      <c r="X291" s="139"/>
      <c r="Y291" s="139"/>
      <c r="Z291" s="139"/>
      <c r="AA291" s="139"/>
      <c r="AB291" s="139"/>
      <c r="AC291" s="139"/>
      <c r="AD291" s="139"/>
      <c r="AE291" s="139"/>
      <c r="AF291" s="139"/>
      <c r="AG291" s="139"/>
      <c r="AH291" s="139"/>
      <c r="AI291" s="139"/>
      <c r="AJ291" s="139"/>
      <c r="AK291" s="139"/>
      <c r="AL291" s="139"/>
      <c r="AM291" s="139"/>
      <c r="AN291" s="139"/>
      <c r="AO291" s="139"/>
      <c r="AP291" s="139"/>
      <c r="AQ291" s="139"/>
      <c r="AR291" s="139"/>
      <c r="AS291" s="139"/>
      <c r="AT291" s="139"/>
      <c r="AU291" s="139"/>
      <c r="AV291" s="139"/>
      <c r="AW291" s="139"/>
    </row>
    <row r="292" spans="1:49" ht="22.5" outlineLevel="1" x14ac:dyDescent="0.2">
      <c r="A292" s="157">
        <v>145</v>
      </c>
      <c r="B292" s="158" t="s">
        <v>478</v>
      </c>
      <c r="C292" s="164" t="s">
        <v>479</v>
      </c>
      <c r="D292" s="159" t="s">
        <v>188</v>
      </c>
      <c r="E292" s="185">
        <v>1294.7439999999999</v>
      </c>
      <c r="F292" s="197"/>
      <c r="G292" s="198">
        <f>ROUND(E292*F292,2)</f>
        <v>0</v>
      </c>
      <c r="H292" s="149">
        <v>21</v>
      </c>
      <c r="I292" s="148">
        <v>1.2999999999999999E-4</v>
      </c>
      <c r="J292" s="148">
        <f>ROUND(E292*I292,2)</f>
        <v>0.17</v>
      </c>
      <c r="K292" s="148">
        <v>0</v>
      </c>
      <c r="L292" s="148">
        <f>ROUND(E292*K292,2)</f>
        <v>0</v>
      </c>
      <c r="M292" s="149" t="s">
        <v>160</v>
      </c>
      <c r="N292" s="149" t="s">
        <v>161</v>
      </c>
      <c r="O292" s="139"/>
      <c r="P292" s="139"/>
      <c r="Q292" s="139"/>
      <c r="R292" s="139"/>
      <c r="S292" s="139"/>
      <c r="T292" s="139"/>
      <c r="U292" s="139"/>
      <c r="V292" s="139" t="s">
        <v>162</v>
      </c>
      <c r="W292" s="139"/>
      <c r="X292" s="139"/>
      <c r="Y292" s="139"/>
      <c r="Z292" s="139"/>
      <c r="AA292" s="139"/>
      <c r="AB292" s="139"/>
      <c r="AC292" s="139"/>
      <c r="AD292" s="139"/>
      <c r="AE292" s="139"/>
      <c r="AF292" s="139"/>
      <c r="AG292" s="139"/>
      <c r="AH292" s="139"/>
      <c r="AI292" s="139"/>
      <c r="AJ292" s="139"/>
      <c r="AK292" s="139"/>
      <c r="AL292" s="139"/>
      <c r="AM292" s="139"/>
      <c r="AN292" s="139"/>
      <c r="AO292" s="139"/>
      <c r="AP292" s="139"/>
      <c r="AQ292" s="139"/>
      <c r="AR292" s="139"/>
      <c r="AS292" s="139"/>
      <c r="AT292" s="139"/>
      <c r="AU292" s="139"/>
      <c r="AV292" s="139"/>
      <c r="AW292" s="139"/>
    </row>
    <row r="293" spans="1:49" outlineLevel="2" x14ac:dyDescent="0.2">
      <c r="A293" s="145"/>
      <c r="B293" s="146"/>
      <c r="C293" s="165" t="s">
        <v>480</v>
      </c>
      <c r="D293" s="150"/>
      <c r="E293" s="186">
        <v>1140.4480000000001</v>
      </c>
      <c r="F293" s="199"/>
      <c r="G293" s="199"/>
      <c r="H293" s="149"/>
      <c r="I293" s="148"/>
      <c r="J293" s="148"/>
      <c r="K293" s="148"/>
      <c r="L293" s="148"/>
      <c r="M293" s="149"/>
      <c r="N293" s="149"/>
      <c r="O293" s="139"/>
      <c r="P293" s="139"/>
      <c r="Q293" s="139"/>
      <c r="R293" s="139"/>
      <c r="S293" s="139"/>
      <c r="T293" s="139"/>
      <c r="U293" s="139"/>
      <c r="V293" s="139" t="s">
        <v>164</v>
      </c>
      <c r="W293" s="139">
        <v>0</v>
      </c>
      <c r="X293" s="139"/>
      <c r="Y293" s="139"/>
      <c r="Z293" s="139"/>
      <c r="AA293" s="139"/>
      <c r="AB293" s="139"/>
      <c r="AC293" s="139"/>
      <c r="AD293" s="139"/>
      <c r="AE293" s="139"/>
      <c r="AF293" s="139"/>
      <c r="AG293" s="139"/>
      <c r="AH293" s="139"/>
      <c r="AI293" s="139"/>
      <c r="AJ293" s="139"/>
      <c r="AK293" s="139"/>
      <c r="AL293" s="139"/>
      <c r="AM293" s="139"/>
      <c r="AN293" s="139"/>
      <c r="AO293" s="139"/>
      <c r="AP293" s="139"/>
      <c r="AQ293" s="139"/>
      <c r="AR293" s="139"/>
      <c r="AS293" s="139"/>
      <c r="AT293" s="139"/>
      <c r="AU293" s="139"/>
      <c r="AV293" s="139"/>
      <c r="AW293" s="139"/>
    </row>
    <row r="294" spans="1:49" outlineLevel="3" x14ac:dyDescent="0.2">
      <c r="A294" s="145"/>
      <c r="B294" s="146"/>
      <c r="C294" s="165" t="s">
        <v>477</v>
      </c>
      <c r="D294" s="150"/>
      <c r="E294" s="186">
        <v>154.29599999999999</v>
      </c>
      <c r="F294" s="199"/>
      <c r="G294" s="199"/>
      <c r="H294" s="149"/>
      <c r="I294" s="148"/>
      <c r="J294" s="148"/>
      <c r="K294" s="148"/>
      <c r="L294" s="148"/>
      <c r="M294" s="149"/>
      <c r="N294" s="149"/>
      <c r="O294" s="139"/>
      <c r="P294" s="139"/>
      <c r="Q294" s="139"/>
      <c r="R294" s="139"/>
      <c r="S294" s="139"/>
      <c r="T294" s="139"/>
      <c r="U294" s="139"/>
      <c r="V294" s="139" t="s">
        <v>164</v>
      </c>
      <c r="W294" s="139">
        <v>0</v>
      </c>
      <c r="X294" s="139"/>
      <c r="Y294" s="139"/>
      <c r="Z294" s="139"/>
      <c r="AA294" s="139"/>
      <c r="AB294" s="139"/>
      <c r="AC294" s="139"/>
      <c r="AD294" s="139"/>
      <c r="AE294" s="139"/>
      <c r="AF294" s="139"/>
      <c r="AG294" s="139"/>
      <c r="AH294" s="139"/>
      <c r="AI294" s="139"/>
      <c r="AJ294" s="139"/>
      <c r="AK294" s="139"/>
      <c r="AL294" s="139"/>
      <c r="AM294" s="139"/>
      <c r="AN294" s="139"/>
      <c r="AO294" s="139"/>
      <c r="AP294" s="139"/>
      <c r="AQ294" s="139"/>
      <c r="AR294" s="139"/>
      <c r="AS294" s="139"/>
      <c r="AT294" s="139"/>
      <c r="AU294" s="139"/>
      <c r="AV294" s="139"/>
      <c r="AW294" s="139"/>
    </row>
    <row r="295" spans="1:49" outlineLevel="1" x14ac:dyDescent="0.2">
      <c r="A295" s="160">
        <v>146</v>
      </c>
      <c r="B295" s="161" t="s">
        <v>481</v>
      </c>
      <c r="C295" s="166" t="s">
        <v>482</v>
      </c>
      <c r="D295" s="162" t="s">
        <v>178</v>
      </c>
      <c r="E295" s="187">
        <v>9.7502499999999994</v>
      </c>
      <c r="F295" s="200"/>
      <c r="G295" s="201">
        <f>ROUND(E295*F295,2)</f>
        <v>0</v>
      </c>
      <c r="H295" s="149">
        <v>21</v>
      </c>
      <c r="I295" s="148">
        <v>0</v>
      </c>
      <c r="J295" s="148">
        <f>ROUND(E295*I295,2)</f>
        <v>0</v>
      </c>
      <c r="K295" s="148">
        <v>0</v>
      </c>
      <c r="L295" s="148">
        <f>ROUND(E295*K295,2)</f>
        <v>0</v>
      </c>
      <c r="M295" s="149" t="s">
        <v>160</v>
      </c>
      <c r="N295" s="149" t="s">
        <v>454</v>
      </c>
      <c r="O295" s="139"/>
      <c r="P295" s="139"/>
      <c r="Q295" s="139"/>
      <c r="R295" s="139"/>
      <c r="S295" s="139"/>
      <c r="T295" s="139"/>
      <c r="U295" s="139"/>
      <c r="V295" s="139" t="s">
        <v>455</v>
      </c>
      <c r="W295" s="139"/>
      <c r="X295" s="139"/>
      <c r="Y295" s="139"/>
      <c r="Z295" s="139"/>
      <c r="AA295" s="139"/>
      <c r="AB295" s="139"/>
      <c r="AC295" s="139"/>
      <c r="AD295" s="139"/>
      <c r="AE295" s="139"/>
      <c r="AF295" s="139"/>
      <c r="AG295" s="139"/>
      <c r="AH295" s="139"/>
      <c r="AI295" s="139"/>
      <c r="AJ295" s="139"/>
      <c r="AK295" s="139"/>
      <c r="AL295" s="139"/>
      <c r="AM295" s="139"/>
      <c r="AN295" s="139"/>
      <c r="AO295" s="139"/>
      <c r="AP295" s="139"/>
      <c r="AQ295" s="139"/>
      <c r="AR295" s="139"/>
      <c r="AS295" s="139"/>
      <c r="AT295" s="139"/>
      <c r="AU295" s="139"/>
      <c r="AV295" s="139"/>
      <c r="AW295" s="139"/>
    </row>
    <row r="296" spans="1:49" x14ac:dyDescent="0.2">
      <c r="A296" s="154" t="s">
        <v>155</v>
      </c>
      <c r="B296" s="155" t="s">
        <v>110</v>
      </c>
      <c r="C296" s="163" t="s">
        <v>111</v>
      </c>
      <c r="D296" s="156"/>
      <c r="E296" s="184"/>
      <c r="F296" s="195"/>
      <c r="G296" s="196">
        <f>SUMIF(V297:V315,"&lt;&gt;NOR",G297:G315)</f>
        <v>0</v>
      </c>
      <c r="H296" s="153"/>
      <c r="I296" s="152"/>
      <c r="J296" s="152">
        <f>SUM(J297:J315)</f>
        <v>25.979999999999997</v>
      </c>
      <c r="K296" s="152"/>
      <c r="L296" s="152">
        <f>SUM(L297:L315)</f>
        <v>0</v>
      </c>
      <c r="M296" s="153"/>
      <c r="N296" s="153"/>
      <c r="V296" t="s">
        <v>156</v>
      </c>
    </row>
    <row r="297" spans="1:49" ht="33.75" outlineLevel="1" x14ac:dyDescent="0.2">
      <c r="A297" s="157">
        <v>147</v>
      </c>
      <c r="B297" s="158" t="s">
        <v>483</v>
      </c>
      <c r="C297" s="164" t="s">
        <v>484</v>
      </c>
      <c r="D297" s="159" t="s">
        <v>188</v>
      </c>
      <c r="E297" s="185">
        <v>94</v>
      </c>
      <c r="F297" s="197"/>
      <c r="G297" s="198">
        <f>ROUND(E297*F297,2)</f>
        <v>0</v>
      </c>
      <c r="H297" s="149">
        <v>21</v>
      </c>
      <c r="I297" s="148">
        <v>2.3000000000000001E-4</v>
      </c>
      <c r="J297" s="148">
        <f>ROUND(E297*I297,2)</f>
        <v>0.02</v>
      </c>
      <c r="K297" s="148">
        <v>0</v>
      </c>
      <c r="L297" s="148">
        <f>ROUND(E297*K297,2)</f>
        <v>0</v>
      </c>
      <c r="M297" s="149" t="s">
        <v>160</v>
      </c>
      <c r="N297" s="149" t="s">
        <v>161</v>
      </c>
      <c r="O297" s="139"/>
      <c r="P297" s="139"/>
      <c r="Q297" s="139"/>
      <c r="R297" s="139"/>
      <c r="S297" s="139"/>
      <c r="T297" s="139"/>
      <c r="U297" s="139"/>
      <c r="V297" s="139" t="s">
        <v>162</v>
      </c>
      <c r="W297" s="139"/>
      <c r="X297" s="139"/>
      <c r="Y297" s="139"/>
      <c r="Z297" s="139"/>
      <c r="AA297" s="139"/>
      <c r="AB297" s="139"/>
      <c r="AC297" s="139"/>
      <c r="AD297" s="139"/>
      <c r="AE297" s="139"/>
      <c r="AF297" s="139"/>
      <c r="AG297" s="139"/>
      <c r="AH297" s="139"/>
      <c r="AI297" s="139"/>
      <c r="AJ297" s="139"/>
      <c r="AK297" s="139"/>
      <c r="AL297" s="139"/>
      <c r="AM297" s="139"/>
      <c r="AN297" s="139"/>
      <c r="AO297" s="139"/>
      <c r="AP297" s="139"/>
      <c r="AQ297" s="139"/>
      <c r="AR297" s="139"/>
      <c r="AS297" s="139"/>
      <c r="AT297" s="139"/>
      <c r="AU297" s="139"/>
      <c r="AV297" s="139"/>
      <c r="AW297" s="139"/>
    </row>
    <row r="298" spans="1:49" outlineLevel="2" x14ac:dyDescent="0.2">
      <c r="A298" s="145"/>
      <c r="B298" s="146"/>
      <c r="C298" s="165" t="s">
        <v>416</v>
      </c>
      <c r="D298" s="150"/>
      <c r="E298" s="186">
        <v>94</v>
      </c>
      <c r="F298" s="199"/>
      <c r="G298" s="199"/>
      <c r="H298" s="149"/>
      <c r="I298" s="148"/>
      <c r="J298" s="148"/>
      <c r="K298" s="148"/>
      <c r="L298" s="148"/>
      <c r="M298" s="149"/>
      <c r="N298" s="149"/>
      <c r="O298" s="139"/>
      <c r="P298" s="139"/>
      <c r="Q298" s="139"/>
      <c r="R298" s="139"/>
      <c r="S298" s="139"/>
      <c r="T298" s="139"/>
      <c r="U298" s="139"/>
      <c r="V298" s="139" t="s">
        <v>164</v>
      </c>
      <c r="W298" s="139">
        <v>0</v>
      </c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  <c r="AO298" s="139"/>
      <c r="AP298" s="139"/>
      <c r="AQ298" s="139"/>
      <c r="AR298" s="139"/>
      <c r="AS298" s="139"/>
      <c r="AT298" s="139"/>
      <c r="AU298" s="139"/>
      <c r="AV298" s="139"/>
      <c r="AW298" s="139"/>
    </row>
    <row r="299" spans="1:49" ht="22.5" outlineLevel="1" x14ac:dyDescent="0.2">
      <c r="A299" s="157">
        <v>148</v>
      </c>
      <c r="B299" s="158" t="s">
        <v>485</v>
      </c>
      <c r="C299" s="164" t="s">
        <v>486</v>
      </c>
      <c r="D299" s="159" t="s">
        <v>188</v>
      </c>
      <c r="E299" s="185">
        <v>452</v>
      </c>
      <c r="F299" s="197"/>
      <c r="G299" s="198">
        <f>ROUND(E299*F299,2)</f>
        <v>0</v>
      </c>
      <c r="H299" s="149">
        <v>21</v>
      </c>
      <c r="I299" s="148">
        <v>3.3800000000000002E-3</v>
      </c>
      <c r="J299" s="148">
        <f>ROUND(E299*I299,2)</f>
        <v>1.53</v>
      </c>
      <c r="K299" s="148">
        <v>0</v>
      </c>
      <c r="L299" s="148">
        <f>ROUND(E299*K299,2)</f>
        <v>0</v>
      </c>
      <c r="M299" s="149" t="s">
        <v>160</v>
      </c>
      <c r="N299" s="149" t="s">
        <v>161</v>
      </c>
      <c r="O299" s="139"/>
      <c r="P299" s="139"/>
      <c r="Q299" s="139"/>
      <c r="R299" s="139"/>
      <c r="S299" s="139"/>
      <c r="T299" s="139"/>
      <c r="U299" s="139"/>
      <c r="V299" s="139" t="s">
        <v>162</v>
      </c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</row>
    <row r="300" spans="1:49" outlineLevel="2" x14ac:dyDescent="0.2">
      <c r="A300" s="145"/>
      <c r="B300" s="146"/>
      <c r="C300" s="165" t="s">
        <v>487</v>
      </c>
      <c r="D300" s="150"/>
      <c r="E300" s="186">
        <v>452</v>
      </c>
      <c r="F300" s="199"/>
      <c r="G300" s="199"/>
      <c r="H300" s="149"/>
      <c r="I300" s="148"/>
      <c r="J300" s="148"/>
      <c r="K300" s="148"/>
      <c r="L300" s="148"/>
      <c r="M300" s="149"/>
      <c r="N300" s="149"/>
      <c r="O300" s="139"/>
      <c r="P300" s="139"/>
      <c r="Q300" s="139"/>
      <c r="R300" s="139"/>
      <c r="S300" s="139"/>
      <c r="T300" s="139"/>
      <c r="U300" s="139"/>
      <c r="V300" s="139" t="s">
        <v>164</v>
      </c>
      <c r="W300" s="139">
        <v>0</v>
      </c>
      <c r="X300" s="139"/>
      <c r="Y300" s="139"/>
      <c r="Z300" s="139"/>
      <c r="AA300" s="139"/>
      <c r="AB300" s="139"/>
      <c r="AC300" s="139"/>
      <c r="AD300" s="139"/>
      <c r="AE300" s="139"/>
      <c r="AF300" s="139"/>
      <c r="AG300" s="139"/>
      <c r="AH300" s="139"/>
      <c r="AI300" s="139"/>
      <c r="AJ300" s="139"/>
      <c r="AK300" s="139"/>
      <c r="AL300" s="139"/>
      <c r="AM300" s="139"/>
      <c r="AN300" s="139"/>
      <c r="AO300" s="139"/>
      <c r="AP300" s="139"/>
      <c r="AQ300" s="139"/>
      <c r="AR300" s="139"/>
      <c r="AS300" s="139"/>
      <c r="AT300" s="139"/>
      <c r="AU300" s="139"/>
      <c r="AV300" s="139"/>
      <c r="AW300" s="139"/>
    </row>
    <row r="301" spans="1:49" ht="22.5" outlineLevel="1" x14ac:dyDescent="0.2">
      <c r="A301" s="157">
        <v>149</v>
      </c>
      <c r="B301" s="158" t="s">
        <v>488</v>
      </c>
      <c r="C301" s="164" t="s">
        <v>489</v>
      </c>
      <c r="D301" s="159" t="s">
        <v>188</v>
      </c>
      <c r="E301" s="185">
        <v>1285</v>
      </c>
      <c r="F301" s="197"/>
      <c r="G301" s="198">
        <f>ROUND(E301*F301,2)</f>
        <v>0</v>
      </c>
      <c r="H301" s="149">
        <v>21</v>
      </c>
      <c r="I301" s="148">
        <v>2.3000000000000001E-4</v>
      </c>
      <c r="J301" s="148">
        <f>ROUND(E301*I301,2)</f>
        <v>0.3</v>
      </c>
      <c r="K301" s="148">
        <v>0</v>
      </c>
      <c r="L301" s="148">
        <f>ROUND(E301*K301,2)</f>
        <v>0</v>
      </c>
      <c r="M301" s="149" t="s">
        <v>160</v>
      </c>
      <c r="N301" s="149" t="s">
        <v>161</v>
      </c>
      <c r="O301" s="139"/>
      <c r="P301" s="139"/>
      <c r="Q301" s="139"/>
      <c r="R301" s="139"/>
      <c r="S301" s="139"/>
      <c r="T301" s="139"/>
      <c r="U301" s="139"/>
      <c r="V301" s="139" t="s">
        <v>162</v>
      </c>
      <c r="W301" s="139"/>
      <c r="X301" s="139"/>
      <c r="Y301" s="139"/>
      <c r="Z301" s="139"/>
      <c r="AA301" s="139"/>
      <c r="AB301" s="139"/>
      <c r="AC301" s="139"/>
      <c r="AD301" s="139"/>
      <c r="AE301" s="139"/>
      <c r="AF301" s="139"/>
      <c r="AG301" s="139"/>
      <c r="AH301" s="139"/>
      <c r="AI301" s="139"/>
      <c r="AJ301" s="139"/>
      <c r="AK301" s="139"/>
      <c r="AL301" s="139"/>
      <c r="AM301" s="139"/>
      <c r="AN301" s="139"/>
      <c r="AO301" s="139"/>
      <c r="AP301" s="139"/>
      <c r="AQ301" s="139"/>
      <c r="AR301" s="139"/>
      <c r="AS301" s="139"/>
      <c r="AT301" s="139"/>
      <c r="AU301" s="139"/>
      <c r="AV301" s="139"/>
      <c r="AW301" s="139"/>
    </row>
    <row r="302" spans="1:49" outlineLevel="2" x14ac:dyDescent="0.2">
      <c r="A302" s="145"/>
      <c r="B302" s="146"/>
      <c r="C302" s="165" t="s">
        <v>490</v>
      </c>
      <c r="D302" s="150"/>
      <c r="E302" s="186">
        <v>1285</v>
      </c>
      <c r="F302" s="199"/>
      <c r="G302" s="199"/>
      <c r="H302" s="149"/>
      <c r="I302" s="148"/>
      <c r="J302" s="148"/>
      <c r="K302" s="148"/>
      <c r="L302" s="148"/>
      <c r="M302" s="149"/>
      <c r="N302" s="149"/>
      <c r="O302" s="139"/>
      <c r="P302" s="139"/>
      <c r="Q302" s="139"/>
      <c r="R302" s="139"/>
      <c r="S302" s="139"/>
      <c r="T302" s="139"/>
      <c r="U302" s="139"/>
      <c r="V302" s="139" t="s">
        <v>164</v>
      </c>
      <c r="W302" s="139">
        <v>0</v>
      </c>
      <c r="X302" s="139"/>
      <c r="Y302" s="139"/>
      <c r="Z302" s="139"/>
      <c r="AA302" s="139"/>
      <c r="AB302" s="139"/>
      <c r="AC302" s="139"/>
      <c r="AD302" s="139"/>
      <c r="AE302" s="139"/>
      <c r="AF302" s="139"/>
      <c r="AG302" s="139"/>
      <c r="AH302" s="139"/>
      <c r="AI302" s="139"/>
      <c r="AJ302" s="139"/>
      <c r="AK302" s="139"/>
      <c r="AL302" s="139"/>
      <c r="AM302" s="139"/>
      <c r="AN302" s="139"/>
      <c r="AO302" s="139"/>
      <c r="AP302" s="139"/>
      <c r="AQ302" s="139"/>
      <c r="AR302" s="139"/>
      <c r="AS302" s="139"/>
      <c r="AT302" s="139"/>
      <c r="AU302" s="139"/>
      <c r="AV302" s="139"/>
      <c r="AW302" s="139"/>
    </row>
    <row r="303" spans="1:49" ht="22.5" outlineLevel="1" x14ac:dyDescent="0.2">
      <c r="A303" s="157">
        <v>150</v>
      </c>
      <c r="B303" s="158" t="s">
        <v>491</v>
      </c>
      <c r="C303" s="164" t="s">
        <v>492</v>
      </c>
      <c r="D303" s="159" t="s">
        <v>188</v>
      </c>
      <c r="E303" s="185">
        <v>1456.8920000000001</v>
      </c>
      <c r="F303" s="197"/>
      <c r="G303" s="198">
        <f>ROUND(E303*F303,2)</f>
        <v>0</v>
      </c>
      <c r="H303" s="149">
        <v>21</v>
      </c>
      <c r="I303" s="148">
        <v>2.5999999999999998E-4</v>
      </c>
      <c r="J303" s="148">
        <f>ROUND(E303*I303,2)</f>
        <v>0.38</v>
      </c>
      <c r="K303" s="148">
        <v>0</v>
      </c>
      <c r="L303" s="148">
        <f>ROUND(E303*K303,2)</f>
        <v>0</v>
      </c>
      <c r="M303" s="149" t="s">
        <v>160</v>
      </c>
      <c r="N303" s="149" t="s">
        <v>161</v>
      </c>
      <c r="O303" s="139"/>
      <c r="P303" s="139"/>
      <c r="Q303" s="139"/>
      <c r="R303" s="139"/>
      <c r="S303" s="139"/>
      <c r="T303" s="139"/>
      <c r="U303" s="139"/>
      <c r="V303" s="139" t="s">
        <v>162</v>
      </c>
      <c r="W303" s="139"/>
      <c r="X303" s="139"/>
      <c r="Y303" s="139"/>
      <c r="Z303" s="139"/>
      <c r="AA303" s="139"/>
      <c r="AB303" s="139"/>
      <c r="AC303" s="139"/>
      <c r="AD303" s="139"/>
      <c r="AE303" s="139"/>
      <c r="AF303" s="139"/>
      <c r="AG303" s="139"/>
      <c r="AH303" s="139"/>
      <c r="AI303" s="139"/>
      <c r="AJ303" s="139"/>
      <c r="AK303" s="139"/>
      <c r="AL303" s="139"/>
      <c r="AM303" s="139"/>
      <c r="AN303" s="139"/>
      <c r="AO303" s="139"/>
      <c r="AP303" s="139"/>
      <c r="AQ303" s="139"/>
      <c r="AR303" s="139"/>
      <c r="AS303" s="139"/>
      <c r="AT303" s="139"/>
      <c r="AU303" s="139"/>
      <c r="AV303" s="139"/>
      <c r="AW303" s="139"/>
    </row>
    <row r="304" spans="1:49" outlineLevel="2" x14ac:dyDescent="0.2">
      <c r="A304" s="145"/>
      <c r="B304" s="146"/>
      <c r="C304" s="165" t="s">
        <v>493</v>
      </c>
      <c r="D304" s="150"/>
      <c r="E304" s="186">
        <v>1456.8920000000001</v>
      </c>
      <c r="F304" s="199"/>
      <c r="G304" s="199"/>
      <c r="H304" s="149"/>
      <c r="I304" s="148"/>
      <c r="J304" s="148"/>
      <c r="K304" s="148"/>
      <c r="L304" s="148"/>
      <c r="M304" s="149"/>
      <c r="N304" s="149"/>
      <c r="O304" s="139"/>
      <c r="P304" s="139"/>
      <c r="Q304" s="139"/>
      <c r="R304" s="139"/>
      <c r="S304" s="139"/>
      <c r="T304" s="139"/>
      <c r="U304" s="139"/>
      <c r="V304" s="139" t="s">
        <v>164</v>
      </c>
      <c r="W304" s="139">
        <v>0</v>
      </c>
      <c r="X304" s="139"/>
      <c r="Y304" s="139"/>
      <c r="Z304" s="139"/>
      <c r="AA304" s="139"/>
      <c r="AB304" s="139"/>
      <c r="AC304" s="139"/>
      <c r="AD304" s="139"/>
      <c r="AE304" s="139"/>
      <c r="AF304" s="139"/>
      <c r="AG304" s="139"/>
      <c r="AH304" s="139"/>
      <c r="AI304" s="139"/>
      <c r="AJ304" s="139"/>
      <c r="AK304" s="139"/>
      <c r="AL304" s="139"/>
      <c r="AM304" s="139"/>
      <c r="AN304" s="139"/>
      <c r="AO304" s="139"/>
      <c r="AP304" s="139"/>
      <c r="AQ304" s="139"/>
      <c r="AR304" s="139"/>
      <c r="AS304" s="139"/>
      <c r="AT304" s="139"/>
      <c r="AU304" s="139"/>
      <c r="AV304" s="139"/>
      <c r="AW304" s="139"/>
    </row>
    <row r="305" spans="1:49" ht="22.5" outlineLevel="1" x14ac:dyDescent="0.2">
      <c r="A305" s="157">
        <v>151</v>
      </c>
      <c r="B305" s="158" t="s">
        <v>494</v>
      </c>
      <c r="C305" s="164" t="s">
        <v>495</v>
      </c>
      <c r="D305" s="159" t="s">
        <v>188</v>
      </c>
      <c r="E305" s="185">
        <v>2240</v>
      </c>
      <c r="F305" s="197"/>
      <c r="G305" s="198">
        <f>ROUND(E305*F305,2)</f>
        <v>0</v>
      </c>
      <c r="H305" s="149">
        <v>21</v>
      </c>
      <c r="I305" s="148">
        <v>1.6000000000000001E-4</v>
      </c>
      <c r="J305" s="148">
        <f>ROUND(E305*I305,2)</f>
        <v>0.36</v>
      </c>
      <c r="K305" s="148">
        <v>0</v>
      </c>
      <c r="L305" s="148">
        <f>ROUND(E305*K305,2)</f>
        <v>0</v>
      </c>
      <c r="M305" s="149" t="s">
        <v>160</v>
      </c>
      <c r="N305" s="149" t="s">
        <v>161</v>
      </c>
      <c r="O305" s="139"/>
      <c r="P305" s="139"/>
      <c r="Q305" s="139"/>
      <c r="R305" s="139"/>
      <c r="S305" s="139"/>
      <c r="T305" s="139"/>
      <c r="U305" s="139"/>
      <c r="V305" s="139" t="s">
        <v>162</v>
      </c>
      <c r="W305" s="139"/>
      <c r="X305" s="139"/>
      <c r="Y305" s="139"/>
      <c r="Z305" s="139"/>
      <c r="AA305" s="139"/>
      <c r="AB305" s="139"/>
      <c r="AC305" s="139"/>
      <c r="AD305" s="139"/>
      <c r="AE305" s="139"/>
      <c r="AF305" s="139"/>
      <c r="AG305" s="139"/>
      <c r="AH305" s="139"/>
      <c r="AI305" s="139"/>
      <c r="AJ305" s="139"/>
      <c r="AK305" s="139"/>
      <c r="AL305" s="139"/>
      <c r="AM305" s="139"/>
      <c r="AN305" s="139"/>
      <c r="AO305" s="139"/>
      <c r="AP305" s="139"/>
      <c r="AQ305" s="139"/>
      <c r="AR305" s="139"/>
      <c r="AS305" s="139"/>
      <c r="AT305" s="139"/>
      <c r="AU305" s="139"/>
      <c r="AV305" s="139"/>
      <c r="AW305" s="139"/>
    </row>
    <row r="306" spans="1:49" outlineLevel="2" x14ac:dyDescent="0.2">
      <c r="A306" s="145"/>
      <c r="B306" s="146"/>
      <c r="C306" s="165" t="s">
        <v>496</v>
      </c>
      <c r="D306" s="150"/>
      <c r="E306" s="186">
        <v>2240</v>
      </c>
      <c r="F306" s="199"/>
      <c r="G306" s="199"/>
      <c r="H306" s="149"/>
      <c r="I306" s="148"/>
      <c r="J306" s="148"/>
      <c r="K306" s="148"/>
      <c r="L306" s="148"/>
      <c r="M306" s="149"/>
      <c r="N306" s="149"/>
      <c r="O306" s="139"/>
      <c r="P306" s="139"/>
      <c r="Q306" s="139"/>
      <c r="R306" s="139"/>
      <c r="S306" s="139"/>
      <c r="T306" s="139"/>
      <c r="U306" s="139"/>
      <c r="V306" s="139" t="s">
        <v>164</v>
      </c>
      <c r="W306" s="139">
        <v>0</v>
      </c>
      <c r="X306" s="139"/>
      <c r="Y306" s="139"/>
      <c r="Z306" s="139"/>
      <c r="AA306" s="139"/>
      <c r="AB306" s="139"/>
      <c r="AC306" s="139"/>
      <c r="AD306" s="139"/>
      <c r="AE306" s="139"/>
      <c r="AF306" s="139"/>
      <c r="AG306" s="139"/>
      <c r="AH306" s="139"/>
      <c r="AI306" s="139"/>
      <c r="AJ306" s="139"/>
      <c r="AK306" s="139"/>
      <c r="AL306" s="139"/>
      <c r="AM306" s="139"/>
      <c r="AN306" s="139"/>
      <c r="AO306" s="139"/>
      <c r="AP306" s="139"/>
      <c r="AQ306" s="139"/>
      <c r="AR306" s="139"/>
      <c r="AS306" s="139"/>
      <c r="AT306" s="139"/>
      <c r="AU306" s="139"/>
      <c r="AV306" s="139"/>
      <c r="AW306" s="139"/>
    </row>
    <row r="307" spans="1:49" outlineLevel="1" x14ac:dyDescent="0.2">
      <c r="A307" s="157">
        <v>152</v>
      </c>
      <c r="B307" s="158" t="s">
        <v>497</v>
      </c>
      <c r="C307" s="164" t="s">
        <v>498</v>
      </c>
      <c r="D307" s="159" t="s">
        <v>159</v>
      </c>
      <c r="E307" s="185">
        <v>137.08799999999999</v>
      </c>
      <c r="F307" s="197"/>
      <c r="G307" s="198">
        <f>ROUND(E307*F307,2)</f>
        <v>0</v>
      </c>
      <c r="H307" s="149">
        <v>21</v>
      </c>
      <c r="I307" s="148">
        <v>2.5000000000000001E-2</v>
      </c>
      <c r="J307" s="148">
        <f>ROUND(E307*I307,2)</f>
        <v>3.43</v>
      </c>
      <c r="K307" s="148">
        <v>0</v>
      </c>
      <c r="L307" s="148">
        <f>ROUND(E307*K307,2)</f>
        <v>0</v>
      </c>
      <c r="M307" s="149" t="s">
        <v>300</v>
      </c>
      <c r="N307" s="149" t="s">
        <v>499</v>
      </c>
      <c r="O307" s="139"/>
      <c r="P307" s="139"/>
      <c r="Q307" s="139"/>
      <c r="R307" s="139"/>
      <c r="S307" s="139"/>
      <c r="T307" s="139"/>
      <c r="U307" s="139"/>
      <c r="V307" s="139" t="s">
        <v>500</v>
      </c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  <c r="AO307" s="139"/>
      <c r="AP307" s="139"/>
      <c r="AQ307" s="139"/>
      <c r="AR307" s="139"/>
      <c r="AS307" s="139"/>
      <c r="AT307" s="139"/>
      <c r="AU307" s="139"/>
      <c r="AV307" s="139"/>
      <c r="AW307" s="139"/>
    </row>
    <row r="308" spans="1:49" outlineLevel="2" x14ac:dyDescent="0.2">
      <c r="A308" s="145"/>
      <c r="B308" s="146"/>
      <c r="C308" s="165" t="s">
        <v>501</v>
      </c>
      <c r="D308" s="150"/>
      <c r="E308" s="186">
        <v>137.08799999999999</v>
      </c>
      <c r="F308" s="199"/>
      <c r="G308" s="199"/>
      <c r="H308" s="149"/>
      <c r="I308" s="148"/>
      <c r="J308" s="148"/>
      <c r="K308" s="148"/>
      <c r="L308" s="148"/>
      <c r="M308" s="149"/>
      <c r="N308" s="149"/>
      <c r="O308" s="139"/>
      <c r="P308" s="139"/>
      <c r="Q308" s="139"/>
      <c r="R308" s="139"/>
      <c r="S308" s="139"/>
      <c r="T308" s="139"/>
      <c r="U308" s="139"/>
      <c r="V308" s="139" t="s">
        <v>164</v>
      </c>
      <c r="W308" s="139">
        <v>0</v>
      </c>
      <c r="X308" s="139"/>
      <c r="Y308" s="139"/>
      <c r="Z308" s="139"/>
      <c r="AA308" s="139"/>
      <c r="AB308" s="139"/>
      <c r="AC308" s="139"/>
      <c r="AD308" s="139"/>
      <c r="AE308" s="139"/>
      <c r="AF308" s="139"/>
      <c r="AG308" s="139"/>
      <c r="AH308" s="139"/>
      <c r="AI308" s="139"/>
      <c r="AJ308" s="139"/>
      <c r="AK308" s="139"/>
      <c r="AL308" s="139"/>
      <c r="AM308" s="139"/>
      <c r="AN308" s="139"/>
      <c r="AO308" s="139"/>
      <c r="AP308" s="139"/>
      <c r="AQ308" s="139"/>
      <c r="AR308" s="139"/>
      <c r="AS308" s="139"/>
      <c r="AT308" s="139"/>
      <c r="AU308" s="139"/>
      <c r="AV308" s="139"/>
      <c r="AW308" s="139"/>
    </row>
    <row r="309" spans="1:49" outlineLevel="1" x14ac:dyDescent="0.2">
      <c r="A309" s="157">
        <v>153</v>
      </c>
      <c r="B309" s="158" t="s">
        <v>502</v>
      </c>
      <c r="C309" s="164" t="s">
        <v>503</v>
      </c>
      <c r="D309" s="159" t="s">
        <v>188</v>
      </c>
      <c r="E309" s="185">
        <v>1142.4000000000001</v>
      </c>
      <c r="F309" s="197"/>
      <c r="G309" s="198">
        <f>ROUND(E309*F309,2)</f>
        <v>0</v>
      </c>
      <c r="H309" s="149">
        <v>21</v>
      </c>
      <c r="I309" s="148">
        <v>3.3E-3</v>
      </c>
      <c r="J309" s="148">
        <f>ROUND(E309*I309,2)</f>
        <v>3.77</v>
      </c>
      <c r="K309" s="148">
        <v>0</v>
      </c>
      <c r="L309" s="148">
        <f>ROUND(E309*K309,2)</f>
        <v>0</v>
      </c>
      <c r="M309" s="149" t="s">
        <v>300</v>
      </c>
      <c r="N309" s="149" t="s">
        <v>499</v>
      </c>
      <c r="O309" s="139"/>
      <c r="P309" s="139"/>
      <c r="Q309" s="139"/>
      <c r="R309" s="139"/>
      <c r="S309" s="139"/>
      <c r="T309" s="139"/>
      <c r="U309" s="139"/>
      <c r="V309" s="139" t="s">
        <v>500</v>
      </c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</row>
    <row r="310" spans="1:49" outlineLevel="2" x14ac:dyDescent="0.2">
      <c r="A310" s="145"/>
      <c r="B310" s="146"/>
      <c r="C310" s="165" t="s">
        <v>504</v>
      </c>
      <c r="D310" s="150"/>
      <c r="E310" s="186">
        <v>1142.4000000000001</v>
      </c>
      <c r="F310" s="199"/>
      <c r="G310" s="199"/>
      <c r="H310" s="149"/>
      <c r="I310" s="148"/>
      <c r="J310" s="148"/>
      <c r="K310" s="148"/>
      <c r="L310" s="148"/>
      <c r="M310" s="149"/>
      <c r="N310" s="149"/>
      <c r="O310" s="139"/>
      <c r="P310" s="139"/>
      <c r="Q310" s="139"/>
      <c r="R310" s="139"/>
      <c r="S310" s="139"/>
      <c r="T310" s="139"/>
      <c r="U310" s="139"/>
      <c r="V310" s="139" t="s">
        <v>164</v>
      </c>
      <c r="W310" s="139">
        <v>0</v>
      </c>
      <c r="X310" s="139"/>
      <c r="Y310" s="139"/>
      <c r="Z310" s="139"/>
      <c r="AA310" s="139"/>
      <c r="AB310" s="139"/>
      <c r="AC310" s="139"/>
      <c r="AD310" s="139"/>
      <c r="AE310" s="139"/>
      <c r="AF310" s="139"/>
      <c r="AG310" s="139"/>
      <c r="AH310" s="139"/>
      <c r="AI310" s="139"/>
      <c r="AJ310" s="139"/>
      <c r="AK310" s="139"/>
      <c r="AL310" s="139"/>
      <c r="AM310" s="139"/>
      <c r="AN310" s="139"/>
      <c r="AO310" s="139"/>
      <c r="AP310" s="139"/>
      <c r="AQ310" s="139"/>
      <c r="AR310" s="139"/>
      <c r="AS310" s="139"/>
      <c r="AT310" s="139"/>
      <c r="AU310" s="139"/>
      <c r="AV310" s="139"/>
      <c r="AW310" s="139"/>
    </row>
    <row r="311" spans="1:49" ht="22.5" outlineLevel="1" x14ac:dyDescent="0.2">
      <c r="A311" s="157">
        <v>154</v>
      </c>
      <c r="B311" s="158" t="s">
        <v>505</v>
      </c>
      <c r="C311" s="164" t="s">
        <v>506</v>
      </c>
      <c r="D311" s="159" t="s">
        <v>188</v>
      </c>
      <c r="E311" s="185">
        <v>474.6</v>
      </c>
      <c r="F311" s="197"/>
      <c r="G311" s="198">
        <f>ROUND(E311*F311,2)</f>
        <v>0</v>
      </c>
      <c r="H311" s="149">
        <v>21</v>
      </c>
      <c r="I311" s="148">
        <v>1.2E-2</v>
      </c>
      <c r="J311" s="148">
        <f>ROUND(E311*I311,2)</f>
        <v>5.7</v>
      </c>
      <c r="K311" s="148">
        <v>0</v>
      </c>
      <c r="L311" s="148">
        <f>ROUND(E311*K311,2)</f>
        <v>0</v>
      </c>
      <c r="M311" s="149" t="s">
        <v>300</v>
      </c>
      <c r="N311" s="149" t="s">
        <v>499</v>
      </c>
      <c r="O311" s="139"/>
      <c r="P311" s="139"/>
      <c r="Q311" s="139"/>
      <c r="R311" s="139"/>
      <c r="S311" s="139"/>
      <c r="T311" s="139"/>
      <c r="U311" s="139"/>
      <c r="V311" s="139" t="s">
        <v>500</v>
      </c>
      <c r="W311" s="139"/>
      <c r="X311" s="139"/>
      <c r="Y311" s="139"/>
      <c r="Z311" s="139"/>
      <c r="AA311" s="139"/>
      <c r="AB311" s="139"/>
      <c r="AC311" s="139"/>
      <c r="AD311" s="139"/>
      <c r="AE311" s="139"/>
      <c r="AF311" s="139"/>
      <c r="AG311" s="139"/>
      <c r="AH311" s="139"/>
      <c r="AI311" s="139"/>
      <c r="AJ311" s="139"/>
      <c r="AK311" s="139"/>
      <c r="AL311" s="139"/>
      <c r="AM311" s="139"/>
      <c r="AN311" s="139"/>
      <c r="AO311" s="139"/>
      <c r="AP311" s="139"/>
      <c r="AQ311" s="139"/>
      <c r="AR311" s="139"/>
      <c r="AS311" s="139"/>
      <c r="AT311" s="139"/>
      <c r="AU311" s="139"/>
      <c r="AV311" s="139"/>
      <c r="AW311" s="139"/>
    </row>
    <row r="312" spans="1:49" outlineLevel="2" x14ac:dyDescent="0.2">
      <c r="A312" s="145"/>
      <c r="B312" s="146"/>
      <c r="C312" s="165" t="s">
        <v>507</v>
      </c>
      <c r="D312" s="150"/>
      <c r="E312" s="186">
        <v>474.6</v>
      </c>
      <c r="F312" s="199"/>
      <c r="G312" s="199"/>
      <c r="H312" s="149"/>
      <c r="I312" s="148"/>
      <c r="J312" s="148"/>
      <c r="K312" s="148"/>
      <c r="L312" s="148"/>
      <c r="M312" s="149"/>
      <c r="N312" s="149"/>
      <c r="O312" s="139"/>
      <c r="P312" s="139"/>
      <c r="Q312" s="139"/>
      <c r="R312" s="139"/>
      <c r="S312" s="139"/>
      <c r="T312" s="139"/>
      <c r="U312" s="139"/>
      <c r="V312" s="139" t="s">
        <v>164</v>
      </c>
      <c r="W312" s="139">
        <v>0</v>
      </c>
      <c r="X312" s="139"/>
      <c r="Y312" s="139"/>
      <c r="Z312" s="139"/>
      <c r="AA312" s="139"/>
      <c r="AB312" s="139"/>
      <c r="AC312" s="139"/>
      <c r="AD312" s="139"/>
      <c r="AE312" s="139"/>
      <c r="AF312" s="139"/>
      <c r="AG312" s="139"/>
      <c r="AH312" s="139"/>
      <c r="AI312" s="139"/>
      <c r="AJ312" s="139"/>
      <c r="AK312" s="139"/>
      <c r="AL312" s="139"/>
      <c r="AM312" s="139"/>
      <c r="AN312" s="139"/>
      <c r="AO312" s="139"/>
      <c r="AP312" s="139"/>
      <c r="AQ312" s="139"/>
      <c r="AR312" s="139"/>
      <c r="AS312" s="139"/>
      <c r="AT312" s="139"/>
      <c r="AU312" s="139"/>
      <c r="AV312" s="139"/>
      <c r="AW312" s="139"/>
    </row>
    <row r="313" spans="1:49" outlineLevel="1" x14ac:dyDescent="0.2">
      <c r="A313" s="157">
        <v>155</v>
      </c>
      <c r="B313" s="158" t="s">
        <v>508</v>
      </c>
      <c r="C313" s="164" t="s">
        <v>509</v>
      </c>
      <c r="D313" s="159" t="s">
        <v>188</v>
      </c>
      <c r="E313" s="185">
        <v>1310.7</v>
      </c>
      <c r="F313" s="197"/>
      <c r="G313" s="198">
        <f>ROUND(E313*F313,2)</f>
        <v>0</v>
      </c>
      <c r="H313" s="149">
        <v>21</v>
      </c>
      <c r="I313" s="148">
        <v>8.0000000000000002E-3</v>
      </c>
      <c r="J313" s="148">
        <f>ROUND(E313*I313,2)</f>
        <v>10.49</v>
      </c>
      <c r="K313" s="148">
        <v>0</v>
      </c>
      <c r="L313" s="148">
        <f>ROUND(E313*K313,2)</f>
        <v>0</v>
      </c>
      <c r="M313" s="149" t="s">
        <v>300</v>
      </c>
      <c r="N313" s="149" t="s">
        <v>499</v>
      </c>
      <c r="O313" s="139"/>
      <c r="P313" s="139"/>
      <c r="Q313" s="139"/>
      <c r="R313" s="139"/>
      <c r="S313" s="139"/>
      <c r="T313" s="139"/>
      <c r="U313" s="139"/>
      <c r="V313" s="139" t="s">
        <v>500</v>
      </c>
      <c r="W313" s="139"/>
      <c r="X313" s="139"/>
      <c r="Y313" s="139"/>
      <c r="Z313" s="139"/>
      <c r="AA313" s="139"/>
      <c r="AB313" s="139"/>
      <c r="AC313" s="139"/>
      <c r="AD313" s="139"/>
      <c r="AE313" s="139"/>
      <c r="AF313" s="139"/>
      <c r="AG313" s="139"/>
      <c r="AH313" s="139"/>
      <c r="AI313" s="139"/>
      <c r="AJ313" s="139"/>
      <c r="AK313" s="139"/>
      <c r="AL313" s="139"/>
      <c r="AM313" s="139"/>
      <c r="AN313" s="139"/>
      <c r="AO313" s="139"/>
      <c r="AP313" s="139"/>
      <c r="AQ313" s="139"/>
      <c r="AR313" s="139"/>
      <c r="AS313" s="139"/>
      <c r="AT313" s="139"/>
      <c r="AU313" s="139"/>
      <c r="AV313" s="139"/>
      <c r="AW313" s="139"/>
    </row>
    <row r="314" spans="1:49" outlineLevel="2" x14ac:dyDescent="0.2">
      <c r="A314" s="145"/>
      <c r="B314" s="146"/>
      <c r="C314" s="165" t="s">
        <v>510</v>
      </c>
      <c r="D314" s="150"/>
      <c r="E314" s="186">
        <v>1310.7</v>
      </c>
      <c r="F314" s="199"/>
      <c r="G314" s="199"/>
      <c r="H314" s="149"/>
      <c r="I314" s="148"/>
      <c r="J314" s="148"/>
      <c r="K314" s="148"/>
      <c r="L314" s="148"/>
      <c r="M314" s="149"/>
      <c r="N314" s="149"/>
      <c r="O314" s="139"/>
      <c r="P314" s="139"/>
      <c r="Q314" s="139"/>
      <c r="R314" s="139"/>
      <c r="S314" s="139"/>
      <c r="T314" s="139"/>
      <c r="U314" s="139"/>
      <c r="V314" s="139" t="s">
        <v>164</v>
      </c>
      <c r="W314" s="139">
        <v>0</v>
      </c>
      <c r="X314" s="139"/>
      <c r="Y314" s="139"/>
      <c r="Z314" s="139"/>
      <c r="AA314" s="139"/>
      <c r="AB314" s="139"/>
      <c r="AC314" s="139"/>
      <c r="AD314" s="139"/>
      <c r="AE314" s="139"/>
      <c r="AF314" s="139"/>
      <c r="AG314" s="139"/>
      <c r="AH314" s="139"/>
      <c r="AI314" s="139"/>
      <c r="AJ314" s="139"/>
      <c r="AK314" s="139"/>
      <c r="AL314" s="139"/>
      <c r="AM314" s="139"/>
      <c r="AN314" s="139"/>
      <c r="AO314" s="139"/>
      <c r="AP314" s="139"/>
      <c r="AQ314" s="139"/>
      <c r="AR314" s="139"/>
      <c r="AS314" s="139"/>
      <c r="AT314" s="139"/>
      <c r="AU314" s="139"/>
      <c r="AV314" s="139"/>
      <c r="AW314" s="139"/>
    </row>
    <row r="315" spans="1:49" outlineLevel="1" x14ac:dyDescent="0.2">
      <c r="A315" s="160">
        <v>156</v>
      </c>
      <c r="B315" s="161" t="s">
        <v>511</v>
      </c>
      <c r="C315" s="166" t="s">
        <v>512</v>
      </c>
      <c r="D315" s="162" t="s">
        <v>178</v>
      </c>
      <c r="E315" s="187">
        <v>25.960039999999999</v>
      </c>
      <c r="F315" s="200"/>
      <c r="G315" s="201">
        <f>ROUND(E315*F315,2)</f>
        <v>0</v>
      </c>
      <c r="H315" s="149">
        <v>21</v>
      </c>
      <c r="I315" s="148">
        <v>0</v>
      </c>
      <c r="J315" s="148">
        <f>ROUND(E315*I315,2)</f>
        <v>0</v>
      </c>
      <c r="K315" s="148">
        <v>0</v>
      </c>
      <c r="L315" s="148">
        <f>ROUND(E315*K315,2)</f>
        <v>0</v>
      </c>
      <c r="M315" s="149" t="s">
        <v>160</v>
      </c>
      <c r="N315" s="149" t="s">
        <v>454</v>
      </c>
      <c r="O315" s="139"/>
      <c r="P315" s="139"/>
      <c r="Q315" s="139"/>
      <c r="R315" s="139"/>
      <c r="S315" s="139"/>
      <c r="T315" s="139"/>
      <c r="U315" s="139"/>
      <c r="V315" s="139" t="s">
        <v>455</v>
      </c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  <c r="AJ315" s="139"/>
      <c r="AK315" s="139"/>
      <c r="AL315" s="139"/>
      <c r="AM315" s="139"/>
      <c r="AN315" s="139"/>
      <c r="AO315" s="139"/>
      <c r="AP315" s="139"/>
      <c r="AQ315" s="139"/>
      <c r="AR315" s="139"/>
      <c r="AS315" s="139"/>
      <c r="AT315" s="139"/>
      <c r="AU315" s="139"/>
      <c r="AV315" s="139"/>
      <c r="AW315" s="139"/>
    </row>
    <row r="316" spans="1:49" x14ac:dyDescent="0.2">
      <c r="A316" s="154" t="s">
        <v>155</v>
      </c>
      <c r="B316" s="155" t="s">
        <v>112</v>
      </c>
      <c r="C316" s="163" t="s">
        <v>113</v>
      </c>
      <c r="D316" s="156"/>
      <c r="E316" s="184"/>
      <c r="F316" s="195"/>
      <c r="G316" s="196">
        <f>SUMIF(V317:V318,"&lt;&gt;NOR",G317:G318)</f>
        <v>0</v>
      </c>
      <c r="H316" s="153"/>
      <c r="I316" s="152"/>
      <c r="J316" s="152">
        <f>SUM(J317:J318)</f>
        <v>7.0000000000000007E-2</v>
      </c>
      <c r="K316" s="152"/>
      <c r="L316" s="152">
        <f>SUM(L317:L318)</f>
        <v>0</v>
      </c>
      <c r="M316" s="153"/>
      <c r="N316" s="153"/>
      <c r="V316" t="s">
        <v>156</v>
      </c>
    </row>
    <row r="317" spans="1:49" ht="22.5" outlineLevel="1" x14ac:dyDescent="0.2">
      <c r="A317" s="160">
        <v>157</v>
      </c>
      <c r="B317" s="161" t="s">
        <v>513</v>
      </c>
      <c r="C317" s="166" t="s">
        <v>514</v>
      </c>
      <c r="D317" s="162" t="s">
        <v>331</v>
      </c>
      <c r="E317" s="187">
        <v>7</v>
      </c>
      <c r="F317" s="200"/>
      <c r="G317" s="201">
        <f>ROUND(E317*F317,2)</f>
        <v>0</v>
      </c>
      <c r="H317" s="149">
        <v>21</v>
      </c>
      <c r="I317" s="148">
        <v>0.01</v>
      </c>
      <c r="J317" s="148">
        <f>ROUND(E317*I317,2)</f>
        <v>7.0000000000000007E-2</v>
      </c>
      <c r="K317" s="148">
        <v>0</v>
      </c>
      <c r="L317" s="148">
        <f>ROUND(E317*K317,2)</f>
        <v>0</v>
      </c>
      <c r="M317" s="149" t="s">
        <v>160</v>
      </c>
      <c r="N317" s="149" t="s">
        <v>161</v>
      </c>
      <c r="O317" s="139"/>
      <c r="P317" s="139"/>
      <c r="Q317" s="139"/>
      <c r="R317" s="139"/>
      <c r="S317" s="139"/>
      <c r="T317" s="139"/>
      <c r="U317" s="139"/>
      <c r="V317" s="139" t="s">
        <v>162</v>
      </c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</row>
    <row r="318" spans="1:49" outlineLevel="1" x14ac:dyDescent="0.2">
      <c r="A318" s="160">
        <v>158</v>
      </c>
      <c r="B318" s="161" t="s">
        <v>515</v>
      </c>
      <c r="C318" s="166" t="s">
        <v>516</v>
      </c>
      <c r="D318" s="162" t="s">
        <v>178</v>
      </c>
      <c r="E318" s="187">
        <v>7.0000000000000007E-2</v>
      </c>
      <c r="F318" s="200"/>
      <c r="G318" s="201">
        <f>ROUND(E318*F318,2)</f>
        <v>0</v>
      </c>
      <c r="H318" s="149">
        <v>21</v>
      </c>
      <c r="I318" s="148">
        <v>0</v>
      </c>
      <c r="J318" s="148">
        <f>ROUND(E318*I318,2)</f>
        <v>0</v>
      </c>
      <c r="K318" s="148">
        <v>0</v>
      </c>
      <c r="L318" s="148">
        <f>ROUND(E318*K318,2)</f>
        <v>0</v>
      </c>
      <c r="M318" s="149" t="s">
        <v>160</v>
      </c>
      <c r="N318" s="149" t="s">
        <v>454</v>
      </c>
      <c r="O318" s="139"/>
      <c r="P318" s="139"/>
      <c r="Q318" s="139"/>
      <c r="R318" s="139"/>
      <c r="S318" s="139"/>
      <c r="T318" s="139"/>
      <c r="U318" s="139"/>
      <c r="V318" s="139" t="s">
        <v>455</v>
      </c>
      <c r="W318" s="139"/>
      <c r="X318" s="139"/>
      <c r="Y318" s="139"/>
      <c r="Z318" s="139"/>
      <c r="AA318" s="139"/>
      <c r="AB318" s="139"/>
      <c r="AC318" s="139"/>
      <c r="AD318" s="139"/>
      <c r="AE318" s="139"/>
      <c r="AF318" s="139"/>
      <c r="AG318" s="139"/>
      <c r="AH318" s="139"/>
      <c r="AI318" s="139"/>
      <c r="AJ318" s="139"/>
      <c r="AK318" s="139"/>
      <c r="AL318" s="139"/>
      <c r="AM318" s="139"/>
      <c r="AN318" s="139"/>
      <c r="AO318" s="139"/>
      <c r="AP318" s="139"/>
      <c r="AQ318" s="139"/>
      <c r="AR318" s="139"/>
      <c r="AS318" s="139"/>
      <c r="AT318" s="139"/>
      <c r="AU318" s="139"/>
      <c r="AV318" s="139"/>
      <c r="AW318" s="139"/>
    </row>
    <row r="319" spans="1:49" x14ac:dyDescent="0.2">
      <c r="A319" s="154" t="s">
        <v>155</v>
      </c>
      <c r="B319" s="155" t="s">
        <v>114</v>
      </c>
      <c r="C319" s="163" t="s">
        <v>115</v>
      </c>
      <c r="D319" s="156"/>
      <c r="E319" s="184"/>
      <c r="F319" s="195"/>
      <c r="G319" s="196">
        <f>SUMIF(V320:V321,"&lt;&gt;NOR",G320:G321)</f>
        <v>0</v>
      </c>
      <c r="H319" s="153"/>
      <c r="I319" s="152"/>
      <c r="J319" s="152">
        <f>SUM(J320:J321)</f>
        <v>0.01</v>
      </c>
      <c r="K319" s="152"/>
      <c r="L319" s="152">
        <f>SUM(L320:L321)</f>
        <v>0</v>
      </c>
      <c r="M319" s="153"/>
      <c r="N319" s="153"/>
      <c r="V319" t="s">
        <v>156</v>
      </c>
    </row>
    <row r="320" spans="1:49" outlineLevel="1" x14ac:dyDescent="0.2">
      <c r="A320" s="157">
        <v>159</v>
      </c>
      <c r="B320" s="158" t="s">
        <v>517</v>
      </c>
      <c r="C320" s="164" t="s">
        <v>518</v>
      </c>
      <c r="D320" s="159" t="s">
        <v>327</v>
      </c>
      <c r="E320" s="185">
        <v>1</v>
      </c>
      <c r="F320" s="456">
        <f>'723-Plyn'!F50</f>
        <v>0</v>
      </c>
      <c r="G320" s="198">
        <f>ROUND(E320*F320,2)</f>
        <v>0</v>
      </c>
      <c r="H320" s="149">
        <v>21</v>
      </c>
      <c r="I320" s="148">
        <v>7.3299999999999997E-3</v>
      </c>
      <c r="J320" s="148">
        <f>ROUND(E320*I320,2)</f>
        <v>0.01</v>
      </c>
      <c r="K320" s="148">
        <v>0</v>
      </c>
      <c r="L320" s="148">
        <f>ROUND(E320*K320,2)</f>
        <v>0</v>
      </c>
      <c r="M320" s="149" t="s">
        <v>328</v>
      </c>
      <c r="N320" s="149" t="s">
        <v>161</v>
      </c>
      <c r="O320" s="139"/>
      <c r="P320" s="139"/>
      <c r="Q320" s="139"/>
      <c r="R320" s="139"/>
      <c r="S320" s="139"/>
      <c r="T320" s="139"/>
      <c r="U320" s="139"/>
      <c r="V320" s="139" t="s">
        <v>162</v>
      </c>
      <c r="W320" s="139"/>
      <c r="X320" s="139"/>
      <c r="Y320" s="139"/>
      <c r="Z320" s="139"/>
      <c r="AA320" s="139"/>
      <c r="AB320" s="139"/>
      <c r="AC320" s="139"/>
      <c r="AD320" s="139"/>
      <c r="AE320" s="139"/>
      <c r="AF320" s="139"/>
      <c r="AG320" s="139"/>
      <c r="AH320" s="139"/>
      <c r="AI320" s="139"/>
      <c r="AJ320" s="139"/>
      <c r="AK320" s="139"/>
      <c r="AL320" s="139"/>
      <c r="AM320" s="139"/>
      <c r="AN320" s="139"/>
      <c r="AO320" s="139"/>
      <c r="AP320" s="139"/>
      <c r="AQ320" s="139"/>
      <c r="AR320" s="139"/>
      <c r="AS320" s="139"/>
      <c r="AT320" s="139"/>
      <c r="AU320" s="139"/>
      <c r="AV320" s="139"/>
      <c r="AW320" s="139"/>
    </row>
    <row r="321" spans="1:49" outlineLevel="1" x14ac:dyDescent="0.2">
      <c r="A321" s="145">
        <v>160</v>
      </c>
      <c r="B321" s="146" t="s">
        <v>519</v>
      </c>
      <c r="C321" s="167" t="s">
        <v>520</v>
      </c>
      <c r="D321" s="147" t="s">
        <v>0</v>
      </c>
      <c r="E321" s="457">
        <f>SUBTOTAL(9,G320)/100</f>
        <v>0</v>
      </c>
      <c r="F321" s="202"/>
      <c r="G321" s="199">
        <f>ROUND(E321*F321,2)</f>
        <v>0</v>
      </c>
      <c r="H321" s="149">
        <v>21</v>
      </c>
      <c r="I321" s="148">
        <v>0</v>
      </c>
      <c r="J321" s="148">
        <f>ROUND(E321*I321,2)</f>
        <v>0</v>
      </c>
      <c r="K321" s="148">
        <v>0</v>
      </c>
      <c r="L321" s="148">
        <f>ROUND(E321*K321,2)</f>
        <v>0</v>
      </c>
      <c r="M321" s="149" t="s">
        <v>300</v>
      </c>
      <c r="N321" s="149" t="s">
        <v>454</v>
      </c>
      <c r="O321" s="139"/>
      <c r="P321" s="139"/>
      <c r="Q321" s="139"/>
      <c r="R321" s="139"/>
      <c r="S321" s="139"/>
      <c r="T321" s="139"/>
      <c r="U321" s="139"/>
      <c r="V321" s="139" t="s">
        <v>455</v>
      </c>
      <c r="W321" s="139"/>
      <c r="X321" s="139"/>
      <c r="Y321" s="139"/>
      <c r="Z321" s="139"/>
      <c r="AA321" s="139"/>
      <c r="AB321" s="139"/>
      <c r="AC321" s="139"/>
      <c r="AD321" s="139"/>
      <c r="AE321" s="139"/>
      <c r="AF321" s="139"/>
      <c r="AG321" s="139"/>
      <c r="AH321" s="139"/>
      <c r="AI321" s="139"/>
      <c r="AJ321" s="139"/>
      <c r="AK321" s="139"/>
      <c r="AL321" s="139"/>
      <c r="AM321" s="139"/>
      <c r="AN321" s="139"/>
      <c r="AO321" s="139"/>
      <c r="AP321" s="139"/>
      <c r="AQ321" s="139"/>
      <c r="AR321" s="139"/>
      <c r="AS321" s="139"/>
      <c r="AT321" s="139"/>
      <c r="AU321" s="139"/>
      <c r="AV321" s="139"/>
      <c r="AW321" s="139"/>
    </row>
    <row r="322" spans="1:49" x14ac:dyDescent="0.2">
      <c r="A322" s="154" t="s">
        <v>155</v>
      </c>
      <c r="B322" s="155" t="s">
        <v>116</v>
      </c>
      <c r="C322" s="163" t="s">
        <v>117</v>
      </c>
      <c r="D322" s="156"/>
      <c r="E322" s="184"/>
      <c r="F322" s="195"/>
      <c r="G322" s="196">
        <f>SUMIF(V323:V333,"&lt;&gt;NOR",G323:G333)</f>
        <v>0</v>
      </c>
      <c r="H322" s="153"/>
      <c r="I322" s="152"/>
      <c r="J322" s="152">
        <f>SUM(J323:J333)</f>
        <v>2.33</v>
      </c>
      <c r="K322" s="152"/>
      <c r="L322" s="152">
        <f>SUM(L323:L333)</f>
        <v>0</v>
      </c>
      <c r="M322" s="153"/>
      <c r="N322" s="153"/>
      <c r="V322" t="s">
        <v>156</v>
      </c>
    </row>
    <row r="323" spans="1:49" outlineLevel="1" x14ac:dyDescent="0.2">
      <c r="A323" s="157">
        <v>161</v>
      </c>
      <c r="B323" s="158" t="s">
        <v>521</v>
      </c>
      <c r="C323" s="164" t="s">
        <v>522</v>
      </c>
      <c r="D323" s="159" t="s">
        <v>188</v>
      </c>
      <c r="E323" s="185">
        <v>148.215</v>
      </c>
      <c r="F323" s="197"/>
      <c r="G323" s="198">
        <f>ROUND(E323*F323,2)</f>
        <v>0</v>
      </c>
      <c r="H323" s="149">
        <v>21</v>
      </c>
      <c r="I323" s="148">
        <v>0</v>
      </c>
      <c r="J323" s="148">
        <f>ROUND(E323*I323,2)</f>
        <v>0</v>
      </c>
      <c r="K323" s="148">
        <v>0</v>
      </c>
      <c r="L323" s="148">
        <f>ROUND(E323*K323,2)</f>
        <v>0</v>
      </c>
      <c r="M323" s="149" t="s">
        <v>160</v>
      </c>
      <c r="N323" s="149" t="s">
        <v>161</v>
      </c>
      <c r="O323" s="139"/>
      <c r="P323" s="139"/>
      <c r="Q323" s="139"/>
      <c r="R323" s="139"/>
      <c r="S323" s="139"/>
      <c r="T323" s="139"/>
      <c r="U323" s="139"/>
      <c r="V323" s="139" t="s">
        <v>162</v>
      </c>
      <c r="W323" s="139"/>
      <c r="X323" s="139"/>
      <c r="Y323" s="139"/>
      <c r="Z323" s="139"/>
      <c r="AA323" s="139"/>
      <c r="AB323" s="139"/>
      <c r="AC323" s="139"/>
      <c r="AD323" s="139"/>
      <c r="AE323" s="139"/>
      <c r="AF323" s="139"/>
      <c r="AG323" s="139"/>
      <c r="AH323" s="139"/>
      <c r="AI323" s="139"/>
      <c r="AJ323" s="139"/>
      <c r="AK323" s="139"/>
      <c r="AL323" s="139"/>
      <c r="AM323" s="139"/>
      <c r="AN323" s="139"/>
      <c r="AO323" s="139"/>
      <c r="AP323" s="139"/>
      <c r="AQ323" s="139"/>
      <c r="AR323" s="139"/>
      <c r="AS323" s="139"/>
      <c r="AT323" s="139"/>
      <c r="AU323" s="139"/>
      <c r="AV323" s="139"/>
      <c r="AW323" s="139"/>
    </row>
    <row r="324" spans="1:49" outlineLevel="2" x14ac:dyDescent="0.2">
      <c r="A324" s="145"/>
      <c r="B324" s="146"/>
      <c r="C324" s="165" t="s">
        <v>523</v>
      </c>
      <c r="D324" s="150"/>
      <c r="E324" s="186">
        <v>72.048000000000002</v>
      </c>
      <c r="F324" s="199"/>
      <c r="G324" s="199"/>
      <c r="H324" s="149"/>
      <c r="I324" s="148"/>
      <c r="J324" s="148"/>
      <c r="K324" s="148"/>
      <c r="L324" s="148"/>
      <c r="M324" s="149"/>
      <c r="N324" s="149"/>
      <c r="O324" s="139"/>
      <c r="P324" s="139"/>
      <c r="Q324" s="139"/>
      <c r="R324" s="139"/>
      <c r="S324" s="139"/>
      <c r="T324" s="139"/>
      <c r="U324" s="139"/>
      <c r="V324" s="139" t="s">
        <v>164</v>
      </c>
      <c r="W324" s="139">
        <v>0</v>
      </c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  <c r="AK324" s="139"/>
      <c r="AL324" s="139"/>
      <c r="AM324" s="139"/>
      <c r="AN324" s="139"/>
      <c r="AO324" s="139"/>
      <c r="AP324" s="139"/>
      <c r="AQ324" s="139"/>
      <c r="AR324" s="139"/>
      <c r="AS324" s="139"/>
      <c r="AT324" s="139"/>
      <c r="AU324" s="139"/>
      <c r="AV324" s="139"/>
      <c r="AW324" s="139"/>
    </row>
    <row r="325" spans="1:49" outlineLevel="3" x14ac:dyDescent="0.2">
      <c r="A325" s="145"/>
      <c r="B325" s="146"/>
      <c r="C325" s="165" t="s">
        <v>524</v>
      </c>
      <c r="D325" s="150"/>
      <c r="E325" s="186">
        <v>62.180999999999997</v>
      </c>
      <c r="F325" s="199"/>
      <c r="G325" s="199"/>
      <c r="H325" s="149"/>
      <c r="I325" s="148"/>
      <c r="J325" s="148"/>
      <c r="K325" s="148"/>
      <c r="L325" s="148"/>
      <c r="M325" s="149"/>
      <c r="N325" s="149"/>
      <c r="O325" s="139"/>
      <c r="P325" s="139"/>
      <c r="Q325" s="139"/>
      <c r="R325" s="139"/>
      <c r="S325" s="139"/>
      <c r="T325" s="139"/>
      <c r="U325" s="139"/>
      <c r="V325" s="139" t="s">
        <v>164</v>
      </c>
      <c r="W325" s="139">
        <v>0</v>
      </c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  <c r="AO325" s="139"/>
      <c r="AP325" s="139"/>
      <c r="AQ325" s="139"/>
      <c r="AR325" s="139"/>
      <c r="AS325" s="139"/>
      <c r="AT325" s="139"/>
      <c r="AU325" s="139"/>
      <c r="AV325" s="139"/>
      <c r="AW325" s="139"/>
    </row>
    <row r="326" spans="1:49" outlineLevel="3" x14ac:dyDescent="0.2">
      <c r="A326" s="145"/>
      <c r="B326" s="146"/>
      <c r="C326" s="165" t="s">
        <v>525</v>
      </c>
      <c r="D326" s="150"/>
      <c r="E326" s="186">
        <v>10.746</v>
      </c>
      <c r="F326" s="199"/>
      <c r="G326" s="199"/>
      <c r="H326" s="149"/>
      <c r="I326" s="148"/>
      <c r="J326" s="148"/>
      <c r="K326" s="148"/>
      <c r="L326" s="148"/>
      <c r="M326" s="149"/>
      <c r="N326" s="149"/>
      <c r="O326" s="139"/>
      <c r="P326" s="139"/>
      <c r="Q326" s="139"/>
      <c r="R326" s="139"/>
      <c r="S326" s="139"/>
      <c r="T326" s="139"/>
      <c r="U326" s="139"/>
      <c r="V326" s="139" t="s">
        <v>164</v>
      </c>
      <c r="W326" s="139">
        <v>0</v>
      </c>
      <c r="X326" s="139"/>
      <c r="Y326" s="139"/>
      <c r="Z326" s="139"/>
      <c r="AA326" s="139"/>
      <c r="AB326" s="139"/>
      <c r="AC326" s="139"/>
      <c r="AD326" s="139"/>
      <c r="AE326" s="139"/>
      <c r="AF326" s="139"/>
      <c r="AG326" s="139"/>
      <c r="AH326" s="139"/>
      <c r="AI326" s="139"/>
      <c r="AJ326" s="139"/>
      <c r="AK326" s="139"/>
      <c r="AL326" s="139"/>
      <c r="AM326" s="139"/>
      <c r="AN326" s="139"/>
      <c r="AO326" s="139"/>
      <c r="AP326" s="139"/>
      <c r="AQ326" s="139"/>
      <c r="AR326" s="139"/>
      <c r="AS326" s="139"/>
      <c r="AT326" s="139"/>
      <c r="AU326" s="139"/>
      <c r="AV326" s="139"/>
      <c r="AW326" s="139"/>
    </row>
    <row r="327" spans="1:49" outlineLevel="3" x14ac:dyDescent="0.2">
      <c r="A327" s="145"/>
      <c r="B327" s="146"/>
      <c r="C327" s="165" t="s">
        <v>526</v>
      </c>
      <c r="D327" s="150"/>
      <c r="E327" s="186">
        <v>3.24</v>
      </c>
      <c r="F327" s="199"/>
      <c r="G327" s="199"/>
      <c r="H327" s="149"/>
      <c r="I327" s="148"/>
      <c r="J327" s="148"/>
      <c r="K327" s="148"/>
      <c r="L327" s="148"/>
      <c r="M327" s="149"/>
      <c r="N327" s="149"/>
      <c r="O327" s="139"/>
      <c r="P327" s="139"/>
      <c r="Q327" s="139"/>
      <c r="R327" s="139"/>
      <c r="S327" s="139"/>
      <c r="T327" s="139"/>
      <c r="U327" s="139"/>
      <c r="V327" s="139" t="s">
        <v>164</v>
      </c>
      <c r="W327" s="139">
        <v>0</v>
      </c>
      <c r="X327" s="139"/>
      <c r="Y327" s="139"/>
      <c r="Z327" s="139"/>
      <c r="AA327" s="139"/>
      <c r="AB327" s="139"/>
      <c r="AC327" s="139"/>
      <c r="AD327" s="139"/>
      <c r="AE327" s="139"/>
      <c r="AF327" s="139"/>
      <c r="AG327" s="139"/>
      <c r="AH327" s="139"/>
      <c r="AI327" s="139"/>
      <c r="AJ327" s="139"/>
      <c r="AK327" s="139"/>
      <c r="AL327" s="139"/>
      <c r="AM327" s="139"/>
      <c r="AN327" s="139"/>
      <c r="AO327" s="139"/>
      <c r="AP327" s="139"/>
      <c r="AQ327" s="139"/>
      <c r="AR327" s="139"/>
      <c r="AS327" s="139"/>
      <c r="AT327" s="139"/>
      <c r="AU327" s="139"/>
      <c r="AV327" s="139"/>
      <c r="AW327" s="139"/>
    </row>
    <row r="328" spans="1:49" outlineLevel="1" x14ac:dyDescent="0.2">
      <c r="A328" s="157">
        <v>162</v>
      </c>
      <c r="B328" s="158" t="s">
        <v>527</v>
      </c>
      <c r="C328" s="164" t="s">
        <v>528</v>
      </c>
      <c r="D328" s="159" t="s">
        <v>188</v>
      </c>
      <c r="E328" s="185">
        <v>163.03649999999999</v>
      </c>
      <c r="F328" s="197"/>
      <c r="G328" s="198">
        <f>ROUND(E328*F328,2)</f>
        <v>0</v>
      </c>
      <c r="H328" s="149">
        <v>21</v>
      </c>
      <c r="I328" s="148">
        <v>1.4279999999999999E-2</v>
      </c>
      <c r="J328" s="148">
        <f>ROUND(E328*I328,2)</f>
        <v>2.33</v>
      </c>
      <c r="K328" s="148">
        <v>0</v>
      </c>
      <c r="L328" s="148">
        <f>ROUND(E328*K328,2)</f>
        <v>0</v>
      </c>
      <c r="M328" s="149" t="s">
        <v>300</v>
      </c>
      <c r="N328" s="149" t="s">
        <v>499</v>
      </c>
      <c r="O328" s="139"/>
      <c r="P328" s="139"/>
      <c r="Q328" s="139"/>
      <c r="R328" s="139"/>
      <c r="S328" s="139"/>
      <c r="T328" s="139"/>
      <c r="U328" s="139"/>
      <c r="V328" s="139" t="s">
        <v>500</v>
      </c>
      <c r="W328" s="139"/>
      <c r="X328" s="139"/>
      <c r="Y328" s="139"/>
      <c r="Z328" s="139"/>
      <c r="AA328" s="139"/>
      <c r="AB328" s="139"/>
      <c r="AC328" s="139"/>
      <c r="AD328" s="139"/>
      <c r="AE328" s="139"/>
      <c r="AF328" s="139"/>
      <c r="AG328" s="139"/>
      <c r="AH328" s="139"/>
      <c r="AI328" s="139"/>
      <c r="AJ328" s="139"/>
      <c r="AK328" s="139"/>
      <c r="AL328" s="139"/>
      <c r="AM328" s="139"/>
      <c r="AN328" s="139"/>
      <c r="AO328" s="139"/>
      <c r="AP328" s="139"/>
      <c r="AQ328" s="139"/>
      <c r="AR328" s="139"/>
      <c r="AS328" s="139"/>
      <c r="AT328" s="139"/>
      <c r="AU328" s="139"/>
      <c r="AV328" s="139"/>
      <c r="AW328" s="139"/>
    </row>
    <row r="329" spans="1:49" outlineLevel="2" x14ac:dyDescent="0.2">
      <c r="A329" s="145"/>
      <c r="B329" s="146"/>
      <c r="C329" s="165" t="s">
        <v>529</v>
      </c>
      <c r="D329" s="150"/>
      <c r="E329" s="186">
        <v>79.252799999999993</v>
      </c>
      <c r="F329" s="199"/>
      <c r="G329" s="199"/>
      <c r="H329" s="149"/>
      <c r="I329" s="148"/>
      <c r="J329" s="148"/>
      <c r="K329" s="148"/>
      <c r="L329" s="148"/>
      <c r="M329" s="149"/>
      <c r="N329" s="149"/>
      <c r="O329" s="139"/>
      <c r="P329" s="139"/>
      <c r="Q329" s="139"/>
      <c r="R329" s="139"/>
      <c r="S329" s="139"/>
      <c r="T329" s="139"/>
      <c r="U329" s="139"/>
      <c r="V329" s="139" t="s">
        <v>164</v>
      </c>
      <c r="W329" s="139">
        <v>0</v>
      </c>
      <c r="X329" s="139"/>
      <c r="Y329" s="139"/>
      <c r="Z329" s="139"/>
      <c r="AA329" s="139"/>
      <c r="AB329" s="139"/>
      <c r="AC329" s="139"/>
      <c r="AD329" s="139"/>
      <c r="AE329" s="139"/>
      <c r="AF329" s="139"/>
      <c r="AG329" s="139"/>
      <c r="AH329" s="139"/>
      <c r="AI329" s="139"/>
      <c r="AJ329" s="139"/>
      <c r="AK329" s="139"/>
      <c r="AL329" s="139"/>
      <c r="AM329" s="139"/>
      <c r="AN329" s="139"/>
      <c r="AO329" s="139"/>
      <c r="AP329" s="139"/>
      <c r="AQ329" s="139"/>
      <c r="AR329" s="139"/>
      <c r="AS329" s="139"/>
      <c r="AT329" s="139"/>
      <c r="AU329" s="139"/>
      <c r="AV329" s="139"/>
      <c r="AW329" s="139"/>
    </row>
    <row r="330" spans="1:49" outlineLevel="3" x14ac:dyDescent="0.2">
      <c r="A330" s="145"/>
      <c r="B330" s="146"/>
      <c r="C330" s="165" t="s">
        <v>530</v>
      </c>
      <c r="D330" s="150"/>
      <c r="E330" s="186">
        <v>68.399100000000004</v>
      </c>
      <c r="F330" s="199"/>
      <c r="G330" s="199"/>
      <c r="H330" s="149"/>
      <c r="I330" s="148"/>
      <c r="J330" s="148"/>
      <c r="K330" s="148"/>
      <c r="L330" s="148"/>
      <c r="M330" s="149"/>
      <c r="N330" s="149"/>
      <c r="O330" s="139"/>
      <c r="P330" s="139"/>
      <c r="Q330" s="139"/>
      <c r="R330" s="139"/>
      <c r="S330" s="139"/>
      <c r="T330" s="139"/>
      <c r="U330" s="139"/>
      <c r="V330" s="139" t="s">
        <v>164</v>
      </c>
      <c r="W330" s="139">
        <v>0</v>
      </c>
      <c r="X330" s="139"/>
      <c r="Y330" s="139"/>
      <c r="Z330" s="139"/>
      <c r="AA330" s="139"/>
      <c r="AB330" s="139"/>
      <c r="AC330" s="139"/>
      <c r="AD330" s="139"/>
      <c r="AE330" s="139"/>
      <c r="AF330" s="139"/>
      <c r="AG330" s="139"/>
      <c r="AH330" s="139"/>
      <c r="AI330" s="139"/>
      <c r="AJ330" s="139"/>
      <c r="AK330" s="139"/>
      <c r="AL330" s="139"/>
      <c r="AM330" s="139"/>
      <c r="AN330" s="139"/>
      <c r="AO330" s="139"/>
      <c r="AP330" s="139"/>
      <c r="AQ330" s="139"/>
      <c r="AR330" s="139"/>
      <c r="AS330" s="139"/>
      <c r="AT330" s="139"/>
      <c r="AU330" s="139"/>
      <c r="AV330" s="139"/>
      <c r="AW330" s="139"/>
    </row>
    <row r="331" spans="1:49" outlineLevel="3" x14ac:dyDescent="0.2">
      <c r="A331" s="145"/>
      <c r="B331" s="146"/>
      <c r="C331" s="165" t="s">
        <v>531</v>
      </c>
      <c r="D331" s="150"/>
      <c r="E331" s="186">
        <v>11.820600000000001</v>
      </c>
      <c r="F331" s="199"/>
      <c r="G331" s="199"/>
      <c r="H331" s="149"/>
      <c r="I331" s="148"/>
      <c r="J331" s="148"/>
      <c r="K331" s="148"/>
      <c r="L331" s="148"/>
      <c r="M331" s="149"/>
      <c r="N331" s="149"/>
      <c r="O331" s="139"/>
      <c r="P331" s="139"/>
      <c r="Q331" s="139"/>
      <c r="R331" s="139"/>
      <c r="S331" s="139"/>
      <c r="T331" s="139"/>
      <c r="U331" s="139"/>
      <c r="V331" s="139" t="s">
        <v>164</v>
      </c>
      <c r="W331" s="139">
        <v>0</v>
      </c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</row>
    <row r="332" spans="1:49" outlineLevel="3" x14ac:dyDescent="0.2">
      <c r="A332" s="145"/>
      <c r="B332" s="146"/>
      <c r="C332" s="165" t="s">
        <v>532</v>
      </c>
      <c r="D332" s="150"/>
      <c r="E332" s="186">
        <v>3.5640000000000001</v>
      </c>
      <c r="F332" s="199"/>
      <c r="G332" s="199"/>
      <c r="H332" s="149"/>
      <c r="I332" s="148"/>
      <c r="J332" s="148"/>
      <c r="K332" s="148"/>
      <c r="L332" s="148"/>
      <c r="M332" s="149"/>
      <c r="N332" s="149"/>
      <c r="O332" s="139"/>
      <c r="P332" s="139"/>
      <c r="Q332" s="139"/>
      <c r="R332" s="139"/>
      <c r="S332" s="139"/>
      <c r="T332" s="139"/>
      <c r="U332" s="139"/>
      <c r="V332" s="139" t="s">
        <v>164</v>
      </c>
      <c r="W332" s="139">
        <v>0</v>
      </c>
      <c r="X332" s="139"/>
      <c r="Y332" s="139"/>
      <c r="Z332" s="139"/>
      <c r="AA332" s="139"/>
      <c r="AB332" s="139"/>
      <c r="AC332" s="139"/>
      <c r="AD332" s="139"/>
      <c r="AE332" s="139"/>
      <c r="AF332" s="139"/>
      <c r="AG332" s="139"/>
      <c r="AH332" s="139"/>
      <c r="AI332" s="139"/>
      <c r="AJ332" s="139"/>
      <c r="AK332" s="139"/>
      <c r="AL332" s="139"/>
      <c r="AM332" s="139"/>
      <c r="AN332" s="139"/>
      <c r="AO332" s="139"/>
      <c r="AP332" s="139"/>
      <c r="AQ332" s="139"/>
      <c r="AR332" s="139"/>
      <c r="AS332" s="139"/>
      <c r="AT332" s="139"/>
      <c r="AU332" s="139"/>
      <c r="AV332" s="139"/>
      <c r="AW332" s="139"/>
    </row>
    <row r="333" spans="1:49" ht="22.5" outlineLevel="1" x14ac:dyDescent="0.2">
      <c r="A333" s="160">
        <v>163</v>
      </c>
      <c r="B333" s="161" t="s">
        <v>533</v>
      </c>
      <c r="C333" s="166" t="s">
        <v>534</v>
      </c>
      <c r="D333" s="162" t="s">
        <v>178</v>
      </c>
      <c r="E333" s="187">
        <v>2.32816</v>
      </c>
      <c r="F333" s="200"/>
      <c r="G333" s="201">
        <f>ROUND(E333*F333,2)</f>
        <v>0</v>
      </c>
      <c r="H333" s="149">
        <v>21</v>
      </c>
      <c r="I333" s="148">
        <v>0</v>
      </c>
      <c r="J333" s="148">
        <f>ROUND(E333*I333,2)</f>
        <v>0</v>
      </c>
      <c r="K333" s="148">
        <v>0</v>
      </c>
      <c r="L333" s="148">
        <f>ROUND(E333*K333,2)</f>
        <v>0</v>
      </c>
      <c r="M333" s="149" t="s">
        <v>160</v>
      </c>
      <c r="N333" s="149" t="s">
        <v>454</v>
      </c>
      <c r="O333" s="139"/>
      <c r="P333" s="139"/>
      <c r="Q333" s="139"/>
      <c r="R333" s="139"/>
      <c r="S333" s="139"/>
      <c r="T333" s="139"/>
      <c r="U333" s="139"/>
      <c r="V333" s="139" t="s">
        <v>455</v>
      </c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  <c r="AJ333" s="139"/>
      <c r="AK333" s="139"/>
      <c r="AL333" s="139"/>
      <c r="AM333" s="139"/>
      <c r="AN333" s="139"/>
      <c r="AO333" s="139"/>
      <c r="AP333" s="139"/>
      <c r="AQ333" s="139"/>
      <c r="AR333" s="139"/>
      <c r="AS333" s="139"/>
      <c r="AT333" s="139"/>
      <c r="AU333" s="139"/>
      <c r="AV333" s="139"/>
      <c r="AW333" s="139"/>
    </row>
    <row r="334" spans="1:49" x14ac:dyDescent="0.2">
      <c r="A334" s="154" t="s">
        <v>155</v>
      </c>
      <c r="B334" s="155" t="s">
        <v>118</v>
      </c>
      <c r="C334" s="163" t="s">
        <v>119</v>
      </c>
      <c r="D334" s="156"/>
      <c r="E334" s="184"/>
      <c r="F334" s="195"/>
      <c r="G334" s="196">
        <f>SUMIF(V335:V343,"&lt;&gt;NOR",G335:G343)</f>
        <v>0</v>
      </c>
      <c r="H334" s="153"/>
      <c r="I334" s="152"/>
      <c r="J334" s="152">
        <f>SUM(J335:J343)</f>
        <v>3.22</v>
      </c>
      <c r="K334" s="152"/>
      <c r="L334" s="152">
        <f>SUM(L335:L343)</f>
        <v>0</v>
      </c>
      <c r="M334" s="153"/>
      <c r="N334" s="153"/>
      <c r="V334" t="s">
        <v>156</v>
      </c>
    </row>
    <row r="335" spans="1:49" ht="22.5" outlineLevel="1" x14ac:dyDescent="0.2">
      <c r="A335" s="160">
        <v>164</v>
      </c>
      <c r="B335" s="161" t="s">
        <v>535</v>
      </c>
      <c r="C335" s="166" t="s">
        <v>536</v>
      </c>
      <c r="D335" s="162" t="s">
        <v>235</v>
      </c>
      <c r="E335" s="187">
        <v>39.1</v>
      </c>
      <c r="F335" s="200"/>
      <c r="G335" s="201">
        <f t="shared" ref="G335:G343" si="18">ROUND(E335*F335,2)</f>
        <v>0</v>
      </c>
      <c r="H335" s="149">
        <v>21</v>
      </c>
      <c r="I335" s="148">
        <v>4.8000000000000001E-4</v>
      </c>
      <c r="J335" s="148">
        <f t="shared" ref="J335:J343" si="19">ROUND(E335*I335,2)</f>
        <v>0.02</v>
      </c>
      <c r="K335" s="148">
        <v>0</v>
      </c>
      <c r="L335" s="148">
        <f t="shared" ref="L335:L343" si="20">ROUND(E335*K335,2)</f>
        <v>0</v>
      </c>
      <c r="M335" s="149" t="s">
        <v>328</v>
      </c>
      <c r="N335" s="149" t="s">
        <v>161</v>
      </c>
      <c r="O335" s="139"/>
      <c r="P335" s="139"/>
      <c r="Q335" s="139"/>
      <c r="R335" s="139"/>
      <c r="S335" s="139"/>
      <c r="T335" s="139"/>
      <c r="U335" s="139"/>
      <c r="V335" s="139" t="s">
        <v>162</v>
      </c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</row>
    <row r="336" spans="1:49" ht="22.5" outlineLevel="1" x14ac:dyDescent="0.2">
      <c r="A336" s="160">
        <v>165</v>
      </c>
      <c r="B336" s="161" t="s">
        <v>537</v>
      </c>
      <c r="C336" s="166" t="s">
        <v>538</v>
      </c>
      <c r="D336" s="162" t="s">
        <v>235</v>
      </c>
      <c r="E336" s="187">
        <v>150</v>
      </c>
      <c r="F336" s="200"/>
      <c r="G336" s="201">
        <f t="shared" si="18"/>
        <v>0</v>
      </c>
      <c r="H336" s="149">
        <v>21</v>
      </c>
      <c r="I336" s="148">
        <v>8.5800000000000008E-3</v>
      </c>
      <c r="J336" s="148">
        <f t="shared" si="19"/>
        <v>1.29</v>
      </c>
      <c r="K336" s="148">
        <v>0</v>
      </c>
      <c r="L336" s="148">
        <f t="shared" si="20"/>
        <v>0</v>
      </c>
      <c r="M336" s="149" t="s">
        <v>328</v>
      </c>
      <c r="N336" s="149" t="s">
        <v>161</v>
      </c>
      <c r="O336" s="139"/>
      <c r="P336" s="139"/>
      <c r="Q336" s="139"/>
      <c r="R336" s="139"/>
      <c r="S336" s="139"/>
      <c r="T336" s="139"/>
      <c r="U336" s="139"/>
      <c r="V336" s="139" t="s">
        <v>162</v>
      </c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39"/>
      <c r="AH336" s="139"/>
      <c r="AI336" s="139"/>
      <c r="AJ336" s="139"/>
      <c r="AK336" s="139"/>
      <c r="AL336" s="139"/>
      <c r="AM336" s="139"/>
      <c r="AN336" s="139"/>
      <c r="AO336" s="139"/>
      <c r="AP336" s="139"/>
      <c r="AQ336" s="139"/>
      <c r="AR336" s="139"/>
      <c r="AS336" s="139"/>
      <c r="AT336" s="139"/>
      <c r="AU336" s="139"/>
      <c r="AV336" s="139"/>
      <c r="AW336" s="139"/>
    </row>
    <row r="337" spans="1:49" ht="22.5" outlineLevel="1" x14ac:dyDescent="0.2">
      <c r="A337" s="160">
        <v>166</v>
      </c>
      <c r="B337" s="161" t="s">
        <v>539</v>
      </c>
      <c r="C337" s="166" t="s">
        <v>540</v>
      </c>
      <c r="D337" s="162" t="s">
        <v>235</v>
      </c>
      <c r="E337" s="187">
        <v>32.5</v>
      </c>
      <c r="F337" s="200"/>
      <c r="G337" s="201">
        <f t="shared" si="18"/>
        <v>0</v>
      </c>
      <c r="H337" s="149">
        <v>21</v>
      </c>
      <c r="I337" s="148">
        <v>3.0000000000000001E-3</v>
      </c>
      <c r="J337" s="148">
        <f t="shared" si="19"/>
        <v>0.1</v>
      </c>
      <c r="K337" s="148">
        <v>0</v>
      </c>
      <c r="L337" s="148">
        <f t="shared" si="20"/>
        <v>0</v>
      </c>
      <c r="M337" s="149" t="s">
        <v>328</v>
      </c>
      <c r="N337" s="149" t="s">
        <v>161</v>
      </c>
      <c r="O337" s="139"/>
      <c r="P337" s="139"/>
      <c r="Q337" s="139"/>
      <c r="R337" s="139"/>
      <c r="S337" s="139"/>
      <c r="T337" s="139"/>
      <c r="U337" s="139"/>
      <c r="V337" s="139" t="s">
        <v>162</v>
      </c>
      <c r="W337" s="139"/>
      <c r="X337" s="139"/>
      <c r="Y337" s="139"/>
      <c r="Z337" s="139"/>
      <c r="AA337" s="139"/>
      <c r="AB337" s="139"/>
      <c r="AC337" s="139"/>
      <c r="AD337" s="139"/>
      <c r="AE337" s="139"/>
      <c r="AF337" s="139"/>
      <c r="AG337" s="139"/>
      <c r="AH337" s="139"/>
      <c r="AI337" s="139"/>
      <c r="AJ337" s="139"/>
      <c r="AK337" s="139"/>
      <c r="AL337" s="139"/>
      <c r="AM337" s="139"/>
      <c r="AN337" s="139"/>
      <c r="AO337" s="139"/>
      <c r="AP337" s="139"/>
      <c r="AQ337" s="139"/>
      <c r="AR337" s="139"/>
      <c r="AS337" s="139"/>
      <c r="AT337" s="139"/>
      <c r="AU337" s="139"/>
      <c r="AV337" s="139"/>
      <c r="AW337" s="139"/>
    </row>
    <row r="338" spans="1:49" ht="22.5" outlineLevel="1" x14ac:dyDescent="0.2">
      <c r="A338" s="160">
        <v>167</v>
      </c>
      <c r="B338" s="161" t="s">
        <v>541</v>
      </c>
      <c r="C338" s="166" t="s">
        <v>542</v>
      </c>
      <c r="D338" s="162" t="s">
        <v>235</v>
      </c>
      <c r="E338" s="187">
        <v>135</v>
      </c>
      <c r="F338" s="200"/>
      <c r="G338" s="201">
        <f t="shared" si="18"/>
        <v>0</v>
      </c>
      <c r="H338" s="149">
        <v>21</v>
      </c>
      <c r="I338" s="148">
        <v>3.5999999999999999E-3</v>
      </c>
      <c r="J338" s="148">
        <f t="shared" si="19"/>
        <v>0.49</v>
      </c>
      <c r="K338" s="148">
        <v>0</v>
      </c>
      <c r="L338" s="148">
        <f t="shared" si="20"/>
        <v>0</v>
      </c>
      <c r="M338" s="149" t="s">
        <v>328</v>
      </c>
      <c r="N338" s="149" t="s">
        <v>161</v>
      </c>
      <c r="O338" s="139"/>
      <c r="P338" s="139"/>
      <c r="Q338" s="139"/>
      <c r="R338" s="139"/>
      <c r="S338" s="139"/>
      <c r="T338" s="139"/>
      <c r="U338" s="139"/>
      <c r="V338" s="139" t="s">
        <v>162</v>
      </c>
      <c r="W338" s="139"/>
      <c r="X338" s="139"/>
      <c r="Y338" s="139"/>
      <c r="Z338" s="139"/>
      <c r="AA338" s="139"/>
      <c r="AB338" s="139"/>
      <c r="AC338" s="139"/>
      <c r="AD338" s="139"/>
      <c r="AE338" s="139"/>
      <c r="AF338" s="139"/>
      <c r="AG338" s="139"/>
      <c r="AH338" s="139"/>
      <c r="AI338" s="139"/>
      <c r="AJ338" s="139"/>
      <c r="AK338" s="139"/>
      <c r="AL338" s="139"/>
      <c r="AM338" s="139"/>
      <c r="AN338" s="139"/>
      <c r="AO338" s="139"/>
      <c r="AP338" s="139"/>
      <c r="AQ338" s="139"/>
      <c r="AR338" s="139"/>
      <c r="AS338" s="139"/>
      <c r="AT338" s="139"/>
      <c r="AU338" s="139"/>
      <c r="AV338" s="139"/>
      <c r="AW338" s="139"/>
    </row>
    <row r="339" spans="1:49" ht="22.5" outlineLevel="1" x14ac:dyDescent="0.2">
      <c r="A339" s="160">
        <v>168</v>
      </c>
      <c r="B339" s="161" t="s">
        <v>543</v>
      </c>
      <c r="C339" s="166" t="s">
        <v>544</v>
      </c>
      <c r="D339" s="162" t="s">
        <v>235</v>
      </c>
      <c r="E339" s="187">
        <v>60</v>
      </c>
      <c r="F339" s="200"/>
      <c r="G339" s="201">
        <f t="shared" si="18"/>
        <v>0</v>
      </c>
      <c r="H339" s="149">
        <v>21</v>
      </c>
      <c r="I339" s="148">
        <v>2.7599999999999999E-3</v>
      </c>
      <c r="J339" s="148">
        <f t="shared" si="19"/>
        <v>0.17</v>
      </c>
      <c r="K339" s="148">
        <v>0</v>
      </c>
      <c r="L339" s="148">
        <f t="shared" si="20"/>
        <v>0</v>
      </c>
      <c r="M339" s="149" t="s">
        <v>328</v>
      </c>
      <c r="N339" s="149" t="s">
        <v>161</v>
      </c>
      <c r="O339" s="139"/>
      <c r="P339" s="139"/>
      <c r="Q339" s="139"/>
      <c r="R339" s="139"/>
      <c r="S339" s="139"/>
      <c r="T339" s="139"/>
      <c r="U339" s="139"/>
      <c r="V339" s="139" t="s">
        <v>162</v>
      </c>
      <c r="W339" s="139"/>
      <c r="X339" s="139"/>
      <c r="Y339" s="139"/>
      <c r="Z339" s="139"/>
      <c r="AA339" s="139"/>
      <c r="AB339" s="139"/>
      <c r="AC339" s="139"/>
      <c r="AD339" s="139"/>
      <c r="AE339" s="139"/>
      <c r="AF339" s="139"/>
      <c r="AG339" s="139"/>
      <c r="AH339" s="139"/>
      <c r="AI339" s="139"/>
      <c r="AJ339" s="139"/>
      <c r="AK339" s="139"/>
      <c r="AL339" s="139"/>
      <c r="AM339" s="139"/>
      <c r="AN339" s="139"/>
      <c r="AO339" s="139"/>
      <c r="AP339" s="139"/>
      <c r="AQ339" s="139"/>
      <c r="AR339" s="139"/>
      <c r="AS339" s="139"/>
      <c r="AT339" s="139"/>
      <c r="AU339" s="139"/>
      <c r="AV339" s="139"/>
      <c r="AW339" s="139"/>
    </row>
    <row r="340" spans="1:49" ht="22.5" outlineLevel="1" x14ac:dyDescent="0.2">
      <c r="A340" s="160">
        <v>169</v>
      </c>
      <c r="B340" s="161" t="s">
        <v>545</v>
      </c>
      <c r="C340" s="166" t="s">
        <v>546</v>
      </c>
      <c r="D340" s="162" t="s">
        <v>235</v>
      </c>
      <c r="E340" s="187">
        <v>368</v>
      </c>
      <c r="F340" s="200"/>
      <c r="G340" s="201">
        <f t="shared" si="18"/>
        <v>0</v>
      </c>
      <c r="H340" s="149">
        <v>21</v>
      </c>
      <c r="I340" s="148">
        <v>2.64E-3</v>
      </c>
      <c r="J340" s="148">
        <f t="shared" si="19"/>
        <v>0.97</v>
      </c>
      <c r="K340" s="148">
        <v>0</v>
      </c>
      <c r="L340" s="148">
        <f t="shared" si="20"/>
        <v>0</v>
      </c>
      <c r="M340" s="149" t="s">
        <v>328</v>
      </c>
      <c r="N340" s="149" t="s">
        <v>161</v>
      </c>
      <c r="O340" s="139"/>
      <c r="P340" s="139"/>
      <c r="Q340" s="139"/>
      <c r="R340" s="139"/>
      <c r="S340" s="139"/>
      <c r="T340" s="139"/>
      <c r="U340" s="139"/>
      <c r="V340" s="139" t="s">
        <v>162</v>
      </c>
      <c r="W340" s="139"/>
      <c r="X340" s="139"/>
      <c r="Y340" s="139"/>
      <c r="Z340" s="139"/>
      <c r="AA340" s="139"/>
      <c r="AB340" s="139"/>
      <c r="AC340" s="139"/>
      <c r="AD340" s="139"/>
      <c r="AE340" s="139"/>
      <c r="AF340" s="139"/>
      <c r="AG340" s="139"/>
      <c r="AH340" s="139"/>
      <c r="AI340" s="139"/>
      <c r="AJ340" s="139"/>
      <c r="AK340" s="139"/>
      <c r="AL340" s="139"/>
      <c r="AM340" s="139"/>
      <c r="AN340" s="139"/>
      <c r="AO340" s="139"/>
      <c r="AP340" s="139"/>
      <c r="AQ340" s="139"/>
      <c r="AR340" s="139"/>
      <c r="AS340" s="139"/>
      <c r="AT340" s="139"/>
      <c r="AU340" s="139"/>
      <c r="AV340" s="139"/>
      <c r="AW340" s="139"/>
    </row>
    <row r="341" spans="1:49" ht="22.5" outlineLevel="1" x14ac:dyDescent="0.2">
      <c r="A341" s="160">
        <v>170</v>
      </c>
      <c r="B341" s="161" t="s">
        <v>547</v>
      </c>
      <c r="C341" s="166" t="s">
        <v>548</v>
      </c>
      <c r="D341" s="162" t="s">
        <v>235</v>
      </c>
      <c r="E341" s="187">
        <v>19.899999999999999</v>
      </c>
      <c r="F341" s="200"/>
      <c r="G341" s="201">
        <f t="shared" si="18"/>
        <v>0</v>
      </c>
      <c r="H341" s="149">
        <v>21</v>
      </c>
      <c r="I341" s="148">
        <v>8.94E-3</v>
      </c>
      <c r="J341" s="148">
        <f t="shared" si="19"/>
        <v>0.18</v>
      </c>
      <c r="K341" s="148">
        <v>0</v>
      </c>
      <c r="L341" s="148">
        <f t="shared" si="20"/>
        <v>0</v>
      </c>
      <c r="M341" s="149" t="s">
        <v>328</v>
      </c>
      <c r="N341" s="149" t="s">
        <v>161</v>
      </c>
      <c r="O341" s="139"/>
      <c r="P341" s="139"/>
      <c r="Q341" s="139"/>
      <c r="R341" s="139"/>
      <c r="S341" s="139"/>
      <c r="T341" s="139"/>
      <c r="U341" s="139"/>
      <c r="V341" s="139" t="s">
        <v>162</v>
      </c>
      <c r="W341" s="139"/>
      <c r="X341" s="139"/>
      <c r="Y341" s="139"/>
      <c r="Z341" s="139"/>
      <c r="AA341" s="139"/>
      <c r="AB341" s="139"/>
      <c r="AC341" s="139"/>
      <c r="AD341" s="139"/>
      <c r="AE341" s="139"/>
      <c r="AF341" s="139"/>
      <c r="AG341" s="139"/>
      <c r="AH341" s="139"/>
      <c r="AI341" s="139"/>
      <c r="AJ341" s="139"/>
      <c r="AK341" s="139"/>
      <c r="AL341" s="139"/>
      <c r="AM341" s="139"/>
      <c r="AN341" s="139"/>
      <c r="AO341" s="139"/>
      <c r="AP341" s="139"/>
      <c r="AQ341" s="139"/>
      <c r="AR341" s="139"/>
      <c r="AS341" s="139"/>
      <c r="AT341" s="139"/>
      <c r="AU341" s="139"/>
      <c r="AV341" s="139"/>
      <c r="AW341" s="139"/>
    </row>
    <row r="342" spans="1:49" outlineLevel="1" x14ac:dyDescent="0.2">
      <c r="A342" s="160">
        <v>171</v>
      </c>
      <c r="B342" s="161" t="s">
        <v>549</v>
      </c>
      <c r="C342" s="166" t="s">
        <v>550</v>
      </c>
      <c r="D342" s="162" t="s">
        <v>235</v>
      </c>
      <c r="E342" s="187">
        <v>2.2999999999999998</v>
      </c>
      <c r="F342" s="200"/>
      <c r="G342" s="201">
        <f t="shared" si="18"/>
        <v>0</v>
      </c>
      <c r="H342" s="149">
        <v>21</v>
      </c>
      <c r="I342" s="148">
        <v>1.5E-3</v>
      </c>
      <c r="J342" s="148">
        <f t="shared" si="19"/>
        <v>0</v>
      </c>
      <c r="K342" s="148">
        <v>0</v>
      </c>
      <c r="L342" s="148">
        <f t="shared" si="20"/>
        <v>0</v>
      </c>
      <c r="M342" s="149" t="s">
        <v>328</v>
      </c>
      <c r="N342" s="149" t="s">
        <v>161</v>
      </c>
      <c r="O342" s="139"/>
      <c r="P342" s="139"/>
      <c r="Q342" s="139"/>
      <c r="R342" s="139"/>
      <c r="S342" s="139"/>
      <c r="T342" s="139"/>
      <c r="U342" s="139"/>
      <c r="V342" s="139" t="s">
        <v>162</v>
      </c>
      <c r="W342" s="139"/>
      <c r="X342" s="139"/>
      <c r="Y342" s="139"/>
      <c r="Z342" s="139"/>
      <c r="AA342" s="139"/>
      <c r="AB342" s="139"/>
      <c r="AC342" s="139"/>
      <c r="AD342" s="139"/>
      <c r="AE342" s="139"/>
      <c r="AF342" s="139"/>
      <c r="AG342" s="139"/>
      <c r="AH342" s="139"/>
      <c r="AI342" s="139"/>
      <c r="AJ342" s="139"/>
      <c r="AK342" s="139"/>
      <c r="AL342" s="139"/>
      <c r="AM342" s="139"/>
      <c r="AN342" s="139"/>
      <c r="AO342" s="139"/>
      <c r="AP342" s="139"/>
      <c r="AQ342" s="139"/>
      <c r="AR342" s="139"/>
      <c r="AS342" s="139"/>
      <c r="AT342" s="139"/>
      <c r="AU342" s="139"/>
      <c r="AV342" s="139"/>
      <c r="AW342" s="139"/>
    </row>
    <row r="343" spans="1:49" outlineLevel="1" x14ac:dyDescent="0.2">
      <c r="A343" s="160">
        <v>172</v>
      </c>
      <c r="B343" s="161" t="s">
        <v>551</v>
      </c>
      <c r="C343" s="166" t="s">
        <v>552</v>
      </c>
      <c r="D343" s="162" t="s">
        <v>178</v>
      </c>
      <c r="E343" s="187">
        <v>3.2077399999999998</v>
      </c>
      <c r="F343" s="200"/>
      <c r="G343" s="201">
        <f t="shared" si="18"/>
        <v>0</v>
      </c>
      <c r="H343" s="149">
        <v>21</v>
      </c>
      <c r="I343" s="148">
        <v>0</v>
      </c>
      <c r="J343" s="148">
        <f t="shared" si="19"/>
        <v>0</v>
      </c>
      <c r="K343" s="148">
        <v>0</v>
      </c>
      <c r="L343" s="148">
        <f t="shared" si="20"/>
        <v>0</v>
      </c>
      <c r="M343" s="149" t="s">
        <v>160</v>
      </c>
      <c r="N343" s="149" t="s">
        <v>454</v>
      </c>
      <c r="O343" s="139"/>
      <c r="P343" s="139"/>
      <c r="Q343" s="139"/>
      <c r="R343" s="139"/>
      <c r="S343" s="139"/>
      <c r="T343" s="139"/>
      <c r="U343" s="139"/>
      <c r="V343" s="139" t="s">
        <v>455</v>
      </c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</row>
    <row r="344" spans="1:49" x14ac:dyDescent="0.2">
      <c r="A344" s="154" t="s">
        <v>155</v>
      </c>
      <c r="B344" s="155" t="s">
        <v>120</v>
      </c>
      <c r="C344" s="163" t="s">
        <v>121</v>
      </c>
      <c r="D344" s="156"/>
      <c r="E344" s="184"/>
      <c r="F344" s="195"/>
      <c r="G344" s="196">
        <f>SUMIF(V345:V359,"&lt;&gt;NOR",G345:G359)</f>
        <v>0</v>
      </c>
      <c r="H344" s="153"/>
      <c r="I344" s="152"/>
      <c r="J344" s="152">
        <f>SUM(J345:J359)</f>
        <v>7.8000000000000007</v>
      </c>
      <c r="K344" s="152"/>
      <c r="L344" s="152">
        <f>SUM(L345:L359)</f>
        <v>0</v>
      </c>
      <c r="M344" s="153"/>
      <c r="N344" s="153"/>
      <c r="V344" t="s">
        <v>156</v>
      </c>
    </row>
    <row r="345" spans="1:49" ht="22.5" outlineLevel="1" x14ac:dyDescent="0.2">
      <c r="A345" s="160">
        <v>173</v>
      </c>
      <c r="B345" s="161" t="s">
        <v>553</v>
      </c>
      <c r="C345" s="166" t="s">
        <v>554</v>
      </c>
      <c r="D345" s="162" t="s">
        <v>331</v>
      </c>
      <c r="E345" s="187">
        <v>112</v>
      </c>
      <c r="F345" s="200"/>
      <c r="G345" s="201">
        <f t="shared" ref="G345:G359" si="21">ROUND(E345*F345,2)</f>
        <v>0</v>
      </c>
      <c r="H345" s="149">
        <v>21</v>
      </c>
      <c r="I345" s="148">
        <v>4.5999999999999999E-2</v>
      </c>
      <c r="J345" s="148">
        <f t="shared" ref="J345:J359" si="22">ROUND(E345*I345,2)</f>
        <v>5.15</v>
      </c>
      <c r="K345" s="148">
        <v>0</v>
      </c>
      <c r="L345" s="148">
        <f t="shared" ref="L345:L359" si="23">ROUND(E345*K345,2)</f>
        <v>0</v>
      </c>
      <c r="M345" s="149" t="s">
        <v>328</v>
      </c>
      <c r="N345" s="149" t="s">
        <v>161</v>
      </c>
      <c r="O345" s="139"/>
      <c r="P345" s="139"/>
      <c r="Q345" s="139"/>
      <c r="R345" s="139"/>
      <c r="S345" s="139"/>
      <c r="T345" s="139"/>
      <c r="U345" s="139"/>
      <c r="V345" s="139" t="s">
        <v>162</v>
      </c>
      <c r="W345" s="139"/>
      <c r="X345" s="139"/>
      <c r="Y345" s="139"/>
      <c r="Z345" s="139"/>
      <c r="AA345" s="139"/>
      <c r="AB345" s="139"/>
      <c r="AC345" s="139"/>
      <c r="AD345" s="139"/>
      <c r="AE345" s="139"/>
      <c r="AF345" s="139"/>
      <c r="AG345" s="139"/>
      <c r="AH345" s="139"/>
      <c r="AI345" s="139"/>
      <c r="AJ345" s="139"/>
      <c r="AK345" s="139"/>
      <c r="AL345" s="139"/>
      <c r="AM345" s="139"/>
      <c r="AN345" s="139"/>
      <c r="AO345" s="139"/>
      <c r="AP345" s="139"/>
      <c r="AQ345" s="139"/>
      <c r="AR345" s="139"/>
      <c r="AS345" s="139"/>
      <c r="AT345" s="139"/>
      <c r="AU345" s="139"/>
      <c r="AV345" s="139"/>
      <c r="AW345" s="139"/>
    </row>
    <row r="346" spans="1:49" ht="22.5" outlineLevel="1" x14ac:dyDescent="0.2">
      <c r="A346" s="160">
        <v>174</v>
      </c>
      <c r="B346" s="161" t="s">
        <v>555</v>
      </c>
      <c r="C346" s="166" t="s">
        <v>556</v>
      </c>
      <c r="D346" s="162" t="s">
        <v>331</v>
      </c>
      <c r="E346" s="187">
        <v>1</v>
      </c>
      <c r="F346" s="200"/>
      <c r="G346" s="201">
        <f t="shared" si="21"/>
        <v>0</v>
      </c>
      <c r="H346" s="149">
        <v>21</v>
      </c>
      <c r="I346" s="148">
        <v>0.10845</v>
      </c>
      <c r="J346" s="148">
        <f t="shared" si="22"/>
        <v>0.11</v>
      </c>
      <c r="K346" s="148">
        <v>0</v>
      </c>
      <c r="L346" s="148">
        <f t="shared" si="23"/>
        <v>0</v>
      </c>
      <c r="M346" s="149" t="s">
        <v>328</v>
      </c>
      <c r="N346" s="149" t="s">
        <v>161</v>
      </c>
      <c r="O346" s="139"/>
      <c r="P346" s="139"/>
      <c r="Q346" s="139"/>
      <c r="R346" s="139"/>
      <c r="S346" s="139"/>
      <c r="T346" s="139"/>
      <c r="U346" s="139"/>
      <c r="V346" s="139" t="s">
        <v>162</v>
      </c>
      <c r="W346" s="139"/>
      <c r="X346" s="139"/>
      <c r="Y346" s="139"/>
      <c r="Z346" s="139"/>
      <c r="AA346" s="139"/>
      <c r="AB346" s="139"/>
      <c r="AC346" s="139"/>
      <c r="AD346" s="139"/>
      <c r="AE346" s="139"/>
      <c r="AF346" s="139"/>
      <c r="AG346" s="139"/>
      <c r="AH346" s="139"/>
      <c r="AI346" s="139"/>
      <c r="AJ346" s="139"/>
      <c r="AK346" s="139"/>
      <c r="AL346" s="139"/>
      <c r="AM346" s="139"/>
      <c r="AN346" s="139"/>
      <c r="AO346" s="139"/>
      <c r="AP346" s="139"/>
      <c r="AQ346" s="139"/>
      <c r="AR346" s="139"/>
      <c r="AS346" s="139"/>
      <c r="AT346" s="139"/>
      <c r="AU346" s="139"/>
      <c r="AV346" s="139"/>
      <c r="AW346" s="139"/>
    </row>
    <row r="347" spans="1:49" ht="22.5" outlineLevel="1" x14ac:dyDescent="0.2">
      <c r="A347" s="160">
        <v>175</v>
      </c>
      <c r="B347" s="161" t="s">
        <v>557</v>
      </c>
      <c r="C347" s="166" t="s">
        <v>558</v>
      </c>
      <c r="D347" s="162" t="s">
        <v>331</v>
      </c>
      <c r="E347" s="187">
        <v>1</v>
      </c>
      <c r="F347" s="200"/>
      <c r="G347" s="201">
        <f t="shared" si="21"/>
        <v>0</v>
      </c>
      <c r="H347" s="149">
        <v>21</v>
      </c>
      <c r="I347" s="148">
        <v>2.0250000000000001E-2</v>
      </c>
      <c r="J347" s="148">
        <f t="shared" si="22"/>
        <v>0.02</v>
      </c>
      <c r="K347" s="148">
        <v>0</v>
      </c>
      <c r="L347" s="148">
        <f t="shared" si="23"/>
        <v>0</v>
      </c>
      <c r="M347" s="149" t="s">
        <v>328</v>
      </c>
      <c r="N347" s="149" t="s">
        <v>161</v>
      </c>
      <c r="O347" s="139"/>
      <c r="P347" s="139"/>
      <c r="Q347" s="139"/>
      <c r="R347" s="139"/>
      <c r="S347" s="139"/>
      <c r="T347" s="139"/>
      <c r="U347" s="139"/>
      <c r="V347" s="139" t="s">
        <v>162</v>
      </c>
      <c r="W347" s="139"/>
      <c r="X347" s="139"/>
      <c r="Y347" s="139"/>
      <c r="Z347" s="139"/>
      <c r="AA347" s="139"/>
      <c r="AB347" s="139"/>
      <c r="AC347" s="139"/>
      <c r="AD347" s="139"/>
      <c r="AE347" s="139"/>
      <c r="AF347" s="139"/>
      <c r="AG347" s="139"/>
      <c r="AH347" s="139"/>
      <c r="AI347" s="139"/>
      <c r="AJ347" s="139"/>
      <c r="AK347" s="139"/>
      <c r="AL347" s="139"/>
      <c r="AM347" s="139"/>
      <c r="AN347" s="139"/>
      <c r="AO347" s="139"/>
      <c r="AP347" s="139"/>
      <c r="AQ347" s="139"/>
      <c r="AR347" s="139"/>
      <c r="AS347" s="139"/>
      <c r="AT347" s="139"/>
      <c r="AU347" s="139"/>
      <c r="AV347" s="139"/>
      <c r="AW347" s="139"/>
    </row>
    <row r="348" spans="1:49" ht="22.5" outlineLevel="1" x14ac:dyDescent="0.2">
      <c r="A348" s="160">
        <v>176</v>
      </c>
      <c r="B348" s="161" t="s">
        <v>559</v>
      </c>
      <c r="C348" s="166" t="s">
        <v>560</v>
      </c>
      <c r="D348" s="162" t="s">
        <v>331</v>
      </c>
      <c r="E348" s="187">
        <v>1</v>
      </c>
      <c r="F348" s="200"/>
      <c r="G348" s="201">
        <f t="shared" si="21"/>
        <v>0</v>
      </c>
      <c r="H348" s="149">
        <v>21</v>
      </c>
      <c r="I348" s="148">
        <v>0.315</v>
      </c>
      <c r="J348" s="148">
        <f t="shared" si="22"/>
        <v>0.32</v>
      </c>
      <c r="K348" s="148">
        <v>0</v>
      </c>
      <c r="L348" s="148">
        <f t="shared" si="23"/>
        <v>0</v>
      </c>
      <c r="M348" s="149" t="s">
        <v>328</v>
      </c>
      <c r="N348" s="149" t="s">
        <v>161</v>
      </c>
      <c r="O348" s="139"/>
      <c r="P348" s="139"/>
      <c r="Q348" s="139"/>
      <c r="R348" s="139"/>
      <c r="S348" s="139"/>
      <c r="T348" s="139"/>
      <c r="U348" s="139"/>
      <c r="V348" s="139" t="s">
        <v>162</v>
      </c>
      <c r="W348" s="139"/>
      <c r="X348" s="139"/>
      <c r="Y348" s="139"/>
      <c r="Z348" s="139"/>
      <c r="AA348" s="139"/>
      <c r="AB348" s="139"/>
      <c r="AC348" s="139"/>
      <c r="AD348" s="139"/>
      <c r="AE348" s="139"/>
      <c r="AF348" s="139"/>
      <c r="AG348" s="139"/>
      <c r="AH348" s="139"/>
      <c r="AI348" s="139"/>
      <c r="AJ348" s="139"/>
      <c r="AK348" s="139"/>
      <c r="AL348" s="139"/>
      <c r="AM348" s="139"/>
      <c r="AN348" s="139"/>
      <c r="AO348" s="139"/>
      <c r="AP348" s="139"/>
      <c r="AQ348" s="139"/>
      <c r="AR348" s="139"/>
      <c r="AS348" s="139"/>
      <c r="AT348" s="139"/>
      <c r="AU348" s="139"/>
      <c r="AV348" s="139"/>
      <c r="AW348" s="139"/>
    </row>
    <row r="349" spans="1:49" ht="22.5" outlineLevel="1" x14ac:dyDescent="0.2">
      <c r="A349" s="160">
        <v>177</v>
      </c>
      <c r="B349" s="161" t="s">
        <v>561</v>
      </c>
      <c r="C349" s="166" t="s">
        <v>562</v>
      </c>
      <c r="D349" s="162" t="s">
        <v>331</v>
      </c>
      <c r="E349" s="187">
        <v>3</v>
      </c>
      <c r="F349" s="200"/>
      <c r="G349" s="201">
        <f t="shared" si="21"/>
        <v>0</v>
      </c>
      <c r="H349" s="149">
        <v>21</v>
      </c>
      <c r="I349" s="148">
        <v>2.7E-2</v>
      </c>
      <c r="J349" s="148">
        <f t="shared" si="22"/>
        <v>0.08</v>
      </c>
      <c r="K349" s="148">
        <v>0</v>
      </c>
      <c r="L349" s="148">
        <f t="shared" si="23"/>
        <v>0</v>
      </c>
      <c r="M349" s="149" t="s">
        <v>328</v>
      </c>
      <c r="N349" s="149" t="s">
        <v>161</v>
      </c>
      <c r="O349" s="139"/>
      <c r="P349" s="139"/>
      <c r="Q349" s="139"/>
      <c r="R349" s="139"/>
      <c r="S349" s="139"/>
      <c r="T349" s="139"/>
      <c r="U349" s="139"/>
      <c r="V349" s="139" t="s">
        <v>162</v>
      </c>
      <c r="W349" s="139"/>
      <c r="X349" s="139"/>
      <c r="Y349" s="139"/>
      <c r="Z349" s="139"/>
      <c r="AA349" s="139"/>
      <c r="AB349" s="139"/>
      <c r="AC349" s="139"/>
      <c r="AD349" s="139"/>
      <c r="AE349" s="139"/>
      <c r="AF349" s="139"/>
      <c r="AG349" s="139"/>
      <c r="AH349" s="139"/>
      <c r="AI349" s="139"/>
      <c r="AJ349" s="139"/>
      <c r="AK349" s="139"/>
      <c r="AL349" s="139"/>
      <c r="AM349" s="139"/>
      <c r="AN349" s="139"/>
      <c r="AO349" s="139"/>
      <c r="AP349" s="139"/>
      <c r="AQ349" s="139"/>
      <c r="AR349" s="139"/>
      <c r="AS349" s="139"/>
      <c r="AT349" s="139"/>
      <c r="AU349" s="139"/>
      <c r="AV349" s="139"/>
      <c r="AW349" s="139"/>
    </row>
    <row r="350" spans="1:49" ht="22.5" outlineLevel="1" x14ac:dyDescent="0.2">
      <c r="A350" s="160">
        <v>178</v>
      </c>
      <c r="B350" s="161" t="s">
        <v>563</v>
      </c>
      <c r="C350" s="166" t="s">
        <v>564</v>
      </c>
      <c r="D350" s="162" t="s">
        <v>331</v>
      </c>
      <c r="E350" s="187">
        <v>1</v>
      </c>
      <c r="F350" s="200"/>
      <c r="G350" s="201">
        <f t="shared" si="21"/>
        <v>0</v>
      </c>
      <c r="H350" s="149">
        <v>21</v>
      </c>
      <c r="I350" s="148">
        <v>2.0310000000000002E-2</v>
      </c>
      <c r="J350" s="148">
        <f t="shared" si="22"/>
        <v>0.02</v>
      </c>
      <c r="K350" s="148">
        <v>0</v>
      </c>
      <c r="L350" s="148">
        <f t="shared" si="23"/>
        <v>0</v>
      </c>
      <c r="M350" s="149" t="s">
        <v>328</v>
      </c>
      <c r="N350" s="149" t="s">
        <v>161</v>
      </c>
      <c r="O350" s="139"/>
      <c r="P350" s="139"/>
      <c r="Q350" s="139"/>
      <c r="R350" s="139"/>
      <c r="S350" s="139"/>
      <c r="T350" s="139"/>
      <c r="U350" s="139"/>
      <c r="V350" s="139" t="s">
        <v>162</v>
      </c>
      <c r="W350" s="139"/>
      <c r="X350" s="139"/>
      <c r="Y350" s="139"/>
      <c r="Z350" s="139"/>
      <c r="AA350" s="139"/>
      <c r="AB350" s="139"/>
      <c r="AC350" s="139"/>
      <c r="AD350" s="139"/>
      <c r="AE350" s="139"/>
      <c r="AF350" s="139"/>
      <c r="AG350" s="139"/>
      <c r="AH350" s="139"/>
      <c r="AI350" s="139"/>
      <c r="AJ350" s="139"/>
      <c r="AK350" s="139"/>
      <c r="AL350" s="139"/>
      <c r="AM350" s="139"/>
      <c r="AN350" s="139"/>
      <c r="AO350" s="139"/>
      <c r="AP350" s="139"/>
      <c r="AQ350" s="139"/>
      <c r="AR350" s="139"/>
      <c r="AS350" s="139"/>
      <c r="AT350" s="139"/>
      <c r="AU350" s="139"/>
      <c r="AV350" s="139"/>
      <c r="AW350" s="139"/>
    </row>
    <row r="351" spans="1:49" ht="22.5" outlineLevel="1" x14ac:dyDescent="0.2">
      <c r="A351" s="160">
        <v>179</v>
      </c>
      <c r="B351" s="161" t="s">
        <v>565</v>
      </c>
      <c r="C351" s="166" t="s">
        <v>566</v>
      </c>
      <c r="D351" s="162" t="s">
        <v>331</v>
      </c>
      <c r="E351" s="187">
        <v>1</v>
      </c>
      <c r="F351" s="200"/>
      <c r="G351" s="201">
        <f t="shared" si="21"/>
        <v>0</v>
      </c>
      <c r="H351" s="149">
        <v>21</v>
      </c>
      <c r="I351" s="148">
        <v>3.031E-2</v>
      </c>
      <c r="J351" s="148">
        <f t="shared" si="22"/>
        <v>0.03</v>
      </c>
      <c r="K351" s="148">
        <v>0</v>
      </c>
      <c r="L351" s="148">
        <f t="shared" si="23"/>
        <v>0</v>
      </c>
      <c r="M351" s="149" t="s">
        <v>328</v>
      </c>
      <c r="N351" s="149" t="s">
        <v>161</v>
      </c>
      <c r="O351" s="139"/>
      <c r="P351" s="139"/>
      <c r="Q351" s="139"/>
      <c r="R351" s="139"/>
      <c r="S351" s="139"/>
      <c r="T351" s="139"/>
      <c r="U351" s="139"/>
      <c r="V351" s="139" t="s">
        <v>162</v>
      </c>
      <c r="W351" s="139"/>
      <c r="X351" s="139"/>
      <c r="Y351" s="139"/>
      <c r="Z351" s="139"/>
      <c r="AA351" s="139"/>
      <c r="AB351" s="139"/>
      <c r="AC351" s="139"/>
      <c r="AD351" s="139"/>
      <c r="AE351" s="139"/>
      <c r="AF351" s="139"/>
      <c r="AG351" s="139"/>
      <c r="AH351" s="139"/>
      <c r="AI351" s="139"/>
      <c r="AJ351" s="139"/>
      <c r="AK351" s="139"/>
      <c r="AL351" s="139"/>
      <c r="AM351" s="139"/>
      <c r="AN351" s="139"/>
      <c r="AO351" s="139"/>
      <c r="AP351" s="139"/>
      <c r="AQ351" s="139"/>
      <c r="AR351" s="139"/>
      <c r="AS351" s="139"/>
      <c r="AT351" s="139"/>
      <c r="AU351" s="139"/>
      <c r="AV351" s="139"/>
      <c r="AW351" s="139"/>
    </row>
    <row r="352" spans="1:49" ht="22.5" outlineLevel="1" x14ac:dyDescent="0.2">
      <c r="A352" s="160">
        <v>180</v>
      </c>
      <c r="B352" s="161" t="s">
        <v>567</v>
      </c>
      <c r="C352" s="166" t="s">
        <v>568</v>
      </c>
      <c r="D352" s="162" t="s">
        <v>331</v>
      </c>
      <c r="E352" s="187">
        <v>2</v>
      </c>
      <c r="F352" s="200"/>
      <c r="G352" s="201">
        <f t="shared" si="21"/>
        <v>0</v>
      </c>
      <c r="H352" s="149">
        <v>21</v>
      </c>
      <c r="I352" s="148">
        <v>6.4350000000000004E-2</v>
      </c>
      <c r="J352" s="148">
        <f t="shared" si="22"/>
        <v>0.13</v>
      </c>
      <c r="K352" s="148">
        <v>0</v>
      </c>
      <c r="L352" s="148">
        <f t="shared" si="23"/>
        <v>0</v>
      </c>
      <c r="M352" s="149" t="s">
        <v>328</v>
      </c>
      <c r="N352" s="149" t="s">
        <v>161</v>
      </c>
      <c r="O352" s="139"/>
      <c r="P352" s="139"/>
      <c r="Q352" s="139"/>
      <c r="R352" s="139"/>
      <c r="S352" s="139"/>
      <c r="T352" s="139"/>
      <c r="U352" s="139"/>
      <c r="V352" s="139" t="s">
        <v>162</v>
      </c>
      <c r="W352" s="139"/>
      <c r="X352" s="139"/>
      <c r="Y352" s="139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  <c r="AK352" s="139"/>
      <c r="AL352" s="139"/>
      <c r="AM352" s="139"/>
      <c r="AN352" s="139"/>
      <c r="AO352" s="139"/>
      <c r="AP352" s="139"/>
      <c r="AQ352" s="139"/>
      <c r="AR352" s="139"/>
      <c r="AS352" s="139"/>
      <c r="AT352" s="139"/>
      <c r="AU352" s="139"/>
      <c r="AV352" s="139"/>
      <c r="AW352" s="139"/>
    </row>
    <row r="353" spans="1:49" ht="22.5" outlineLevel="1" x14ac:dyDescent="0.2">
      <c r="A353" s="160">
        <v>181</v>
      </c>
      <c r="B353" s="161" t="s">
        <v>569</v>
      </c>
      <c r="C353" s="166" t="s">
        <v>570</v>
      </c>
      <c r="D353" s="162" t="s">
        <v>331</v>
      </c>
      <c r="E353" s="187">
        <v>1</v>
      </c>
      <c r="F353" s="200"/>
      <c r="G353" s="201">
        <f t="shared" si="21"/>
        <v>0</v>
      </c>
      <c r="H353" s="149">
        <v>21</v>
      </c>
      <c r="I353" s="148">
        <v>4.5900000000000003E-2</v>
      </c>
      <c r="J353" s="148">
        <f t="shared" si="22"/>
        <v>0.05</v>
      </c>
      <c r="K353" s="148">
        <v>0</v>
      </c>
      <c r="L353" s="148">
        <f t="shared" si="23"/>
        <v>0</v>
      </c>
      <c r="M353" s="149" t="s">
        <v>328</v>
      </c>
      <c r="N353" s="149" t="s">
        <v>161</v>
      </c>
      <c r="O353" s="139"/>
      <c r="P353" s="139"/>
      <c r="Q353" s="139"/>
      <c r="R353" s="139"/>
      <c r="S353" s="139"/>
      <c r="T353" s="139"/>
      <c r="U353" s="139"/>
      <c r="V353" s="139" t="s">
        <v>162</v>
      </c>
      <c r="W353" s="139"/>
      <c r="X353" s="139"/>
      <c r="Y353" s="139"/>
      <c r="Z353" s="139"/>
      <c r="AA353" s="139"/>
      <c r="AB353" s="139"/>
      <c r="AC353" s="139"/>
      <c r="AD353" s="139"/>
      <c r="AE353" s="139"/>
      <c r="AF353" s="139"/>
      <c r="AG353" s="139"/>
      <c r="AH353" s="139"/>
      <c r="AI353" s="139"/>
      <c r="AJ353" s="139"/>
      <c r="AK353" s="139"/>
      <c r="AL353" s="139"/>
      <c r="AM353" s="139"/>
      <c r="AN353" s="139"/>
      <c r="AO353" s="139"/>
      <c r="AP353" s="139"/>
      <c r="AQ353" s="139"/>
      <c r="AR353" s="139"/>
      <c r="AS353" s="139"/>
      <c r="AT353" s="139"/>
      <c r="AU353" s="139"/>
      <c r="AV353" s="139"/>
      <c r="AW353" s="139"/>
    </row>
    <row r="354" spans="1:49" ht="22.5" outlineLevel="1" x14ac:dyDescent="0.2">
      <c r="A354" s="160">
        <v>182</v>
      </c>
      <c r="B354" s="161" t="s">
        <v>571</v>
      </c>
      <c r="C354" s="166" t="s">
        <v>572</v>
      </c>
      <c r="D354" s="162" t="s">
        <v>331</v>
      </c>
      <c r="E354" s="187">
        <v>1</v>
      </c>
      <c r="F354" s="200"/>
      <c r="G354" s="201">
        <f t="shared" si="21"/>
        <v>0</v>
      </c>
      <c r="H354" s="149">
        <v>21</v>
      </c>
      <c r="I354" s="148">
        <v>0.1143</v>
      </c>
      <c r="J354" s="148">
        <f t="shared" si="22"/>
        <v>0.11</v>
      </c>
      <c r="K354" s="148">
        <v>0</v>
      </c>
      <c r="L354" s="148">
        <f t="shared" si="23"/>
        <v>0</v>
      </c>
      <c r="M354" s="149" t="s">
        <v>328</v>
      </c>
      <c r="N354" s="149" t="s">
        <v>161</v>
      </c>
      <c r="O354" s="139"/>
      <c r="P354" s="139"/>
      <c r="Q354" s="139"/>
      <c r="R354" s="139"/>
      <c r="S354" s="139"/>
      <c r="T354" s="139"/>
      <c r="U354" s="139"/>
      <c r="V354" s="139" t="s">
        <v>162</v>
      </c>
      <c r="W354" s="139"/>
      <c r="X354" s="139"/>
      <c r="Y354" s="139"/>
      <c r="Z354" s="139"/>
      <c r="AA354" s="139"/>
      <c r="AB354" s="139"/>
      <c r="AC354" s="139"/>
      <c r="AD354" s="139"/>
      <c r="AE354" s="139"/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</row>
    <row r="355" spans="1:49" ht="22.5" outlineLevel="1" x14ac:dyDescent="0.2">
      <c r="A355" s="160">
        <v>183</v>
      </c>
      <c r="B355" s="161" t="s">
        <v>573</v>
      </c>
      <c r="C355" s="166" t="s">
        <v>574</v>
      </c>
      <c r="D355" s="162" t="s">
        <v>331</v>
      </c>
      <c r="E355" s="187">
        <v>3</v>
      </c>
      <c r="F355" s="200"/>
      <c r="G355" s="201">
        <f t="shared" si="21"/>
        <v>0</v>
      </c>
      <c r="H355" s="149">
        <v>21</v>
      </c>
      <c r="I355" s="148">
        <v>3.6400000000000002E-2</v>
      </c>
      <c r="J355" s="148">
        <f t="shared" si="22"/>
        <v>0.11</v>
      </c>
      <c r="K355" s="148">
        <v>0</v>
      </c>
      <c r="L355" s="148">
        <f t="shared" si="23"/>
        <v>0</v>
      </c>
      <c r="M355" s="149" t="s">
        <v>328</v>
      </c>
      <c r="N355" s="149" t="s">
        <v>161</v>
      </c>
      <c r="O355" s="139"/>
      <c r="P355" s="139"/>
      <c r="Q355" s="139"/>
      <c r="R355" s="139"/>
      <c r="S355" s="139"/>
      <c r="T355" s="139"/>
      <c r="U355" s="139"/>
      <c r="V355" s="139" t="s">
        <v>162</v>
      </c>
      <c r="W355" s="139"/>
      <c r="X355" s="139"/>
      <c r="Y355" s="139"/>
      <c r="Z355" s="139"/>
      <c r="AA355" s="139"/>
      <c r="AB355" s="139"/>
      <c r="AC355" s="139"/>
      <c r="AD355" s="139"/>
      <c r="AE355" s="139"/>
      <c r="AF355" s="139"/>
      <c r="AG355" s="139"/>
      <c r="AH355" s="139"/>
      <c r="AI355" s="139"/>
      <c r="AJ355" s="139"/>
      <c r="AK355" s="139"/>
      <c r="AL355" s="139"/>
      <c r="AM355" s="139"/>
      <c r="AN355" s="139"/>
      <c r="AO355" s="139"/>
      <c r="AP355" s="139"/>
      <c r="AQ355" s="139"/>
      <c r="AR355" s="139"/>
      <c r="AS355" s="139"/>
      <c r="AT355" s="139"/>
      <c r="AU355" s="139"/>
      <c r="AV355" s="139"/>
      <c r="AW355" s="139"/>
    </row>
    <row r="356" spans="1:49" outlineLevel="1" x14ac:dyDescent="0.2">
      <c r="A356" s="160">
        <v>184</v>
      </c>
      <c r="B356" s="161" t="s">
        <v>575</v>
      </c>
      <c r="C356" s="166" t="s">
        <v>576</v>
      </c>
      <c r="D356" s="162" t="s">
        <v>331</v>
      </c>
      <c r="E356" s="187">
        <v>131.5</v>
      </c>
      <c r="F356" s="200"/>
      <c r="G356" s="201">
        <f t="shared" si="21"/>
        <v>0</v>
      </c>
      <c r="H356" s="149">
        <v>21</v>
      </c>
      <c r="I356" s="148">
        <v>0.01</v>
      </c>
      <c r="J356" s="148">
        <f t="shared" si="22"/>
        <v>1.32</v>
      </c>
      <c r="K356" s="148">
        <v>0</v>
      </c>
      <c r="L356" s="148">
        <f t="shared" si="23"/>
        <v>0</v>
      </c>
      <c r="M356" s="149" t="s">
        <v>328</v>
      </c>
      <c r="N356" s="149" t="s">
        <v>161</v>
      </c>
      <c r="O356" s="139"/>
      <c r="P356" s="139"/>
      <c r="Q356" s="139"/>
      <c r="R356" s="139"/>
      <c r="S356" s="139"/>
      <c r="T356" s="139"/>
      <c r="U356" s="139"/>
      <c r="V356" s="139" t="s">
        <v>162</v>
      </c>
      <c r="W356" s="139"/>
      <c r="X356" s="139"/>
      <c r="Y356" s="139"/>
      <c r="Z356" s="139"/>
      <c r="AA356" s="139"/>
      <c r="AB356" s="139"/>
      <c r="AC356" s="139"/>
      <c r="AD356" s="139"/>
      <c r="AE356" s="139"/>
      <c r="AF356" s="139"/>
      <c r="AG356" s="139"/>
      <c r="AH356" s="139"/>
      <c r="AI356" s="139"/>
      <c r="AJ356" s="139"/>
      <c r="AK356" s="139"/>
      <c r="AL356" s="139"/>
      <c r="AM356" s="139"/>
      <c r="AN356" s="139"/>
      <c r="AO356" s="139"/>
      <c r="AP356" s="139"/>
      <c r="AQ356" s="139"/>
      <c r="AR356" s="139"/>
      <c r="AS356" s="139"/>
      <c r="AT356" s="139"/>
      <c r="AU356" s="139"/>
      <c r="AV356" s="139"/>
      <c r="AW356" s="139"/>
    </row>
    <row r="357" spans="1:49" outlineLevel="1" x14ac:dyDescent="0.2">
      <c r="A357" s="160">
        <v>185</v>
      </c>
      <c r="B357" s="161" t="s">
        <v>577</v>
      </c>
      <c r="C357" s="166" t="s">
        <v>578</v>
      </c>
      <c r="D357" s="162" t="s">
        <v>331</v>
      </c>
      <c r="E357" s="187">
        <v>29.7</v>
      </c>
      <c r="F357" s="200"/>
      <c r="G357" s="201">
        <f t="shared" si="21"/>
        <v>0</v>
      </c>
      <c r="H357" s="149">
        <v>21</v>
      </c>
      <c r="I357" s="148">
        <v>0.01</v>
      </c>
      <c r="J357" s="148">
        <f t="shared" si="22"/>
        <v>0.3</v>
      </c>
      <c r="K357" s="148">
        <v>0</v>
      </c>
      <c r="L357" s="148">
        <f t="shared" si="23"/>
        <v>0</v>
      </c>
      <c r="M357" s="149" t="s">
        <v>328</v>
      </c>
      <c r="N357" s="149" t="s">
        <v>161</v>
      </c>
      <c r="O357" s="139"/>
      <c r="P357" s="139"/>
      <c r="Q357" s="139"/>
      <c r="R357" s="139"/>
      <c r="S357" s="139"/>
      <c r="T357" s="139"/>
      <c r="U357" s="139"/>
      <c r="V357" s="139" t="s">
        <v>162</v>
      </c>
      <c r="W357" s="139"/>
      <c r="X357" s="139"/>
      <c r="Y357" s="139"/>
      <c r="Z357" s="139"/>
      <c r="AA357" s="139"/>
      <c r="AB357" s="139"/>
      <c r="AC357" s="139"/>
      <c r="AD357" s="139"/>
      <c r="AE357" s="139"/>
      <c r="AF357" s="139"/>
      <c r="AG357" s="139"/>
      <c r="AH357" s="139"/>
      <c r="AI357" s="139"/>
      <c r="AJ357" s="139"/>
      <c r="AK357" s="139"/>
      <c r="AL357" s="139"/>
      <c r="AM357" s="139"/>
      <c r="AN357" s="139"/>
      <c r="AO357" s="139"/>
      <c r="AP357" s="139"/>
      <c r="AQ357" s="139"/>
      <c r="AR357" s="139"/>
      <c r="AS357" s="139"/>
      <c r="AT357" s="139"/>
      <c r="AU357" s="139"/>
      <c r="AV357" s="139"/>
      <c r="AW357" s="139"/>
    </row>
    <row r="358" spans="1:49" outlineLevel="1" x14ac:dyDescent="0.2">
      <c r="A358" s="160">
        <v>186</v>
      </c>
      <c r="B358" s="161" t="s">
        <v>579</v>
      </c>
      <c r="C358" s="166" t="s">
        <v>580</v>
      </c>
      <c r="D358" s="162" t="s">
        <v>331</v>
      </c>
      <c r="E358" s="187">
        <v>4.5999999999999996</v>
      </c>
      <c r="F358" s="200"/>
      <c r="G358" s="201">
        <f t="shared" si="21"/>
        <v>0</v>
      </c>
      <c r="H358" s="149">
        <v>21</v>
      </c>
      <c r="I358" s="148">
        <v>0.01</v>
      </c>
      <c r="J358" s="148">
        <f t="shared" si="22"/>
        <v>0.05</v>
      </c>
      <c r="K358" s="148">
        <v>0</v>
      </c>
      <c r="L358" s="148">
        <f t="shared" si="23"/>
        <v>0</v>
      </c>
      <c r="M358" s="149" t="s">
        <v>328</v>
      </c>
      <c r="N358" s="149" t="s">
        <v>161</v>
      </c>
      <c r="O358" s="139"/>
      <c r="P358" s="139"/>
      <c r="Q358" s="139"/>
      <c r="R358" s="139"/>
      <c r="S358" s="139"/>
      <c r="T358" s="139"/>
      <c r="U358" s="139"/>
      <c r="V358" s="139" t="s">
        <v>162</v>
      </c>
      <c r="W358" s="139"/>
      <c r="X358" s="139"/>
      <c r="Y358" s="139"/>
      <c r="Z358" s="139"/>
      <c r="AA358" s="139"/>
      <c r="AB358" s="139"/>
      <c r="AC358" s="139"/>
      <c r="AD358" s="139"/>
      <c r="AE358" s="139"/>
      <c r="AF358" s="139"/>
      <c r="AG358" s="139"/>
      <c r="AH358" s="139"/>
      <c r="AI358" s="139"/>
      <c r="AJ358" s="139"/>
      <c r="AK358" s="139"/>
      <c r="AL358" s="139"/>
      <c r="AM358" s="139"/>
      <c r="AN358" s="139"/>
      <c r="AO358" s="139"/>
      <c r="AP358" s="139"/>
      <c r="AQ358" s="139"/>
      <c r="AR358" s="139"/>
      <c r="AS358" s="139"/>
      <c r="AT358" s="139"/>
      <c r="AU358" s="139"/>
      <c r="AV358" s="139"/>
      <c r="AW358" s="139"/>
    </row>
    <row r="359" spans="1:49" outlineLevel="1" x14ac:dyDescent="0.2">
      <c r="A359" s="160">
        <v>187</v>
      </c>
      <c r="B359" s="161" t="s">
        <v>581</v>
      </c>
      <c r="C359" s="166" t="s">
        <v>582</v>
      </c>
      <c r="D359" s="162" t="s">
        <v>178</v>
      </c>
      <c r="E359" s="187">
        <v>7.7834199999999996</v>
      </c>
      <c r="F359" s="200"/>
      <c r="G359" s="201">
        <f t="shared" si="21"/>
        <v>0</v>
      </c>
      <c r="H359" s="149">
        <v>21</v>
      </c>
      <c r="I359" s="148">
        <v>0</v>
      </c>
      <c r="J359" s="148">
        <f t="shared" si="22"/>
        <v>0</v>
      </c>
      <c r="K359" s="148">
        <v>0</v>
      </c>
      <c r="L359" s="148">
        <f t="shared" si="23"/>
        <v>0</v>
      </c>
      <c r="M359" s="149" t="s">
        <v>160</v>
      </c>
      <c r="N359" s="149" t="s">
        <v>454</v>
      </c>
      <c r="O359" s="139"/>
      <c r="P359" s="139"/>
      <c r="Q359" s="139"/>
      <c r="R359" s="139"/>
      <c r="S359" s="139"/>
      <c r="T359" s="139"/>
      <c r="U359" s="139"/>
      <c r="V359" s="139" t="s">
        <v>455</v>
      </c>
      <c r="W359" s="139"/>
      <c r="X359" s="139"/>
      <c r="Y359" s="139"/>
      <c r="Z359" s="139"/>
      <c r="AA359" s="139"/>
      <c r="AB359" s="139"/>
      <c r="AC359" s="139"/>
      <c r="AD359" s="139"/>
      <c r="AE359" s="139"/>
      <c r="AF359" s="139"/>
      <c r="AG359" s="139"/>
      <c r="AH359" s="139"/>
      <c r="AI359" s="139"/>
      <c r="AJ359" s="139"/>
      <c r="AK359" s="139"/>
      <c r="AL359" s="139"/>
      <c r="AM359" s="139"/>
      <c r="AN359" s="139"/>
      <c r="AO359" s="139"/>
      <c r="AP359" s="139"/>
      <c r="AQ359" s="139"/>
      <c r="AR359" s="139"/>
      <c r="AS359" s="139"/>
      <c r="AT359" s="139"/>
      <c r="AU359" s="139"/>
      <c r="AV359" s="139"/>
      <c r="AW359" s="139"/>
    </row>
    <row r="360" spans="1:49" x14ac:dyDescent="0.2">
      <c r="A360" s="154" t="s">
        <v>155</v>
      </c>
      <c r="B360" s="155" t="s">
        <v>122</v>
      </c>
      <c r="C360" s="163" t="s">
        <v>123</v>
      </c>
      <c r="D360" s="156"/>
      <c r="E360" s="184"/>
      <c r="F360" s="195"/>
      <c r="G360" s="196">
        <f>SUMIF(V361:V396,"&lt;&gt;NOR",G361:G396)</f>
        <v>0</v>
      </c>
      <c r="H360" s="153"/>
      <c r="I360" s="152"/>
      <c r="J360" s="152">
        <f>SUM(J361:J396)</f>
        <v>19.11</v>
      </c>
      <c r="K360" s="152"/>
      <c r="L360" s="152">
        <f>SUM(L361:L396)</f>
        <v>0</v>
      </c>
      <c r="M360" s="153"/>
      <c r="N360" s="153"/>
      <c r="V360" t="s">
        <v>156</v>
      </c>
    </row>
    <row r="361" spans="1:49" outlineLevel="1" x14ac:dyDescent="0.2">
      <c r="A361" s="157">
        <v>188</v>
      </c>
      <c r="B361" s="158" t="s">
        <v>583</v>
      </c>
      <c r="C361" s="164" t="s">
        <v>584</v>
      </c>
      <c r="D361" s="159" t="s">
        <v>188</v>
      </c>
      <c r="E361" s="185">
        <v>1426.8920000000001</v>
      </c>
      <c r="F361" s="197"/>
      <c r="G361" s="198">
        <f>ROUND(E361*F361,2)</f>
        <v>0</v>
      </c>
      <c r="H361" s="149">
        <v>21</v>
      </c>
      <c r="I361" s="148">
        <v>5.8E-4</v>
      </c>
      <c r="J361" s="148">
        <f>ROUND(E361*I361,2)</f>
        <v>0.83</v>
      </c>
      <c r="K361" s="148">
        <v>0</v>
      </c>
      <c r="L361" s="148">
        <f>ROUND(E361*K361,2)</f>
        <v>0</v>
      </c>
      <c r="M361" s="149" t="s">
        <v>300</v>
      </c>
      <c r="N361" s="149" t="s">
        <v>161</v>
      </c>
      <c r="O361" s="139"/>
      <c r="P361" s="139"/>
      <c r="Q361" s="139"/>
      <c r="R361" s="139"/>
      <c r="S361" s="139"/>
      <c r="T361" s="139"/>
      <c r="U361" s="139"/>
      <c r="V361" s="139" t="s">
        <v>162</v>
      </c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  <c r="AO361" s="139"/>
      <c r="AP361" s="139"/>
      <c r="AQ361" s="139"/>
      <c r="AR361" s="139"/>
      <c r="AS361" s="139"/>
      <c r="AT361" s="139"/>
      <c r="AU361" s="139"/>
      <c r="AV361" s="139"/>
      <c r="AW361" s="139"/>
    </row>
    <row r="362" spans="1:49" outlineLevel="2" x14ac:dyDescent="0.2">
      <c r="A362" s="145"/>
      <c r="B362" s="146"/>
      <c r="C362" s="165" t="s">
        <v>585</v>
      </c>
      <c r="D362" s="150"/>
      <c r="E362" s="186">
        <v>1426.8920000000001</v>
      </c>
      <c r="F362" s="199"/>
      <c r="G362" s="199"/>
      <c r="H362" s="149"/>
      <c r="I362" s="148"/>
      <c r="J362" s="148"/>
      <c r="K362" s="148"/>
      <c r="L362" s="148"/>
      <c r="M362" s="149"/>
      <c r="N362" s="149"/>
      <c r="O362" s="139"/>
      <c r="P362" s="139"/>
      <c r="Q362" s="139"/>
      <c r="R362" s="139"/>
      <c r="S362" s="139"/>
      <c r="T362" s="139"/>
      <c r="U362" s="139"/>
      <c r="V362" s="139" t="s">
        <v>164</v>
      </c>
      <c r="W362" s="139">
        <v>0</v>
      </c>
      <c r="X362" s="139"/>
      <c r="Y362" s="139"/>
      <c r="Z362" s="139"/>
      <c r="AA362" s="139"/>
      <c r="AB362" s="139"/>
      <c r="AC362" s="139"/>
      <c r="AD362" s="139"/>
      <c r="AE362" s="139"/>
      <c r="AF362" s="139"/>
      <c r="AG362" s="139"/>
      <c r="AH362" s="139"/>
      <c r="AI362" s="139"/>
      <c r="AJ362" s="139"/>
      <c r="AK362" s="139"/>
      <c r="AL362" s="139"/>
      <c r="AM362" s="139"/>
      <c r="AN362" s="139"/>
      <c r="AO362" s="139"/>
      <c r="AP362" s="139"/>
      <c r="AQ362" s="139"/>
      <c r="AR362" s="139"/>
      <c r="AS362" s="139"/>
      <c r="AT362" s="139"/>
      <c r="AU362" s="139"/>
      <c r="AV362" s="139"/>
      <c r="AW362" s="139"/>
    </row>
    <row r="363" spans="1:49" outlineLevel="1" x14ac:dyDescent="0.2">
      <c r="A363" s="157">
        <v>189</v>
      </c>
      <c r="B363" s="158" t="s">
        <v>586</v>
      </c>
      <c r="C363" s="164" t="s">
        <v>587</v>
      </c>
      <c r="D363" s="159" t="s">
        <v>188</v>
      </c>
      <c r="E363" s="185">
        <v>1426.8920000000001</v>
      </c>
      <c r="F363" s="197"/>
      <c r="G363" s="198">
        <f>ROUND(E363*F363,2)</f>
        <v>0</v>
      </c>
      <c r="H363" s="149">
        <v>21</v>
      </c>
      <c r="I363" s="148">
        <v>0</v>
      </c>
      <c r="J363" s="148">
        <f>ROUND(E363*I363,2)</f>
        <v>0</v>
      </c>
      <c r="K363" s="148">
        <v>0</v>
      </c>
      <c r="L363" s="148">
        <f>ROUND(E363*K363,2)</f>
        <v>0</v>
      </c>
      <c r="M363" s="149" t="s">
        <v>300</v>
      </c>
      <c r="N363" s="149" t="s">
        <v>161</v>
      </c>
      <c r="O363" s="139"/>
      <c r="P363" s="139"/>
      <c r="Q363" s="139"/>
      <c r="R363" s="139"/>
      <c r="S363" s="139"/>
      <c r="T363" s="139"/>
      <c r="U363" s="139"/>
      <c r="V363" s="139" t="s">
        <v>162</v>
      </c>
      <c r="W363" s="139"/>
      <c r="X363" s="139"/>
      <c r="Y363" s="139"/>
      <c r="Z363" s="139"/>
      <c r="AA363" s="139"/>
      <c r="AB363" s="139"/>
      <c r="AC363" s="139"/>
      <c r="AD363" s="139"/>
      <c r="AE363" s="139"/>
      <c r="AF363" s="139"/>
      <c r="AG363" s="139"/>
      <c r="AH363" s="139"/>
      <c r="AI363" s="139"/>
      <c r="AJ363" s="139"/>
      <c r="AK363" s="139"/>
      <c r="AL363" s="139"/>
      <c r="AM363" s="139"/>
      <c r="AN363" s="139"/>
      <c r="AO363" s="139"/>
      <c r="AP363" s="139"/>
      <c r="AQ363" s="139"/>
      <c r="AR363" s="139"/>
      <c r="AS363" s="139"/>
      <c r="AT363" s="139"/>
      <c r="AU363" s="139"/>
      <c r="AV363" s="139"/>
      <c r="AW363" s="139"/>
    </row>
    <row r="364" spans="1:49" outlineLevel="2" x14ac:dyDescent="0.2">
      <c r="A364" s="145"/>
      <c r="B364" s="146"/>
      <c r="C364" s="165" t="s">
        <v>585</v>
      </c>
      <c r="D364" s="150"/>
      <c r="E364" s="186">
        <v>1426.8920000000001</v>
      </c>
      <c r="F364" s="199"/>
      <c r="G364" s="199"/>
      <c r="H364" s="149"/>
      <c r="I364" s="148"/>
      <c r="J364" s="148"/>
      <c r="K364" s="148"/>
      <c r="L364" s="148"/>
      <c r="M364" s="149"/>
      <c r="N364" s="149"/>
      <c r="O364" s="139"/>
      <c r="P364" s="139"/>
      <c r="Q364" s="139"/>
      <c r="R364" s="139"/>
      <c r="S364" s="139"/>
      <c r="T364" s="139"/>
      <c r="U364" s="139"/>
      <c r="V364" s="139" t="s">
        <v>164</v>
      </c>
      <c r="W364" s="139">
        <v>0</v>
      </c>
      <c r="X364" s="139"/>
      <c r="Y364" s="139"/>
      <c r="Z364" s="139"/>
      <c r="AA364" s="139"/>
      <c r="AB364" s="139"/>
      <c r="AC364" s="139"/>
      <c r="AD364" s="139"/>
      <c r="AE364" s="139"/>
      <c r="AF364" s="139"/>
      <c r="AG364" s="139"/>
      <c r="AH364" s="139"/>
      <c r="AI364" s="139"/>
      <c r="AJ364" s="139"/>
      <c r="AK364" s="139"/>
      <c r="AL364" s="139"/>
      <c r="AM364" s="139"/>
      <c r="AN364" s="139"/>
      <c r="AO364" s="139"/>
      <c r="AP364" s="139"/>
      <c r="AQ364" s="139"/>
      <c r="AR364" s="139"/>
      <c r="AS364" s="139"/>
      <c r="AT364" s="139"/>
      <c r="AU364" s="139"/>
      <c r="AV364" s="139"/>
      <c r="AW364" s="139"/>
    </row>
    <row r="365" spans="1:49" ht="22.5" outlineLevel="1" x14ac:dyDescent="0.2">
      <c r="A365" s="160">
        <v>190</v>
      </c>
      <c r="B365" s="161" t="s">
        <v>588</v>
      </c>
      <c r="C365" s="166" t="s">
        <v>589</v>
      </c>
      <c r="D365" s="162" t="s">
        <v>331</v>
      </c>
      <c r="E365" s="187">
        <v>2</v>
      </c>
      <c r="F365" s="200"/>
      <c r="G365" s="201">
        <f t="shared" ref="G365:G390" si="24">ROUND(E365*F365,2)</f>
        <v>0</v>
      </c>
      <c r="H365" s="149">
        <v>21</v>
      </c>
      <c r="I365" s="148">
        <v>0.3654</v>
      </c>
      <c r="J365" s="148">
        <f t="shared" ref="J365:J390" si="25">ROUND(E365*I365,2)</f>
        <v>0.73</v>
      </c>
      <c r="K365" s="148">
        <v>0</v>
      </c>
      <c r="L365" s="148">
        <f t="shared" ref="L365:L390" si="26">ROUND(E365*K365,2)</f>
        <v>0</v>
      </c>
      <c r="M365" s="149" t="s">
        <v>328</v>
      </c>
      <c r="N365" s="149" t="s">
        <v>161</v>
      </c>
      <c r="O365" s="139"/>
      <c r="P365" s="139"/>
      <c r="Q365" s="139"/>
      <c r="R365" s="139"/>
      <c r="S365" s="139"/>
      <c r="T365" s="139"/>
      <c r="U365" s="139"/>
      <c r="V365" s="139" t="s">
        <v>162</v>
      </c>
      <c r="W365" s="139"/>
      <c r="X365" s="139"/>
      <c r="Y365" s="139"/>
      <c r="Z365" s="139"/>
      <c r="AA365" s="139"/>
      <c r="AB365" s="139"/>
      <c r="AC365" s="139"/>
      <c r="AD365" s="139"/>
      <c r="AE365" s="139"/>
      <c r="AF365" s="139"/>
      <c r="AG365" s="139"/>
      <c r="AH365" s="139"/>
      <c r="AI365" s="139"/>
      <c r="AJ365" s="139"/>
      <c r="AK365" s="139"/>
      <c r="AL365" s="139"/>
      <c r="AM365" s="139"/>
      <c r="AN365" s="139"/>
      <c r="AO365" s="139"/>
      <c r="AP365" s="139"/>
      <c r="AQ365" s="139"/>
      <c r="AR365" s="139"/>
      <c r="AS365" s="139"/>
      <c r="AT365" s="139"/>
      <c r="AU365" s="139"/>
      <c r="AV365" s="139"/>
      <c r="AW365" s="139"/>
    </row>
    <row r="366" spans="1:49" ht="22.5" outlineLevel="1" x14ac:dyDescent="0.2">
      <c r="A366" s="160">
        <v>191</v>
      </c>
      <c r="B366" s="161" t="s">
        <v>590</v>
      </c>
      <c r="C366" s="166" t="s">
        <v>591</v>
      </c>
      <c r="D366" s="162" t="s">
        <v>331</v>
      </c>
      <c r="E366" s="187">
        <v>1</v>
      </c>
      <c r="F366" s="200"/>
      <c r="G366" s="201">
        <f t="shared" si="24"/>
        <v>0</v>
      </c>
      <c r="H366" s="149">
        <v>21</v>
      </c>
      <c r="I366" s="148">
        <v>0.20438000000000001</v>
      </c>
      <c r="J366" s="148">
        <f t="shared" si="25"/>
        <v>0.2</v>
      </c>
      <c r="K366" s="148">
        <v>0</v>
      </c>
      <c r="L366" s="148">
        <f t="shared" si="26"/>
        <v>0</v>
      </c>
      <c r="M366" s="149" t="s">
        <v>328</v>
      </c>
      <c r="N366" s="149" t="s">
        <v>161</v>
      </c>
      <c r="O366" s="139"/>
      <c r="P366" s="139"/>
      <c r="Q366" s="139"/>
      <c r="R366" s="139"/>
      <c r="S366" s="139"/>
      <c r="T366" s="139"/>
      <c r="U366" s="139"/>
      <c r="V366" s="139" t="s">
        <v>162</v>
      </c>
      <c r="W366" s="139"/>
      <c r="X366" s="139"/>
      <c r="Y366" s="139"/>
      <c r="Z366" s="139"/>
      <c r="AA366" s="139"/>
      <c r="AB366" s="139"/>
      <c r="AC366" s="139"/>
      <c r="AD366" s="139"/>
      <c r="AE366" s="139"/>
      <c r="AF366" s="139"/>
      <c r="AG366" s="139"/>
      <c r="AH366" s="139"/>
      <c r="AI366" s="139"/>
      <c r="AJ366" s="139"/>
      <c r="AK366" s="139"/>
      <c r="AL366" s="139"/>
      <c r="AM366" s="139"/>
      <c r="AN366" s="139"/>
      <c r="AO366" s="139"/>
      <c r="AP366" s="139"/>
      <c r="AQ366" s="139"/>
      <c r="AR366" s="139"/>
      <c r="AS366" s="139"/>
      <c r="AT366" s="139"/>
      <c r="AU366" s="139"/>
      <c r="AV366" s="139"/>
      <c r="AW366" s="139"/>
    </row>
    <row r="367" spans="1:49" ht="22.5" outlineLevel="1" x14ac:dyDescent="0.2">
      <c r="A367" s="160">
        <v>192</v>
      </c>
      <c r="B367" s="161" t="s">
        <v>592</v>
      </c>
      <c r="C367" s="166" t="s">
        <v>593</v>
      </c>
      <c r="D367" s="162" t="s">
        <v>331</v>
      </c>
      <c r="E367" s="187">
        <v>1</v>
      </c>
      <c r="F367" s="200"/>
      <c r="G367" s="201">
        <f t="shared" si="24"/>
        <v>0</v>
      </c>
      <c r="H367" s="149">
        <v>21</v>
      </c>
      <c r="I367" s="148">
        <v>4.224E-2</v>
      </c>
      <c r="J367" s="148">
        <f t="shared" si="25"/>
        <v>0.04</v>
      </c>
      <c r="K367" s="148">
        <v>0</v>
      </c>
      <c r="L367" s="148">
        <f t="shared" si="26"/>
        <v>0</v>
      </c>
      <c r="M367" s="149" t="s">
        <v>328</v>
      </c>
      <c r="N367" s="149" t="s">
        <v>161</v>
      </c>
      <c r="O367" s="139"/>
      <c r="P367" s="139"/>
      <c r="Q367" s="139"/>
      <c r="R367" s="139"/>
      <c r="S367" s="139"/>
      <c r="T367" s="139"/>
      <c r="U367" s="139"/>
      <c r="V367" s="139" t="s">
        <v>162</v>
      </c>
      <c r="W367" s="139"/>
      <c r="X367" s="139"/>
      <c r="Y367" s="139"/>
      <c r="Z367" s="139"/>
      <c r="AA367" s="139"/>
      <c r="AB367" s="139"/>
      <c r="AC367" s="139"/>
      <c r="AD367" s="139"/>
      <c r="AE367" s="139"/>
      <c r="AF367" s="139"/>
      <c r="AG367" s="139"/>
      <c r="AH367" s="139"/>
      <c r="AI367" s="139"/>
      <c r="AJ367" s="139"/>
      <c r="AK367" s="139"/>
      <c r="AL367" s="139"/>
      <c r="AM367" s="139"/>
      <c r="AN367" s="139"/>
      <c r="AO367" s="139"/>
      <c r="AP367" s="139"/>
      <c r="AQ367" s="139"/>
      <c r="AR367" s="139"/>
      <c r="AS367" s="139"/>
      <c r="AT367" s="139"/>
      <c r="AU367" s="139"/>
      <c r="AV367" s="139"/>
      <c r="AW367" s="139"/>
    </row>
    <row r="368" spans="1:49" ht="22.5" outlineLevel="1" x14ac:dyDescent="0.2">
      <c r="A368" s="160">
        <v>193</v>
      </c>
      <c r="B368" s="161" t="s">
        <v>594</v>
      </c>
      <c r="C368" s="166" t="s">
        <v>595</v>
      </c>
      <c r="D368" s="162" t="s">
        <v>331</v>
      </c>
      <c r="E368" s="187">
        <v>1</v>
      </c>
      <c r="F368" s="200"/>
      <c r="G368" s="201">
        <f t="shared" si="24"/>
        <v>0</v>
      </c>
      <c r="H368" s="149">
        <v>21</v>
      </c>
      <c r="I368" s="148">
        <v>1.418E-2</v>
      </c>
      <c r="J368" s="148">
        <f t="shared" si="25"/>
        <v>0.01</v>
      </c>
      <c r="K368" s="148">
        <v>0</v>
      </c>
      <c r="L368" s="148">
        <f t="shared" si="26"/>
        <v>0</v>
      </c>
      <c r="M368" s="149" t="s">
        <v>328</v>
      </c>
      <c r="N368" s="149" t="s">
        <v>161</v>
      </c>
      <c r="O368" s="139"/>
      <c r="P368" s="139"/>
      <c r="Q368" s="139"/>
      <c r="R368" s="139"/>
      <c r="S368" s="139"/>
      <c r="T368" s="139"/>
      <c r="U368" s="139"/>
      <c r="V368" s="139" t="s">
        <v>162</v>
      </c>
      <c r="W368" s="139"/>
      <c r="X368" s="139"/>
      <c r="Y368" s="139"/>
      <c r="Z368" s="139"/>
      <c r="AA368" s="139"/>
      <c r="AB368" s="139"/>
      <c r="AC368" s="139"/>
      <c r="AD368" s="139"/>
      <c r="AE368" s="139"/>
      <c r="AF368" s="139"/>
      <c r="AG368" s="139"/>
      <c r="AH368" s="139"/>
      <c r="AI368" s="139"/>
      <c r="AJ368" s="139"/>
      <c r="AK368" s="139"/>
      <c r="AL368" s="139"/>
      <c r="AM368" s="139"/>
      <c r="AN368" s="139"/>
      <c r="AO368" s="139"/>
      <c r="AP368" s="139"/>
      <c r="AQ368" s="139"/>
      <c r="AR368" s="139"/>
      <c r="AS368" s="139"/>
      <c r="AT368" s="139"/>
      <c r="AU368" s="139"/>
      <c r="AV368" s="139"/>
      <c r="AW368" s="139"/>
    </row>
    <row r="369" spans="1:49" ht="22.5" outlineLevel="1" x14ac:dyDescent="0.2">
      <c r="A369" s="160">
        <v>194</v>
      </c>
      <c r="B369" s="161" t="s">
        <v>596</v>
      </c>
      <c r="C369" s="166" t="s">
        <v>597</v>
      </c>
      <c r="D369" s="162" t="s">
        <v>331</v>
      </c>
      <c r="E369" s="187">
        <v>3</v>
      </c>
      <c r="F369" s="200"/>
      <c r="G369" s="201">
        <f t="shared" si="24"/>
        <v>0</v>
      </c>
      <c r="H369" s="149">
        <v>21</v>
      </c>
      <c r="I369" s="148">
        <v>5.459E-2</v>
      </c>
      <c r="J369" s="148">
        <f t="shared" si="25"/>
        <v>0.16</v>
      </c>
      <c r="K369" s="148">
        <v>0</v>
      </c>
      <c r="L369" s="148">
        <f t="shared" si="26"/>
        <v>0</v>
      </c>
      <c r="M369" s="149" t="s">
        <v>328</v>
      </c>
      <c r="N369" s="149" t="s">
        <v>161</v>
      </c>
      <c r="O369" s="139"/>
      <c r="P369" s="139"/>
      <c r="Q369" s="139"/>
      <c r="R369" s="139"/>
      <c r="S369" s="139"/>
      <c r="T369" s="139"/>
      <c r="U369" s="139"/>
      <c r="V369" s="139" t="s">
        <v>162</v>
      </c>
      <c r="W369" s="139"/>
      <c r="X369" s="139"/>
      <c r="Y369" s="139"/>
      <c r="Z369" s="139"/>
      <c r="AA369" s="139"/>
      <c r="AB369" s="139"/>
      <c r="AC369" s="139"/>
      <c r="AD369" s="139"/>
      <c r="AE369" s="139"/>
      <c r="AF369" s="139"/>
      <c r="AG369" s="139"/>
      <c r="AH369" s="139"/>
      <c r="AI369" s="139"/>
      <c r="AJ369" s="139"/>
      <c r="AK369" s="139"/>
      <c r="AL369" s="139"/>
      <c r="AM369" s="139"/>
      <c r="AN369" s="139"/>
      <c r="AO369" s="139"/>
      <c r="AP369" s="139"/>
      <c r="AQ369" s="139"/>
      <c r="AR369" s="139"/>
      <c r="AS369" s="139"/>
      <c r="AT369" s="139"/>
      <c r="AU369" s="139"/>
      <c r="AV369" s="139"/>
      <c r="AW369" s="139"/>
    </row>
    <row r="370" spans="1:49" ht="22.5" outlineLevel="1" x14ac:dyDescent="0.2">
      <c r="A370" s="160">
        <v>195</v>
      </c>
      <c r="B370" s="161" t="s">
        <v>598</v>
      </c>
      <c r="C370" s="166" t="s">
        <v>599</v>
      </c>
      <c r="D370" s="162" t="s">
        <v>331</v>
      </c>
      <c r="E370" s="187">
        <v>1</v>
      </c>
      <c r="F370" s="200"/>
      <c r="G370" s="201">
        <f t="shared" si="24"/>
        <v>0</v>
      </c>
      <c r="H370" s="149">
        <v>21</v>
      </c>
      <c r="I370" s="148">
        <v>1.261E-2</v>
      </c>
      <c r="J370" s="148">
        <f t="shared" si="25"/>
        <v>0.01</v>
      </c>
      <c r="K370" s="148">
        <v>0</v>
      </c>
      <c r="L370" s="148">
        <f t="shared" si="26"/>
        <v>0</v>
      </c>
      <c r="M370" s="149" t="s">
        <v>328</v>
      </c>
      <c r="N370" s="149" t="s">
        <v>161</v>
      </c>
      <c r="O370" s="139"/>
      <c r="P370" s="139"/>
      <c r="Q370" s="139"/>
      <c r="R370" s="139"/>
      <c r="S370" s="139"/>
      <c r="T370" s="139"/>
      <c r="U370" s="139"/>
      <c r="V370" s="139" t="s">
        <v>162</v>
      </c>
      <c r="W370" s="139"/>
      <c r="X370" s="139"/>
      <c r="Y370" s="139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  <c r="AO370" s="139"/>
      <c r="AP370" s="139"/>
      <c r="AQ370" s="139"/>
      <c r="AR370" s="139"/>
      <c r="AS370" s="139"/>
      <c r="AT370" s="139"/>
      <c r="AU370" s="139"/>
      <c r="AV370" s="139"/>
      <c r="AW370" s="139"/>
    </row>
    <row r="371" spans="1:49" ht="22.5" outlineLevel="1" x14ac:dyDescent="0.2">
      <c r="A371" s="160">
        <v>196</v>
      </c>
      <c r="B371" s="161" t="s">
        <v>600</v>
      </c>
      <c r="C371" s="166" t="s">
        <v>601</v>
      </c>
      <c r="D371" s="162" t="s">
        <v>331</v>
      </c>
      <c r="E371" s="187">
        <v>1</v>
      </c>
      <c r="F371" s="200"/>
      <c r="G371" s="201">
        <f t="shared" si="24"/>
        <v>0</v>
      </c>
      <c r="H371" s="149">
        <v>21</v>
      </c>
      <c r="I371" s="148">
        <v>1.261E-2</v>
      </c>
      <c r="J371" s="148">
        <f t="shared" si="25"/>
        <v>0.01</v>
      </c>
      <c r="K371" s="148">
        <v>0</v>
      </c>
      <c r="L371" s="148">
        <f t="shared" si="26"/>
        <v>0</v>
      </c>
      <c r="M371" s="149" t="s">
        <v>328</v>
      </c>
      <c r="N371" s="149" t="s">
        <v>161</v>
      </c>
      <c r="O371" s="139"/>
      <c r="P371" s="139"/>
      <c r="Q371" s="139"/>
      <c r="R371" s="139"/>
      <c r="S371" s="139"/>
      <c r="T371" s="139"/>
      <c r="U371" s="139"/>
      <c r="V371" s="139" t="s">
        <v>162</v>
      </c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  <c r="AJ371" s="139"/>
      <c r="AK371" s="139"/>
      <c r="AL371" s="139"/>
      <c r="AM371" s="139"/>
      <c r="AN371" s="139"/>
      <c r="AO371" s="139"/>
      <c r="AP371" s="139"/>
      <c r="AQ371" s="139"/>
      <c r="AR371" s="139"/>
      <c r="AS371" s="139"/>
      <c r="AT371" s="139"/>
      <c r="AU371" s="139"/>
      <c r="AV371" s="139"/>
      <c r="AW371" s="139"/>
    </row>
    <row r="372" spans="1:49" ht="22.5" outlineLevel="1" x14ac:dyDescent="0.2">
      <c r="A372" s="160">
        <v>197</v>
      </c>
      <c r="B372" s="161" t="s">
        <v>602</v>
      </c>
      <c r="C372" s="166" t="s">
        <v>603</v>
      </c>
      <c r="D372" s="162" t="s">
        <v>331</v>
      </c>
      <c r="E372" s="187">
        <v>1</v>
      </c>
      <c r="F372" s="200"/>
      <c r="G372" s="201">
        <f t="shared" si="24"/>
        <v>0</v>
      </c>
      <c r="H372" s="149">
        <v>21</v>
      </c>
      <c r="I372" s="148">
        <v>1.418E-2</v>
      </c>
      <c r="J372" s="148">
        <f t="shared" si="25"/>
        <v>0.01</v>
      </c>
      <c r="K372" s="148">
        <v>0</v>
      </c>
      <c r="L372" s="148">
        <f t="shared" si="26"/>
        <v>0</v>
      </c>
      <c r="M372" s="149" t="s">
        <v>328</v>
      </c>
      <c r="N372" s="149" t="s">
        <v>161</v>
      </c>
      <c r="O372" s="139"/>
      <c r="P372" s="139"/>
      <c r="Q372" s="139"/>
      <c r="R372" s="139"/>
      <c r="S372" s="139"/>
      <c r="T372" s="139"/>
      <c r="U372" s="139"/>
      <c r="V372" s="139" t="s">
        <v>162</v>
      </c>
      <c r="W372" s="139"/>
      <c r="X372" s="139"/>
      <c r="Y372" s="139"/>
      <c r="Z372" s="139"/>
      <c r="AA372" s="139"/>
      <c r="AB372" s="139"/>
      <c r="AC372" s="139"/>
      <c r="AD372" s="139"/>
      <c r="AE372" s="139"/>
      <c r="AF372" s="139"/>
      <c r="AG372" s="139"/>
      <c r="AH372" s="139"/>
      <c r="AI372" s="139"/>
      <c r="AJ372" s="139"/>
      <c r="AK372" s="139"/>
      <c r="AL372" s="139"/>
      <c r="AM372" s="139"/>
      <c r="AN372" s="139"/>
      <c r="AO372" s="139"/>
      <c r="AP372" s="139"/>
      <c r="AQ372" s="139"/>
      <c r="AR372" s="139"/>
      <c r="AS372" s="139"/>
      <c r="AT372" s="139"/>
      <c r="AU372" s="139"/>
      <c r="AV372" s="139"/>
      <c r="AW372" s="139"/>
    </row>
    <row r="373" spans="1:49" ht="22.5" outlineLevel="1" x14ac:dyDescent="0.2">
      <c r="A373" s="160">
        <v>198</v>
      </c>
      <c r="B373" s="161" t="s">
        <v>604</v>
      </c>
      <c r="C373" s="166" t="s">
        <v>605</v>
      </c>
      <c r="D373" s="162" t="s">
        <v>331</v>
      </c>
      <c r="E373" s="187">
        <v>1</v>
      </c>
      <c r="F373" s="200"/>
      <c r="G373" s="201">
        <f t="shared" si="24"/>
        <v>0</v>
      </c>
      <c r="H373" s="149">
        <v>21</v>
      </c>
      <c r="I373" s="148">
        <v>2.5219999999999999E-2</v>
      </c>
      <c r="J373" s="148">
        <f t="shared" si="25"/>
        <v>0.03</v>
      </c>
      <c r="K373" s="148">
        <v>0</v>
      </c>
      <c r="L373" s="148">
        <f t="shared" si="26"/>
        <v>0</v>
      </c>
      <c r="M373" s="149" t="s">
        <v>328</v>
      </c>
      <c r="N373" s="149" t="s">
        <v>161</v>
      </c>
      <c r="O373" s="139"/>
      <c r="P373" s="139"/>
      <c r="Q373" s="139"/>
      <c r="R373" s="139"/>
      <c r="S373" s="139"/>
      <c r="T373" s="139"/>
      <c r="U373" s="139"/>
      <c r="V373" s="139" t="s">
        <v>162</v>
      </c>
      <c r="W373" s="139"/>
      <c r="X373" s="139"/>
      <c r="Y373" s="139"/>
      <c r="Z373" s="139"/>
      <c r="AA373" s="139"/>
      <c r="AB373" s="139"/>
      <c r="AC373" s="139"/>
      <c r="AD373" s="139"/>
      <c r="AE373" s="139"/>
      <c r="AF373" s="139"/>
      <c r="AG373" s="139"/>
      <c r="AH373" s="139"/>
      <c r="AI373" s="139"/>
      <c r="AJ373" s="139"/>
      <c r="AK373" s="139"/>
      <c r="AL373" s="139"/>
      <c r="AM373" s="139"/>
      <c r="AN373" s="139"/>
      <c r="AO373" s="139"/>
      <c r="AP373" s="139"/>
      <c r="AQ373" s="139"/>
      <c r="AR373" s="139"/>
      <c r="AS373" s="139"/>
      <c r="AT373" s="139"/>
      <c r="AU373" s="139"/>
      <c r="AV373" s="139"/>
      <c r="AW373" s="139"/>
    </row>
    <row r="374" spans="1:49" ht="22.5" outlineLevel="1" x14ac:dyDescent="0.2">
      <c r="A374" s="160">
        <v>199</v>
      </c>
      <c r="B374" s="161" t="s">
        <v>606</v>
      </c>
      <c r="C374" s="166" t="s">
        <v>607</v>
      </c>
      <c r="D374" s="162" t="s">
        <v>331</v>
      </c>
      <c r="E374" s="187">
        <v>2</v>
      </c>
      <c r="F374" s="200"/>
      <c r="G374" s="201">
        <f t="shared" si="24"/>
        <v>0</v>
      </c>
      <c r="H374" s="149">
        <v>21</v>
      </c>
      <c r="I374" s="148">
        <v>0.38569999999999999</v>
      </c>
      <c r="J374" s="148">
        <f t="shared" si="25"/>
        <v>0.77</v>
      </c>
      <c r="K374" s="148">
        <v>0</v>
      </c>
      <c r="L374" s="148">
        <f t="shared" si="26"/>
        <v>0</v>
      </c>
      <c r="M374" s="149" t="s">
        <v>328</v>
      </c>
      <c r="N374" s="149" t="s">
        <v>161</v>
      </c>
      <c r="O374" s="139"/>
      <c r="P374" s="139"/>
      <c r="Q374" s="139"/>
      <c r="R374" s="139"/>
      <c r="S374" s="139"/>
      <c r="T374" s="139"/>
      <c r="U374" s="139"/>
      <c r="V374" s="139" t="s">
        <v>162</v>
      </c>
      <c r="W374" s="139"/>
      <c r="X374" s="139"/>
      <c r="Y374" s="139"/>
      <c r="Z374" s="139"/>
      <c r="AA374" s="139"/>
      <c r="AB374" s="139"/>
      <c r="AC374" s="139"/>
      <c r="AD374" s="139"/>
      <c r="AE374" s="139"/>
      <c r="AF374" s="139"/>
      <c r="AG374" s="139"/>
      <c r="AH374" s="139"/>
      <c r="AI374" s="139"/>
      <c r="AJ374" s="139"/>
      <c r="AK374" s="139"/>
      <c r="AL374" s="139"/>
      <c r="AM374" s="139"/>
      <c r="AN374" s="139"/>
      <c r="AO374" s="139"/>
      <c r="AP374" s="139"/>
      <c r="AQ374" s="139"/>
      <c r="AR374" s="139"/>
      <c r="AS374" s="139"/>
      <c r="AT374" s="139"/>
      <c r="AU374" s="139"/>
      <c r="AV374" s="139"/>
      <c r="AW374" s="139"/>
    </row>
    <row r="375" spans="1:49" ht="22.5" outlineLevel="1" x14ac:dyDescent="0.2">
      <c r="A375" s="160">
        <v>200</v>
      </c>
      <c r="B375" s="161" t="s">
        <v>608</v>
      </c>
      <c r="C375" s="166" t="s">
        <v>609</v>
      </c>
      <c r="D375" s="162" t="s">
        <v>331</v>
      </c>
      <c r="E375" s="187">
        <v>120</v>
      </c>
      <c r="F375" s="200"/>
      <c r="G375" s="201">
        <f t="shared" si="24"/>
        <v>0</v>
      </c>
      <c r="H375" s="149">
        <v>21</v>
      </c>
      <c r="I375" s="148">
        <v>9.75E-3</v>
      </c>
      <c r="J375" s="148">
        <f t="shared" si="25"/>
        <v>1.17</v>
      </c>
      <c r="K375" s="148">
        <v>0</v>
      </c>
      <c r="L375" s="148">
        <f t="shared" si="26"/>
        <v>0</v>
      </c>
      <c r="M375" s="149" t="s">
        <v>328</v>
      </c>
      <c r="N375" s="149" t="s">
        <v>161</v>
      </c>
      <c r="O375" s="139"/>
      <c r="P375" s="139"/>
      <c r="Q375" s="139"/>
      <c r="R375" s="139"/>
      <c r="S375" s="139"/>
      <c r="T375" s="139"/>
      <c r="U375" s="139"/>
      <c r="V375" s="139" t="s">
        <v>610</v>
      </c>
      <c r="W375" s="139"/>
      <c r="X375" s="139"/>
      <c r="Y375" s="139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</row>
    <row r="376" spans="1:49" ht="22.5" outlineLevel="1" x14ac:dyDescent="0.2">
      <c r="A376" s="160">
        <v>201</v>
      </c>
      <c r="B376" s="161" t="s">
        <v>611</v>
      </c>
      <c r="C376" s="166" t="s">
        <v>612</v>
      </c>
      <c r="D376" s="162" t="s">
        <v>327</v>
      </c>
      <c r="E376" s="187">
        <v>1</v>
      </c>
      <c r="F376" s="200"/>
      <c r="G376" s="201">
        <f t="shared" si="24"/>
        <v>0</v>
      </c>
      <c r="H376" s="149">
        <v>21</v>
      </c>
      <c r="I376" s="148">
        <v>0.68993000000000004</v>
      </c>
      <c r="J376" s="148">
        <f t="shared" si="25"/>
        <v>0.69</v>
      </c>
      <c r="K376" s="148">
        <v>0</v>
      </c>
      <c r="L376" s="148">
        <f t="shared" si="26"/>
        <v>0</v>
      </c>
      <c r="M376" s="149" t="s">
        <v>328</v>
      </c>
      <c r="N376" s="149" t="s">
        <v>161</v>
      </c>
      <c r="O376" s="139"/>
      <c r="P376" s="139"/>
      <c r="Q376" s="139"/>
      <c r="R376" s="139"/>
      <c r="S376" s="139"/>
      <c r="T376" s="139"/>
      <c r="U376" s="139"/>
      <c r="V376" s="139" t="s">
        <v>610</v>
      </c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  <c r="AK376" s="139"/>
      <c r="AL376" s="139"/>
      <c r="AM376" s="139"/>
      <c r="AN376" s="139"/>
      <c r="AO376" s="139"/>
      <c r="AP376" s="139"/>
      <c r="AQ376" s="139"/>
      <c r="AR376" s="139"/>
      <c r="AS376" s="139"/>
      <c r="AT376" s="139"/>
      <c r="AU376" s="139"/>
      <c r="AV376" s="139"/>
      <c r="AW376" s="139"/>
    </row>
    <row r="377" spans="1:49" ht="22.5" outlineLevel="1" x14ac:dyDescent="0.2">
      <c r="A377" s="160">
        <v>202</v>
      </c>
      <c r="B377" s="161" t="s">
        <v>613</v>
      </c>
      <c r="C377" s="166" t="s">
        <v>614</v>
      </c>
      <c r="D377" s="162" t="s">
        <v>327</v>
      </c>
      <c r="E377" s="187">
        <v>1</v>
      </c>
      <c r="F377" s="200"/>
      <c r="G377" s="201">
        <f t="shared" si="24"/>
        <v>0</v>
      </c>
      <c r="H377" s="149">
        <v>21</v>
      </c>
      <c r="I377" s="148">
        <v>3.85E-2</v>
      </c>
      <c r="J377" s="148">
        <f t="shared" si="25"/>
        <v>0.04</v>
      </c>
      <c r="K377" s="148">
        <v>0</v>
      </c>
      <c r="L377" s="148">
        <f t="shared" si="26"/>
        <v>0</v>
      </c>
      <c r="M377" s="149" t="s">
        <v>328</v>
      </c>
      <c r="N377" s="149" t="s">
        <v>161</v>
      </c>
      <c r="O377" s="139"/>
      <c r="P377" s="139"/>
      <c r="Q377" s="139"/>
      <c r="R377" s="139"/>
      <c r="S377" s="139"/>
      <c r="T377" s="139"/>
      <c r="U377" s="139"/>
      <c r="V377" s="139" t="s">
        <v>610</v>
      </c>
      <c r="W377" s="139"/>
      <c r="X377" s="139"/>
      <c r="Y377" s="139"/>
      <c r="Z377" s="139"/>
      <c r="AA377" s="139"/>
      <c r="AB377" s="139"/>
      <c r="AC377" s="139"/>
      <c r="AD377" s="139"/>
      <c r="AE377" s="139"/>
      <c r="AF377" s="139"/>
      <c r="AG377" s="139"/>
      <c r="AH377" s="139"/>
      <c r="AI377" s="139"/>
      <c r="AJ377" s="139"/>
      <c r="AK377" s="139"/>
      <c r="AL377" s="139"/>
      <c r="AM377" s="139"/>
      <c r="AN377" s="139"/>
      <c r="AO377" s="139"/>
      <c r="AP377" s="139"/>
      <c r="AQ377" s="139"/>
      <c r="AR377" s="139"/>
      <c r="AS377" s="139"/>
      <c r="AT377" s="139"/>
      <c r="AU377" s="139"/>
      <c r="AV377" s="139"/>
      <c r="AW377" s="139"/>
    </row>
    <row r="378" spans="1:49" ht="33.75" outlineLevel="1" x14ac:dyDescent="0.2">
      <c r="A378" s="160">
        <v>203</v>
      </c>
      <c r="B378" s="161" t="s">
        <v>615</v>
      </c>
      <c r="C378" s="166" t="s">
        <v>616</v>
      </c>
      <c r="D378" s="162" t="s">
        <v>331</v>
      </c>
      <c r="E378" s="187">
        <v>14</v>
      </c>
      <c r="F378" s="200"/>
      <c r="G378" s="201">
        <f t="shared" si="24"/>
        <v>0</v>
      </c>
      <c r="H378" s="149">
        <v>21</v>
      </c>
      <c r="I378" s="148">
        <v>1.32E-3</v>
      </c>
      <c r="J378" s="148">
        <f t="shared" si="25"/>
        <v>0.02</v>
      </c>
      <c r="K378" s="148">
        <v>0</v>
      </c>
      <c r="L378" s="148">
        <f t="shared" si="26"/>
        <v>0</v>
      </c>
      <c r="M378" s="149" t="s">
        <v>328</v>
      </c>
      <c r="N378" s="149" t="s">
        <v>161</v>
      </c>
      <c r="O378" s="139"/>
      <c r="P378" s="139"/>
      <c r="Q378" s="139"/>
      <c r="R378" s="139"/>
      <c r="S378" s="139"/>
      <c r="T378" s="139"/>
      <c r="U378" s="139"/>
      <c r="V378" s="139" t="s">
        <v>610</v>
      </c>
      <c r="W378" s="139"/>
      <c r="X378" s="139"/>
      <c r="Y378" s="139"/>
      <c r="Z378" s="139"/>
      <c r="AA378" s="139"/>
      <c r="AB378" s="139"/>
      <c r="AC378" s="139"/>
      <c r="AD378" s="139"/>
      <c r="AE378" s="139"/>
      <c r="AF378" s="139"/>
      <c r="AG378" s="139"/>
      <c r="AH378" s="139"/>
      <c r="AI378" s="139"/>
      <c r="AJ378" s="139"/>
      <c r="AK378" s="139"/>
      <c r="AL378" s="139"/>
      <c r="AM378" s="139"/>
      <c r="AN378" s="139"/>
      <c r="AO378" s="139"/>
      <c r="AP378" s="139"/>
      <c r="AQ378" s="139"/>
      <c r="AR378" s="139"/>
      <c r="AS378" s="139"/>
      <c r="AT378" s="139"/>
      <c r="AU378" s="139"/>
      <c r="AV378" s="139"/>
      <c r="AW378" s="139"/>
    </row>
    <row r="379" spans="1:49" ht="22.5" outlineLevel="1" x14ac:dyDescent="0.2">
      <c r="A379" s="160">
        <v>204</v>
      </c>
      <c r="B379" s="161" t="s">
        <v>617</v>
      </c>
      <c r="C379" s="166" t="s">
        <v>618</v>
      </c>
      <c r="D379" s="162" t="s">
        <v>327</v>
      </c>
      <c r="E379" s="187">
        <v>112</v>
      </c>
      <c r="F379" s="200"/>
      <c r="G379" s="201">
        <f t="shared" si="24"/>
        <v>0</v>
      </c>
      <c r="H379" s="149">
        <v>21</v>
      </c>
      <c r="I379" s="148">
        <v>1.221E-2</v>
      </c>
      <c r="J379" s="148">
        <f t="shared" si="25"/>
        <v>1.37</v>
      </c>
      <c r="K379" s="148">
        <v>0</v>
      </c>
      <c r="L379" s="148">
        <f t="shared" si="26"/>
        <v>0</v>
      </c>
      <c r="M379" s="149" t="s">
        <v>328</v>
      </c>
      <c r="N379" s="149" t="s">
        <v>161</v>
      </c>
      <c r="O379" s="139"/>
      <c r="P379" s="139"/>
      <c r="Q379" s="139"/>
      <c r="R379" s="139"/>
      <c r="S379" s="139"/>
      <c r="T379" s="139"/>
      <c r="U379" s="139"/>
      <c r="V379" s="139" t="s">
        <v>162</v>
      </c>
      <c r="W379" s="139"/>
      <c r="X379" s="139"/>
      <c r="Y379" s="139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  <c r="AK379" s="139"/>
      <c r="AL379" s="139"/>
      <c r="AM379" s="139"/>
      <c r="AN379" s="139"/>
      <c r="AO379" s="139"/>
      <c r="AP379" s="139"/>
      <c r="AQ379" s="139"/>
      <c r="AR379" s="139"/>
      <c r="AS379" s="139"/>
      <c r="AT379" s="139"/>
      <c r="AU379" s="139"/>
      <c r="AV379" s="139"/>
      <c r="AW379" s="139"/>
    </row>
    <row r="380" spans="1:49" ht="22.5" outlineLevel="1" x14ac:dyDescent="0.2">
      <c r="A380" s="160">
        <v>205</v>
      </c>
      <c r="B380" s="161" t="s">
        <v>619</v>
      </c>
      <c r="C380" s="166" t="s">
        <v>620</v>
      </c>
      <c r="D380" s="162" t="s">
        <v>327</v>
      </c>
      <c r="E380" s="187">
        <v>3</v>
      </c>
      <c r="F380" s="200"/>
      <c r="G380" s="201">
        <f t="shared" si="24"/>
        <v>0</v>
      </c>
      <c r="H380" s="149">
        <v>21</v>
      </c>
      <c r="I380" s="148">
        <v>8.1200000000000005E-3</v>
      </c>
      <c r="J380" s="148">
        <f t="shared" si="25"/>
        <v>0.02</v>
      </c>
      <c r="K380" s="148">
        <v>0</v>
      </c>
      <c r="L380" s="148">
        <f t="shared" si="26"/>
        <v>0</v>
      </c>
      <c r="M380" s="149" t="s">
        <v>328</v>
      </c>
      <c r="N380" s="149" t="s">
        <v>161</v>
      </c>
      <c r="O380" s="139"/>
      <c r="P380" s="139"/>
      <c r="Q380" s="139"/>
      <c r="R380" s="139"/>
      <c r="S380" s="139"/>
      <c r="T380" s="139"/>
      <c r="U380" s="139"/>
      <c r="V380" s="139" t="s">
        <v>162</v>
      </c>
      <c r="W380" s="139"/>
      <c r="X380" s="139"/>
      <c r="Y380" s="139"/>
      <c r="Z380" s="139"/>
      <c r="AA380" s="139"/>
      <c r="AB380" s="139"/>
      <c r="AC380" s="139"/>
      <c r="AD380" s="139"/>
      <c r="AE380" s="139"/>
      <c r="AF380" s="139"/>
      <c r="AG380" s="139"/>
      <c r="AH380" s="139"/>
      <c r="AI380" s="139"/>
      <c r="AJ380" s="139"/>
      <c r="AK380" s="139"/>
      <c r="AL380" s="139"/>
      <c r="AM380" s="139"/>
      <c r="AN380" s="139"/>
      <c r="AO380" s="139"/>
      <c r="AP380" s="139"/>
      <c r="AQ380" s="139"/>
      <c r="AR380" s="139"/>
      <c r="AS380" s="139"/>
      <c r="AT380" s="139"/>
      <c r="AU380" s="139"/>
      <c r="AV380" s="139"/>
      <c r="AW380" s="139"/>
    </row>
    <row r="381" spans="1:49" ht="22.5" outlineLevel="1" x14ac:dyDescent="0.2">
      <c r="A381" s="160">
        <v>206</v>
      </c>
      <c r="B381" s="161" t="s">
        <v>621</v>
      </c>
      <c r="C381" s="166" t="s">
        <v>622</v>
      </c>
      <c r="D381" s="162" t="s">
        <v>327</v>
      </c>
      <c r="E381" s="187">
        <v>1</v>
      </c>
      <c r="F381" s="200"/>
      <c r="G381" s="201">
        <f t="shared" si="24"/>
        <v>0</v>
      </c>
      <c r="H381" s="149">
        <v>21</v>
      </c>
      <c r="I381" s="148">
        <v>0.55640000000000001</v>
      </c>
      <c r="J381" s="148">
        <f t="shared" si="25"/>
        <v>0.56000000000000005</v>
      </c>
      <c r="K381" s="148">
        <v>0</v>
      </c>
      <c r="L381" s="148">
        <f t="shared" si="26"/>
        <v>0</v>
      </c>
      <c r="M381" s="149" t="s">
        <v>328</v>
      </c>
      <c r="N381" s="149" t="s">
        <v>161</v>
      </c>
      <c r="O381" s="139"/>
      <c r="P381" s="139"/>
      <c r="Q381" s="139"/>
      <c r="R381" s="139"/>
      <c r="S381" s="139"/>
      <c r="T381" s="139"/>
      <c r="U381" s="139"/>
      <c r="V381" s="139" t="s">
        <v>610</v>
      </c>
      <c r="W381" s="139"/>
      <c r="X381" s="139"/>
      <c r="Y381" s="139"/>
      <c r="Z381" s="139"/>
      <c r="AA381" s="139"/>
      <c r="AB381" s="139"/>
      <c r="AC381" s="139"/>
      <c r="AD381" s="139"/>
      <c r="AE381" s="139"/>
      <c r="AF381" s="139"/>
      <c r="AG381" s="139"/>
      <c r="AH381" s="139"/>
      <c r="AI381" s="139"/>
      <c r="AJ381" s="139"/>
      <c r="AK381" s="139"/>
      <c r="AL381" s="139"/>
      <c r="AM381" s="139"/>
      <c r="AN381" s="139"/>
      <c r="AO381" s="139"/>
      <c r="AP381" s="139"/>
      <c r="AQ381" s="139"/>
      <c r="AR381" s="139"/>
      <c r="AS381" s="139"/>
      <c r="AT381" s="139"/>
      <c r="AU381" s="139"/>
      <c r="AV381" s="139"/>
      <c r="AW381" s="139"/>
    </row>
    <row r="382" spans="1:49" ht="22.5" outlineLevel="1" x14ac:dyDescent="0.2">
      <c r="A382" s="160">
        <v>207</v>
      </c>
      <c r="B382" s="161" t="s">
        <v>623</v>
      </c>
      <c r="C382" s="166" t="s">
        <v>624</v>
      </c>
      <c r="D382" s="162" t="s">
        <v>327</v>
      </c>
      <c r="E382" s="187">
        <v>2</v>
      </c>
      <c r="F382" s="200"/>
      <c r="G382" s="201">
        <f t="shared" si="24"/>
        <v>0</v>
      </c>
      <c r="H382" s="149">
        <v>21</v>
      </c>
      <c r="I382" s="148">
        <v>8.3400000000000002E-2</v>
      </c>
      <c r="J382" s="148">
        <f t="shared" si="25"/>
        <v>0.17</v>
      </c>
      <c r="K382" s="148">
        <v>0</v>
      </c>
      <c r="L382" s="148">
        <f t="shared" si="26"/>
        <v>0</v>
      </c>
      <c r="M382" s="149" t="s">
        <v>328</v>
      </c>
      <c r="N382" s="149" t="s">
        <v>161</v>
      </c>
      <c r="O382" s="139"/>
      <c r="P382" s="139"/>
      <c r="Q382" s="139"/>
      <c r="R382" s="139"/>
      <c r="S382" s="139"/>
      <c r="T382" s="139"/>
      <c r="U382" s="139"/>
      <c r="V382" s="139" t="s">
        <v>610</v>
      </c>
      <c r="W382" s="139"/>
      <c r="X382" s="139"/>
      <c r="Y382" s="139"/>
      <c r="Z382" s="139"/>
      <c r="AA382" s="139"/>
      <c r="AB382" s="139"/>
      <c r="AC382" s="139"/>
      <c r="AD382" s="139"/>
      <c r="AE382" s="139"/>
      <c r="AF382" s="139"/>
      <c r="AG382" s="139"/>
      <c r="AH382" s="139"/>
      <c r="AI382" s="139"/>
      <c r="AJ382" s="139"/>
      <c r="AK382" s="139"/>
      <c r="AL382" s="139"/>
      <c r="AM382" s="139"/>
      <c r="AN382" s="139"/>
      <c r="AO382" s="139"/>
      <c r="AP382" s="139"/>
      <c r="AQ382" s="139"/>
      <c r="AR382" s="139"/>
      <c r="AS382" s="139"/>
      <c r="AT382" s="139"/>
      <c r="AU382" s="139"/>
      <c r="AV382" s="139"/>
      <c r="AW382" s="139"/>
    </row>
    <row r="383" spans="1:49" ht="22.5" outlineLevel="1" x14ac:dyDescent="0.2">
      <c r="A383" s="160">
        <v>208</v>
      </c>
      <c r="B383" s="161" t="s">
        <v>625</v>
      </c>
      <c r="C383" s="166" t="s">
        <v>626</v>
      </c>
      <c r="D383" s="162" t="s">
        <v>331</v>
      </c>
      <c r="E383" s="187">
        <v>1</v>
      </c>
      <c r="F383" s="200"/>
      <c r="G383" s="201">
        <f t="shared" si="24"/>
        <v>0</v>
      </c>
      <c r="H383" s="149">
        <v>21</v>
      </c>
      <c r="I383" s="148">
        <v>0.05</v>
      </c>
      <c r="J383" s="148">
        <f t="shared" si="25"/>
        <v>0.05</v>
      </c>
      <c r="K383" s="148">
        <v>0</v>
      </c>
      <c r="L383" s="148">
        <f t="shared" si="26"/>
        <v>0</v>
      </c>
      <c r="M383" s="149" t="s">
        <v>328</v>
      </c>
      <c r="N383" s="149" t="s">
        <v>161</v>
      </c>
      <c r="O383" s="139"/>
      <c r="P383" s="139"/>
      <c r="Q383" s="139"/>
      <c r="R383" s="139"/>
      <c r="S383" s="139"/>
      <c r="T383" s="139"/>
      <c r="U383" s="139"/>
      <c r="V383" s="139" t="s">
        <v>162</v>
      </c>
      <c r="W383" s="139"/>
      <c r="X383" s="139"/>
      <c r="Y383" s="139"/>
      <c r="Z383" s="139"/>
      <c r="AA383" s="139"/>
      <c r="AB383" s="139"/>
      <c r="AC383" s="139"/>
      <c r="AD383" s="139"/>
      <c r="AE383" s="139"/>
      <c r="AF383" s="139"/>
      <c r="AG383" s="139"/>
      <c r="AH383" s="139"/>
      <c r="AI383" s="139"/>
      <c r="AJ383" s="139"/>
      <c r="AK383" s="139"/>
      <c r="AL383" s="139"/>
      <c r="AM383" s="139"/>
      <c r="AN383" s="139"/>
      <c r="AO383" s="139"/>
      <c r="AP383" s="139"/>
      <c r="AQ383" s="139"/>
      <c r="AR383" s="139"/>
      <c r="AS383" s="139"/>
      <c r="AT383" s="139"/>
      <c r="AU383" s="139"/>
      <c r="AV383" s="139"/>
      <c r="AW383" s="139"/>
    </row>
    <row r="384" spans="1:49" ht="22.5" outlineLevel="1" x14ac:dyDescent="0.2">
      <c r="A384" s="160">
        <v>209</v>
      </c>
      <c r="B384" s="161" t="s">
        <v>627</v>
      </c>
      <c r="C384" s="166" t="s">
        <v>628</v>
      </c>
      <c r="D384" s="162" t="s">
        <v>331</v>
      </c>
      <c r="E384" s="187">
        <v>2</v>
      </c>
      <c r="F384" s="200"/>
      <c r="G384" s="201">
        <f t="shared" si="24"/>
        <v>0</v>
      </c>
      <c r="H384" s="149">
        <v>21</v>
      </c>
      <c r="I384" s="148">
        <v>0.06</v>
      </c>
      <c r="J384" s="148">
        <f t="shared" si="25"/>
        <v>0.12</v>
      </c>
      <c r="K384" s="148">
        <v>0</v>
      </c>
      <c r="L384" s="148">
        <f t="shared" si="26"/>
        <v>0</v>
      </c>
      <c r="M384" s="149" t="s">
        <v>328</v>
      </c>
      <c r="N384" s="149" t="s">
        <v>161</v>
      </c>
      <c r="O384" s="139"/>
      <c r="P384" s="139"/>
      <c r="Q384" s="139"/>
      <c r="R384" s="139"/>
      <c r="S384" s="139"/>
      <c r="T384" s="139"/>
      <c r="U384" s="139"/>
      <c r="V384" s="139" t="s">
        <v>162</v>
      </c>
      <c r="W384" s="139"/>
      <c r="X384" s="139"/>
      <c r="Y384" s="139"/>
      <c r="Z384" s="139"/>
      <c r="AA384" s="139"/>
      <c r="AB384" s="139"/>
      <c r="AC384" s="139"/>
      <c r="AD384" s="139"/>
      <c r="AE384" s="139"/>
      <c r="AF384" s="139"/>
      <c r="AG384" s="139"/>
      <c r="AH384" s="139"/>
      <c r="AI384" s="139"/>
      <c r="AJ384" s="139"/>
      <c r="AK384" s="139"/>
      <c r="AL384" s="139"/>
      <c r="AM384" s="139"/>
      <c r="AN384" s="139"/>
      <c r="AO384" s="139"/>
      <c r="AP384" s="139"/>
      <c r="AQ384" s="139"/>
      <c r="AR384" s="139"/>
      <c r="AS384" s="139"/>
      <c r="AT384" s="139"/>
      <c r="AU384" s="139"/>
      <c r="AV384" s="139"/>
      <c r="AW384" s="139"/>
    </row>
    <row r="385" spans="1:49" ht="22.5" outlineLevel="1" x14ac:dyDescent="0.2">
      <c r="A385" s="160">
        <v>210</v>
      </c>
      <c r="B385" s="161" t="s">
        <v>629</v>
      </c>
      <c r="C385" s="166" t="s">
        <v>630</v>
      </c>
      <c r="D385" s="162" t="s">
        <v>331</v>
      </c>
      <c r="E385" s="187">
        <v>21</v>
      </c>
      <c r="F385" s="200"/>
      <c r="G385" s="201">
        <f t="shared" si="24"/>
        <v>0</v>
      </c>
      <c r="H385" s="149">
        <v>21</v>
      </c>
      <c r="I385" s="148">
        <v>6.4799999999999996E-2</v>
      </c>
      <c r="J385" s="148">
        <f t="shared" si="25"/>
        <v>1.36</v>
      </c>
      <c r="K385" s="148">
        <v>0</v>
      </c>
      <c r="L385" s="148">
        <f t="shared" si="26"/>
        <v>0</v>
      </c>
      <c r="M385" s="149" t="s">
        <v>328</v>
      </c>
      <c r="N385" s="149" t="s">
        <v>161</v>
      </c>
      <c r="O385" s="139"/>
      <c r="P385" s="139"/>
      <c r="Q385" s="139"/>
      <c r="R385" s="139"/>
      <c r="S385" s="139"/>
      <c r="T385" s="139"/>
      <c r="U385" s="139"/>
      <c r="V385" s="139" t="s">
        <v>162</v>
      </c>
      <c r="W385" s="139"/>
      <c r="X385" s="139"/>
      <c r="Y385" s="139"/>
      <c r="Z385" s="139"/>
      <c r="AA385" s="139"/>
      <c r="AB385" s="139"/>
      <c r="AC385" s="139"/>
      <c r="AD385" s="139"/>
      <c r="AE385" s="139"/>
      <c r="AF385" s="139"/>
      <c r="AG385" s="139"/>
      <c r="AH385" s="139"/>
      <c r="AI385" s="139"/>
      <c r="AJ385" s="139"/>
      <c r="AK385" s="139"/>
      <c r="AL385" s="139"/>
      <c r="AM385" s="139"/>
      <c r="AN385" s="139"/>
      <c r="AO385" s="139"/>
      <c r="AP385" s="139"/>
      <c r="AQ385" s="139"/>
      <c r="AR385" s="139"/>
      <c r="AS385" s="139"/>
      <c r="AT385" s="139"/>
      <c r="AU385" s="139"/>
      <c r="AV385" s="139"/>
      <c r="AW385" s="139"/>
    </row>
    <row r="386" spans="1:49" ht="22.5" outlineLevel="1" x14ac:dyDescent="0.2">
      <c r="A386" s="160">
        <v>211</v>
      </c>
      <c r="B386" s="161" t="s">
        <v>631</v>
      </c>
      <c r="C386" s="166" t="s">
        <v>632</v>
      </c>
      <c r="D386" s="162" t="s">
        <v>331</v>
      </c>
      <c r="E386" s="187">
        <v>7</v>
      </c>
      <c r="F386" s="200"/>
      <c r="G386" s="201">
        <f t="shared" si="24"/>
        <v>0</v>
      </c>
      <c r="H386" s="149">
        <v>21</v>
      </c>
      <c r="I386" s="148">
        <v>4.4999999999999998E-2</v>
      </c>
      <c r="J386" s="148">
        <f t="shared" si="25"/>
        <v>0.32</v>
      </c>
      <c r="K386" s="148">
        <v>0</v>
      </c>
      <c r="L386" s="148">
        <f t="shared" si="26"/>
        <v>0</v>
      </c>
      <c r="M386" s="149" t="s">
        <v>328</v>
      </c>
      <c r="N386" s="149" t="s">
        <v>161</v>
      </c>
      <c r="O386" s="139"/>
      <c r="P386" s="139"/>
      <c r="Q386" s="139"/>
      <c r="R386" s="139"/>
      <c r="S386" s="139"/>
      <c r="T386" s="139"/>
      <c r="U386" s="139"/>
      <c r="V386" s="139" t="s">
        <v>162</v>
      </c>
      <c r="W386" s="139"/>
      <c r="X386" s="139"/>
      <c r="Y386" s="139"/>
      <c r="Z386" s="139"/>
      <c r="AA386" s="139"/>
      <c r="AB386" s="139"/>
      <c r="AC386" s="139"/>
      <c r="AD386" s="139"/>
      <c r="AE386" s="139"/>
      <c r="AF386" s="139"/>
      <c r="AG386" s="139"/>
      <c r="AH386" s="139"/>
      <c r="AI386" s="139"/>
      <c r="AJ386" s="139"/>
      <c r="AK386" s="139"/>
      <c r="AL386" s="139"/>
      <c r="AM386" s="139"/>
      <c r="AN386" s="139"/>
      <c r="AO386" s="139"/>
      <c r="AP386" s="139"/>
      <c r="AQ386" s="139"/>
      <c r="AR386" s="139"/>
      <c r="AS386" s="139"/>
      <c r="AT386" s="139"/>
      <c r="AU386" s="139"/>
      <c r="AV386" s="139"/>
      <c r="AW386" s="139"/>
    </row>
    <row r="387" spans="1:49" ht="22.5" outlineLevel="1" x14ac:dyDescent="0.2">
      <c r="A387" s="160">
        <v>212</v>
      </c>
      <c r="B387" s="161" t="s">
        <v>633</v>
      </c>
      <c r="C387" s="166" t="s">
        <v>634</v>
      </c>
      <c r="D387" s="162" t="s">
        <v>331</v>
      </c>
      <c r="E387" s="187">
        <v>1</v>
      </c>
      <c r="F387" s="200"/>
      <c r="G387" s="201">
        <f t="shared" si="24"/>
        <v>0</v>
      </c>
      <c r="H387" s="149">
        <v>21</v>
      </c>
      <c r="I387" s="148">
        <v>3.15E-2</v>
      </c>
      <c r="J387" s="148">
        <f t="shared" si="25"/>
        <v>0.03</v>
      </c>
      <c r="K387" s="148">
        <v>0</v>
      </c>
      <c r="L387" s="148">
        <f t="shared" si="26"/>
        <v>0</v>
      </c>
      <c r="M387" s="149" t="s">
        <v>328</v>
      </c>
      <c r="N387" s="149" t="s">
        <v>161</v>
      </c>
      <c r="O387" s="139"/>
      <c r="P387" s="139"/>
      <c r="Q387" s="139"/>
      <c r="R387" s="139"/>
      <c r="S387" s="139"/>
      <c r="T387" s="139"/>
      <c r="U387" s="139"/>
      <c r="V387" s="139" t="s">
        <v>162</v>
      </c>
      <c r="W387" s="139"/>
      <c r="X387" s="139"/>
      <c r="Y387" s="139"/>
      <c r="Z387" s="139"/>
      <c r="AA387" s="139"/>
      <c r="AB387" s="139"/>
      <c r="AC387" s="139"/>
      <c r="AD387" s="139"/>
      <c r="AE387" s="139"/>
      <c r="AF387" s="139"/>
      <c r="AG387" s="139"/>
      <c r="AH387" s="139"/>
      <c r="AI387" s="139"/>
      <c r="AJ387" s="139"/>
      <c r="AK387" s="139"/>
      <c r="AL387" s="139"/>
      <c r="AM387" s="139"/>
      <c r="AN387" s="139"/>
      <c r="AO387" s="139"/>
      <c r="AP387" s="139"/>
      <c r="AQ387" s="139"/>
      <c r="AR387" s="139"/>
      <c r="AS387" s="139"/>
      <c r="AT387" s="139"/>
      <c r="AU387" s="139"/>
      <c r="AV387" s="139"/>
      <c r="AW387" s="139"/>
    </row>
    <row r="388" spans="1:49" ht="22.5" outlineLevel="1" x14ac:dyDescent="0.2">
      <c r="A388" s="160">
        <v>213</v>
      </c>
      <c r="B388" s="161" t="s">
        <v>635</v>
      </c>
      <c r="C388" s="166" t="s">
        <v>636</v>
      </c>
      <c r="D388" s="162" t="s">
        <v>327</v>
      </c>
      <c r="E388" s="187">
        <v>1</v>
      </c>
      <c r="F388" s="200"/>
      <c r="G388" s="201">
        <f t="shared" si="24"/>
        <v>0</v>
      </c>
      <c r="H388" s="149">
        <v>21</v>
      </c>
      <c r="I388" s="148">
        <v>0.15082999999999999</v>
      </c>
      <c r="J388" s="148">
        <f t="shared" si="25"/>
        <v>0.15</v>
      </c>
      <c r="K388" s="148">
        <v>0</v>
      </c>
      <c r="L388" s="148">
        <f t="shared" si="26"/>
        <v>0</v>
      </c>
      <c r="M388" s="149" t="s">
        <v>328</v>
      </c>
      <c r="N388" s="149" t="s">
        <v>161</v>
      </c>
      <c r="O388" s="139"/>
      <c r="P388" s="139"/>
      <c r="Q388" s="139"/>
      <c r="R388" s="139"/>
      <c r="S388" s="139"/>
      <c r="T388" s="139"/>
      <c r="U388" s="139"/>
      <c r="V388" s="139" t="s">
        <v>162</v>
      </c>
      <c r="W388" s="139"/>
      <c r="X388" s="139"/>
      <c r="Y388" s="13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  <c r="AO388" s="139"/>
      <c r="AP388" s="139"/>
      <c r="AQ388" s="139"/>
      <c r="AR388" s="139"/>
      <c r="AS388" s="139"/>
      <c r="AT388" s="139"/>
      <c r="AU388" s="139"/>
      <c r="AV388" s="139"/>
      <c r="AW388" s="139"/>
    </row>
    <row r="389" spans="1:49" ht="22.5" outlineLevel="1" x14ac:dyDescent="0.2">
      <c r="A389" s="160">
        <v>214</v>
      </c>
      <c r="B389" s="161" t="s">
        <v>637</v>
      </c>
      <c r="C389" s="166" t="s">
        <v>638</v>
      </c>
      <c r="D389" s="162" t="s">
        <v>327</v>
      </c>
      <c r="E389" s="187">
        <v>1</v>
      </c>
      <c r="F389" s="200"/>
      <c r="G389" s="201">
        <f t="shared" si="24"/>
        <v>0</v>
      </c>
      <c r="H389" s="149">
        <v>21</v>
      </c>
      <c r="I389" s="148">
        <v>2.3700000000000001E-3</v>
      </c>
      <c r="J389" s="148">
        <f t="shared" si="25"/>
        <v>0</v>
      </c>
      <c r="K389" s="148">
        <v>0</v>
      </c>
      <c r="L389" s="148">
        <f t="shared" si="26"/>
        <v>0</v>
      </c>
      <c r="M389" s="149" t="s">
        <v>328</v>
      </c>
      <c r="N389" s="149" t="s">
        <v>161</v>
      </c>
      <c r="O389" s="139"/>
      <c r="P389" s="139"/>
      <c r="Q389" s="139"/>
      <c r="R389" s="139"/>
      <c r="S389" s="139"/>
      <c r="T389" s="139"/>
      <c r="U389" s="139"/>
      <c r="V389" s="139" t="s">
        <v>162</v>
      </c>
      <c r="W389" s="139"/>
      <c r="X389" s="139"/>
      <c r="Y389" s="139"/>
      <c r="Z389" s="139"/>
      <c r="AA389" s="139"/>
      <c r="AB389" s="139"/>
      <c r="AC389" s="139"/>
      <c r="AD389" s="139"/>
      <c r="AE389" s="139"/>
      <c r="AF389" s="139"/>
      <c r="AG389" s="139"/>
      <c r="AH389" s="139"/>
      <c r="AI389" s="139"/>
      <c r="AJ389" s="139"/>
      <c r="AK389" s="139"/>
      <c r="AL389" s="139"/>
      <c r="AM389" s="139"/>
      <c r="AN389" s="139"/>
      <c r="AO389" s="139"/>
      <c r="AP389" s="139"/>
      <c r="AQ389" s="139"/>
      <c r="AR389" s="139"/>
      <c r="AS389" s="139"/>
      <c r="AT389" s="139"/>
      <c r="AU389" s="139"/>
      <c r="AV389" s="139"/>
      <c r="AW389" s="139"/>
    </row>
    <row r="390" spans="1:49" outlineLevel="1" x14ac:dyDescent="0.2">
      <c r="A390" s="157">
        <v>215</v>
      </c>
      <c r="B390" s="158" t="s">
        <v>639</v>
      </c>
      <c r="C390" s="164" t="s">
        <v>640</v>
      </c>
      <c r="D390" s="159" t="s">
        <v>188</v>
      </c>
      <c r="E390" s="185">
        <v>52.681199999999997</v>
      </c>
      <c r="F390" s="197"/>
      <c r="G390" s="198">
        <f t="shared" si="24"/>
        <v>0</v>
      </c>
      <c r="H390" s="149">
        <v>21</v>
      </c>
      <c r="I390" s="148">
        <v>4.0000000000000001E-3</v>
      </c>
      <c r="J390" s="148">
        <f t="shared" si="25"/>
        <v>0.21</v>
      </c>
      <c r="K390" s="148">
        <v>0</v>
      </c>
      <c r="L390" s="148">
        <f t="shared" si="26"/>
        <v>0</v>
      </c>
      <c r="M390" s="149" t="s">
        <v>300</v>
      </c>
      <c r="N390" s="149" t="s">
        <v>499</v>
      </c>
      <c r="O390" s="139"/>
      <c r="P390" s="139"/>
      <c r="Q390" s="139"/>
      <c r="R390" s="139"/>
      <c r="S390" s="139"/>
      <c r="T390" s="139"/>
      <c r="U390" s="139"/>
      <c r="V390" s="139" t="s">
        <v>500</v>
      </c>
      <c r="W390" s="139"/>
      <c r="X390" s="139"/>
      <c r="Y390" s="139"/>
      <c r="Z390" s="139"/>
      <c r="AA390" s="139"/>
      <c r="AB390" s="139"/>
      <c r="AC390" s="139"/>
      <c r="AD390" s="139"/>
      <c r="AE390" s="139"/>
      <c r="AF390" s="139"/>
      <c r="AG390" s="139"/>
      <c r="AH390" s="139"/>
      <c r="AI390" s="139"/>
      <c r="AJ390" s="139"/>
      <c r="AK390" s="139"/>
      <c r="AL390" s="139"/>
      <c r="AM390" s="139"/>
      <c r="AN390" s="139"/>
      <c r="AO390" s="139"/>
      <c r="AP390" s="139"/>
      <c r="AQ390" s="139"/>
      <c r="AR390" s="139"/>
      <c r="AS390" s="139"/>
      <c r="AT390" s="139"/>
      <c r="AU390" s="139"/>
      <c r="AV390" s="139"/>
      <c r="AW390" s="139"/>
    </row>
    <row r="391" spans="1:49" outlineLevel="2" x14ac:dyDescent="0.2">
      <c r="A391" s="145"/>
      <c r="B391" s="146"/>
      <c r="C391" s="165" t="s">
        <v>641</v>
      </c>
      <c r="D391" s="150"/>
      <c r="E391" s="186">
        <v>52.681199999999997</v>
      </c>
      <c r="F391" s="199"/>
      <c r="G391" s="199"/>
      <c r="H391" s="149"/>
      <c r="I391" s="148"/>
      <c r="J391" s="148"/>
      <c r="K391" s="148"/>
      <c r="L391" s="148"/>
      <c r="M391" s="149"/>
      <c r="N391" s="149"/>
      <c r="O391" s="139"/>
      <c r="P391" s="139"/>
      <c r="Q391" s="139"/>
      <c r="R391" s="139"/>
      <c r="S391" s="139"/>
      <c r="T391" s="139"/>
      <c r="U391" s="139"/>
      <c r="V391" s="139" t="s">
        <v>164</v>
      </c>
      <c r="W391" s="139">
        <v>0</v>
      </c>
      <c r="X391" s="139"/>
      <c r="Y391" s="139"/>
      <c r="Z391" s="139"/>
      <c r="AA391" s="139"/>
      <c r="AB391" s="139"/>
      <c r="AC391" s="139"/>
      <c r="AD391" s="139"/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</row>
    <row r="392" spans="1:49" outlineLevel="1" x14ac:dyDescent="0.2">
      <c r="A392" s="157">
        <v>216</v>
      </c>
      <c r="B392" s="158" t="s">
        <v>642</v>
      </c>
      <c r="C392" s="164" t="s">
        <v>643</v>
      </c>
      <c r="D392" s="159" t="s">
        <v>178</v>
      </c>
      <c r="E392" s="185">
        <v>4.7934200000000002</v>
      </c>
      <c r="F392" s="197"/>
      <c r="G392" s="198">
        <f>ROUND(E392*F392,2)</f>
        <v>0</v>
      </c>
      <c r="H392" s="149">
        <v>21</v>
      </c>
      <c r="I392" s="148">
        <v>1</v>
      </c>
      <c r="J392" s="148">
        <f>ROUND(E392*I392,2)</f>
        <v>4.79</v>
      </c>
      <c r="K392" s="148">
        <v>0</v>
      </c>
      <c r="L392" s="148">
        <f>ROUND(E392*K392,2)</f>
        <v>0</v>
      </c>
      <c r="M392" s="149" t="s">
        <v>300</v>
      </c>
      <c r="N392" s="149" t="s">
        <v>499</v>
      </c>
      <c r="O392" s="139"/>
      <c r="P392" s="139"/>
      <c r="Q392" s="139"/>
      <c r="R392" s="139"/>
      <c r="S392" s="139"/>
      <c r="T392" s="139"/>
      <c r="U392" s="139"/>
      <c r="V392" s="139" t="s">
        <v>500</v>
      </c>
      <c r="W392" s="139"/>
      <c r="X392" s="139"/>
      <c r="Y392" s="139"/>
      <c r="Z392" s="139"/>
      <c r="AA392" s="139"/>
      <c r="AB392" s="139"/>
      <c r="AC392" s="139"/>
      <c r="AD392" s="139"/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</row>
    <row r="393" spans="1:49" outlineLevel="2" x14ac:dyDescent="0.2">
      <c r="A393" s="145"/>
      <c r="B393" s="146"/>
      <c r="C393" s="165" t="s">
        <v>644</v>
      </c>
      <c r="D393" s="150"/>
      <c r="E393" s="186">
        <v>4.7934200000000002</v>
      </c>
      <c r="F393" s="199"/>
      <c r="G393" s="199"/>
      <c r="H393" s="149"/>
      <c r="I393" s="148"/>
      <c r="J393" s="148"/>
      <c r="K393" s="148"/>
      <c r="L393" s="148"/>
      <c r="M393" s="149"/>
      <c r="N393" s="149"/>
      <c r="O393" s="139"/>
      <c r="P393" s="139"/>
      <c r="Q393" s="139"/>
      <c r="R393" s="139"/>
      <c r="S393" s="139"/>
      <c r="T393" s="139"/>
      <c r="U393" s="139"/>
      <c r="V393" s="139" t="s">
        <v>164</v>
      </c>
      <c r="W393" s="139">
        <v>0</v>
      </c>
      <c r="X393" s="139"/>
      <c r="Y393" s="139"/>
      <c r="Z393" s="139"/>
      <c r="AA393" s="139"/>
      <c r="AB393" s="139"/>
      <c r="AC393" s="139"/>
      <c r="AD393" s="139"/>
      <c r="AE393" s="139"/>
      <c r="AF393" s="139"/>
      <c r="AG393" s="139"/>
      <c r="AH393" s="139"/>
      <c r="AI393" s="139"/>
      <c r="AJ393" s="139"/>
      <c r="AK393" s="139"/>
      <c r="AL393" s="139"/>
      <c r="AM393" s="139"/>
      <c r="AN393" s="139"/>
      <c r="AO393" s="139"/>
      <c r="AP393" s="139"/>
      <c r="AQ393" s="139"/>
      <c r="AR393" s="139"/>
      <c r="AS393" s="139"/>
      <c r="AT393" s="139"/>
      <c r="AU393" s="139"/>
      <c r="AV393" s="139"/>
      <c r="AW393" s="139"/>
    </row>
    <row r="394" spans="1:49" outlineLevel="1" x14ac:dyDescent="0.2">
      <c r="A394" s="157">
        <v>217</v>
      </c>
      <c r="B394" s="158" t="s">
        <v>645</v>
      </c>
      <c r="C394" s="164" t="s">
        <v>646</v>
      </c>
      <c r="D394" s="159" t="s">
        <v>188</v>
      </c>
      <c r="E394" s="185">
        <v>1498.2366</v>
      </c>
      <c r="F394" s="197"/>
      <c r="G394" s="198">
        <f>ROUND(E394*F394,2)</f>
        <v>0</v>
      </c>
      <c r="H394" s="149">
        <v>21</v>
      </c>
      <c r="I394" s="148">
        <v>3.5000000000000001E-3</v>
      </c>
      <c r="J394" s="148">
        <f>ROUND(E394*I394,2)</f>
        <v>5.24</v>
      </c>
      <c r="K394" s="148">
        <v>0</v>
      </c>
      <c r="L394" s="148">
        <f>ROUND(E394*K394,2)</f>
        <v>0</v>
      </c>
      <c r="M394" s="149" t="s">
        <v>300</v>
      </c>
      <c r="N394" s="149" t="s">
        <v>499</v>
      </c>
      <c r="O394" s="139"/>
      <c r="P394" s="139"/>
      <c r="Q394" s="139"/>
      <c r="R394" s="139"/>
      <c r="S394" s="139"/>
      <c r="T394" s="139"/>
      <c r="U394" s="139"/>
      <c r="V394" s="139" t="s">
        <v>500</v>
      </c>
      <c r="W394" s="139"/>
      <c r="X394" s="139"/>
      <c r="Y394" s="139"/>
      <c r="Z394" s="139"/>
      <c r="AA394" s="139"/>
      <c r="AB394" s="139"/>
      <c r="AC394" s="139"/>
      <c r="AD394" s="139"/>
      <c r="AE394" s="139"/>
      <c r="AF394" s="139"/>
      <c r="AG394" s="139"/>
      <c r="AH394" s="139"/>
      <c r="AI394" s="139"/>
      <c r="AJ394" s="139"/>
      <c r="AK394" s="139"/>
      <c r="AL394" s="139"/>
      <c r="AM394" s="139"/>
      <c r="AN394" s="139"/>
      <c r="AO394" s="139"/>
      <c r="AP394" s="139"/>
      <c r="AQ394" s="139"/>
      <c r="AR394" s="139"/>
      <c r="AS394" s="139"/>
      <c r="AT394" s="139"/>
      <c r="AU394" s="139"/>
      <c r="AV394" s="139"/>
      <c r="AW394" s="139"/>
    </row>
    <row r="395" spans="1:49" outlineLevel="2" x14ac:dyDescent="0.2">
      <c r="A395" s="145"/>
      <c r="B395" s="146"/>
      <c r="C395" s="165" t="s">
        <v>647</v>
      </c>
      <c r="D395" s="150"/>
      <c r="E395" s="186">
        <v>1498.2366</v>
      </c>
      <c r="F395" s="199"/>
      <c r="G395" s="199"/>
      <c r="H395" s="149"/>
      <c r="I395" s="148"/>
      <c r="J395" s="148"/>
      <c r="K395" s="148"/>
      <c r="L395" s="148"/>
      <c r="M395" s="149"/>
      <c r="N395" s="149"/>
      <c r="O395" s="139"/>
      <c r="P395" s="139"/>
      <c r="Q395" s="139"/>
      <c r="R395" s="139"/>
      <c r="S395" s="139"/>
      <c r="T395" s="139"/>
      <c r="U395" s="139"/>
      <c r="V395" s="139" t="s">
        <v>164</v>
      </c>
      <c r="W395" s="139">
        <v>0</v>
      </c>
      <c r="X395" s="139"/>
      <c r="Y395" s="139"/>
      <c r="Z395" s="139"/>
      <c r="AA395" s="139"/>
      <c r="AB395" s="139"/>
      <c r="AC395" s="139"/>
      <c r="AD395" s="139"/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139"/>
    </row>
    <row r="396" spans="1:49" outlineLevel="1" x14ac:dyDescent="0.2">
      <c r="A396" s="160">
        <v>218</v>
      </c>
      <c r="B396" s="161" t="s">
        <v>648</v>
      </c>
      <c r="C396" s="166" t="s">
        <v>649</v>
      </c>
      <c r="D396" s="162" t="s">
        <v>178</v>
      </c>
      <c r="E396" s="187">
        <v>19.129449999999999</v>
      </c>
      <c r="F396" s="200"/>
      <c r="G396" s="201">
        <f>ROUND(E396*F396,2)</f>
        <v>0</v>
      </c>
      <c r="H396" s="149">
        <v>21</v>
      </c>
      <c r="I396" s="148">
        <v>0</v>
      </c>
      <c r="J396" s="148">
        <f>ROUND(E396*I396,2)</f>
        <v>0</v>
      </c>
      <c r="K396" s="148">
        <v>0</v>
      </c>
      <c r="L396" s="148">
        <f>ROUND(E396*K396,2)</f>
        <v>0</v>
      </c>
      <c r="M396" s="149" t="s">
        <v>160</v>
      </c>
      <c r="N396" s="149" t="s">
        <v>454</v>
      </c>
      <c r="O396" s="139"/>
      <c r="P396" s="139"/>
      <c r="Q396" s="139"/>
      <c r="R396" s="139"/>
      <c r="S396" s="139"/>
      <c r="T396" s="139"/>
      <c r="U396" s="139"/>
      <c r="V396" s="139" t="s">
        <v>455</v>
      </c>
      <c r="W396" s="139"/>
      <c r="X396" s="139"/>
      <c r="Y396" s="139"/>
      <c r="Z396" s="139"/>
      <c r="AA396" s="139"/>
      <c r="AB396" s="139"/>
      <c r="AC396" s="139"/>
      <c r="AD396" s="139"/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139"/>
    </row>
    <row r="397" spans="1:49" x14ac:dyDescent="0.2">
      <c r="A397" s="154" t="s">
        <v>155</v>
      </c>
      <c r="B397" s="155" t="s">
        <v>124</v>
      </c>
      <c r="C397" s="163" t="s">
        <v>125</v>
      </c>
      <c r="D397" s="156"/>
      <c r="E397" s="184"/>
      <c r="F397" s="195"/>
      <c r="G397" s="196">
        <f>SUMIF(V398:V402,"&lt;&gt;NOR",G398:G402)</f>
        <v>0</v>
      </c>
      <c r="H397" s="153"/>
      <c r="I397" s="152"/>
      <c r="J397" s="152">
        <f>SUM(J398:J402)</f>
        <v>2.9</v>
      </c>
      <c r="K397" s="152"/>
      <c r="L397" s="152">
        <f>SUM(L398:L402)</f>
        <v>0</v>
      </c>
      <c r="M397" s="153"/>
      <c r="N397" s="153"/>
      <c r="V397" t="s">
        <v>156</v>
      </c>
    </row>
    <row r="398" spans="1:49" ht="22.5" outlineLevel="1" x14ac:dyDescent="0.2">
      <c r="A398" s="157">
        <v>219</v>
      </c>
      <c r="B398" s="158" t="s">
        <v>650</v>
      </c>
      <c r="C398" s="164" t="s">
        <v>651</v>
      </c>
      <c r="D398" s="159" t="s">
        <v>188</v>
      </c>
      <c r="E398" s="185">
        <v>18.48</v>
      </c>
      <c r="F398" s="197"/>
      <c r="G398" s="198">
        <f>ROUND(E398*F398,2)</f>
        <v>0</v>
      </c>
      <c r="H398" s="149">
        <v>21</v>
      </c>
      <c r="I398" s="148">
        <v>9.3710000000000002E-2</v>
      </c>
      <c r="J398" s="148">
        <f>ROUND(E398*I398,2)</f>
        <v>1.73</v>
      </c>
      <c r="K398" s="148">
        <v>0</v>
      </c>
      <c r="L398" s="148">
        <f>ROUND(E398*K398,2)</f>
        <v>0</v>
      </c>
      <c r="M398" s="149" t="s">
        <v>160</v>
      </c>
      <c r="N398" s="149" t="s">
        <v>161</v>
      </c>
      <c r="O398" s="139"/>
      <c r="P398" s="139"/>
      <c r="Q398" s="139"/>
      <c r="R398" s="139"/>
      <c r="S398" s="139"/>
      <c r="T398" s="139"/>
      <c r="U398" s="139"/>
      <c r="V398" s="139" t="s">
        <v>162</v>
      </c>
      <c r="W398" s="139"/>
      <c r="X398" s="139"/>
      <c r="Y398" s="139"/>
      <c r="Z398" s="139"/>
      <c r="AA398" s="139"/>
      <c r="AB398" s="139"/>
      <c r="AC398" s="139"/>
      <c r="AD398" s="139"/>
      <c r="AE398" s="139"/>
      <c r="AF398" s="139"/>
      <c r="AG398" s="139"/>
      <c r="AH398" s="139"/>
      <c r="AI398" s="139"/>
      <c r="AJ398" s="139"/>
      <c r="AK398" s="139"/>
      <c r="AL398" s="139"/>
      <c r="AM398" s="139"/>
      <c r="AN398" s="139"/>
      <c r="AO398" s="139"/>
      <c r="AP398" s="139"/>
      <c r="AQ398" s="139"/>
      <c r="AR398" s="139"/>
      <c r="AS398" s="139"/>
      <c r="AT398" s="139"/>
      <c r="AU398" s="139"/>
      <c r="AV398" s="139"/>
      <c r="AW398" s="139"/>
    </row>
    <row r="399" spans="1:49" outlineLevel="2" x14ac:dyDescent="0.2">
      <c r="A399" s="145"/>
      <c r="B399" s="146"/>
      <c r="C399" s="165" t="s">
        <v>652</v>
      </c>
      <c r="D399" s="150"/>
      <c r="E399" s="186">
        <v>18.48</v>
      </c>
      <c r="F399" s="199"/>
      <c r="G399" s="199"/>
      <c r="H399" s="149"/>
      <c r="I399" s="148"/>
      <c r="J399" s="148"/>
      <c r="K399" s="148"/>
      <c r="L399" s="148"/>
      <c r="M399" s="149"/>
      <c r="N399" s="149"/>
      <c r="O399" s="139"/>
      <c r="P399" s="139"/>
      <c r="Q399" s="139"/>
      <c r="R399" s="139"/>
      <c r="S399" s="139"/>
      <c r="T399" s="139"/>
      <c r="U399" s="139"/>
      <c r="V399" s="139" t="s">
        <v>164</v>
      </c>
      <c r="W399" s="139">
        <v>0</v>
      </c>
      <c r="X399" s="139"/>
      <c r="Y399" s="139"/>
      <c r="Z399" s="139"/>
      <c r="AA399" s="139"/>
      <c r="AB399" s="139"/>
      <c r="AC399" s="139"/>
      <c r="AD399" s="139"/>
      <c r="AE399" s="139"/>
      <c r="AF399" s="139"/>
      <c r="AG399" s="139"/>
      <c r="AH399" s="139"/>
      <c r="AI399" s="139"/>
      <c r="AJ399" s="139"/>
      <c r="AK399" s="139"/>
      <c r="AL399" s="139"/>
      <c r="AM399" s="139"/>
      <c r="AN399" s="139"/>
      <c r="AO399" s="139"/>
      <c r="AP399" s="139"/>
      <c r="AQ399" s="139"/>
      <c r="AR399" s="139"/>
      <c r="AS399" s="139"/>
      <c r="AT399" s="139"/>
      <c r="AU399" s="139"/>
      <c r="AV399" s="139"/>
      <c r="AW399" s="139"/>
    </row>
    <row r="400" spans="1:49" outlineLevel="1" x14ac:dyDescent="0.2">
      <c r="A400" s="157">
        <v>220</v>
      </c>
      <c r="B400" s="158" t="s">
        <v>653</v>
      </c>
      <c r="C400" s="164" t="s">
        <v>654</v>
      </c>
      <c r="D400" s="159" t="s">
        <v>188</v>
      </c>
      <c r="E400" s="185">
        <v>19.404</v>
      </c>
      <c r="F400" s="197"/>
      <c r="G400" s="198">
        <f>ROUND(E400*F400,2)</f>
        <v>0</v>
      </c>
      <c r="H400" s="149">
        <v>21</v>
      </c>
      <c r="I400" s="148">
        <v>6.0499999999999998E-2</v>
      </c>
      <c r="J400" s="148">
        <f>ROUND(E400*I400,2)</f>
        <v>1.17</v>
      </c>
      <c r="K400" s="148">
        <v>0</v>
      </c>
      <c r="L400" s="148">
        <f>ROUND(E400*K400,2)</f>
        <v>0</v>
      </c>
      <c r="M400" s="149" t="s">
        <v>300</v>
      </c>
      <c r="N400" s="149" t="s">
        <v>499</v>
      </c>
      <c r="O400" s="139"/>
      <c r="P400" s="139"/>
      <c r="Q400" s="139"/>
      <c r="R400" s="139"/>
      <c r="S400" s="139"/>
      <c r="T400" s="139"/>
      <c r="U400" s="139"/>
      <c r="V400" s="139" t="s">
        <v>500</v>
      </c>
      <c r="W400" s="139"/>
      <c r="X400" s="139"/>
      <c r="Y400" s="139"/>
      <c r="Z400" s="139"/>
      <c r="AA400" s="139"/>
      <c r="AB400" s="139"/>
      <c r="AC400" s="139"/>
      <c r="AD400" s="139"/>
      <c r="AE400" s="139"/>
      <c r="AF400" s="139"/>
      <c r="AG400" s="139"/>
      <c r="AH400" s="139"/>
      <c r="AI400" s="139"/>
      <c r="AJ400" s="139"/>
      <c r="AK400" s="139"/>
      <c r="AL400" s="139"/>
      <c r="AM400" s="139"/>
      <c r="AN400" s="139"/>
      <c r="AO400" s="139"/>
      <c r="AP400" s="139"/>
      <c r="AQ400" s="139"/>
      <c r="AR400" s="139"/>
      <c r="AS400" s="139"/>
      <c r="AT400" s="139"/>
      <c r="AU400" s="139"/>
      <c r="AV400" s="139"/>
      <c r="AW400" s="139"/>
    </row>
    <row r="401" spans="1:49" outlineLevel="2" x14ac:dyDescent="0.2">
      <c r="A401" s="145"/>
      <c r="B401" s="146"/>
      <c r="C401" s="165" t="s">
        <v>655</v>
      </c>
      <c r="D401" s="150"/>
      <c r="E401" s="186">
        <v>19.404</v>
      </c>
      <c r="F401" s="199"/>
      <c r="G401" s="199"/>
      <c r="H401" s="149"/>
      <c r="I401" s="148"/>
      <c r="J401" s="148"/>
      <c r="K401" s="148"/>
      <c r="L401" s="148"/>
      <c r="M401" s="149"/>
      <c r="N401" s="149"/>
      <c r="O401" s="139"/>
      <c r="P401" s="139"/>
      <c r="Q401" s="139"/>
      <c r="R401" s="139"/>
      <c r="S401" s="139"/>
      <c r="T401" s="139"/>
      <c r="U401" s="139"/>
      <c r="V401" s="139" t="s">
        <v>164</v>
      </c>
      <c r="W401" s="139">
        <v>0</v>
      </c>
      <c r="X401" s="139"/>
      <c r="Y401" s="139"/>
      <c r="Z401" s="139"/>
      <c r="AA401" s="139"/>
      <c r="AB401" s="139"/>
      <c r="AC401" s="139"/>
      <c r="AD401" s="139"/>
      <c r="AE401" s="139"/>
      <c r="AF401" s="139"/>
      <c r="AG401" s="139"/>
      <c r="AH401" s="139"/>
      <c r="AI401" s="139"/>
      <c r="AJ401" s="139"/>
      <c r="AK401" s="139"/>
      <c r="AL401" s="139"/>
      <c r="AM401" s="139"/>
      <c r="AN401" s="139"/>
      <c r="AO401" s="139"/>
      <c r="AP401" s="139"/>
      <c r="AQ401" s="139"/>
      <c r="AR401" s="139"/>
      <c r="AS401" s="139"/>
      <c r="AT401" s="139"/>
      <c r="AU401" s="139"/>
      <c r="AV401" s="139"/>
      <c r="AW401" s="139"/>
    </row>
    <row r="402" spans="1:49" outlineLevel="1" x14ac:dyDescent="0.2">
      <c r="A402" s="160">
        <v>221</v>
      </c>
      <c r="B402" s="161" t="s">
        <v>656</v>
      </c>
      <c r="C402" s="166" t="s">
        <v>657</v>
      </c>
      <c r="D402" s="162" t="s">
        <v>178</v>
      </c>
      <c r="E402" s="187">
        <v>2.9056999999999999</v>
      </c>
      <c r="F402" s="200"/>
      <c r="G402" s="201">
        <f>ROUND(E402*F402,2)</f>
        <v>0</v>
      </c>
      <c r="H402" s="149">
        <v>21</v>
      </c>
      <c r="I402" s="148">
        <v>0</v>
      </c>
      <c r="J402" s="148">
        <f>ROUND(E402*I402,2)</f>
        <v>0</v>
      </c>
      <c r="K402" s="148">
        <v>0</v>
      </c>
      <c r="L402" s="148">
        <f>ROUND(E402*K402,2)</f>
        <v>0</v>
      </c>
      <c r="M402" s="149" t="s">
        <v>160</v>
      </c>
      <c r="N402" s="149" t="s">
        <v>454</v>
      </c>
      <c r="O402" s="139"/>
      <c r="P402" s="139"/>
      <c r="Q402" s="139"/>
      <c r="R402" s="139"/>
      <c r="S402" s="139"/>
      <c r="T402" s="139"/>
      <c r="U402" s="139"/>
      <c r="V402" s="139" t="s">
        <v>455</v>
      </c>
      <c r="W402" s="139"/>
      <c r="X402" s="139"/>
      <c r="Y402" s="139"/>
      <c r="Z402" s="139"/>
      <c r="AA402" s="139"/>
      <c r="AB402" s="139"/>
      <c r="AC402" s="139"/>
      <c r="AD402" s="139"/>
      <c r="AE402" s="139"/>
      <c r="AF402" s="139"/>
      <c r="AG402" s="139"/>
      <c r="AH402" s="139"/>
      <c r="AI402" s="139"/>
      <c r="AJ402" s="139"/>
      <c r="AK402" s="139"/>
      <c r="AL402" s="139"/>
      <c r="AM402" s="139"/>
      <c r="AN402" s="139"/>
      <c r="AO402" s="139"/>
      <c r="AP402" s="139"/>
      <c r="AQ402" s="139"/>
      <c r="AR402" s="139"/>
      <c r="AS402" s="139"/>
      <c r="AT402" s="139"/>
      <c r="AU402" s="139"/>
      <c r="AV402" s="139"/>
      <c r="AW402" s="139"/>
    </row>
    <row r="403" spans="1:49" x14ac:dyDescent="0.2">
      <c r="A403" s="154" t="s">
        <v>155</v>
      </c>
      <c r="B403" s="155" t="s">
        <v>126</v>
      </c>
      <c r="C403" s="163" t="s">
        <v>127</v>
      </c>
      <c r="D403" s="156"/>
      <c r="E403" s="184"/>
      <c r="F403" s="195"/>
      <c r="G403" s="196">
        <f>SUMIF(V404:V405,"&lt;&gt;NOR",G404:G405)</f>
        <v>0</v>
      </c>
      <c r="H403" s="153"/>
      <c r="I403" s="152"/>
      <c r="J403" s="152">
        <f>SUM(J404:J405)</f>
        <v>0.01</v>
      </c>
      <c r="K403" s="152"/>
      <c r="L403" s="152">
        <f>SUM(L404:L405)</f>
        <v>0</v>
      </c>
      <c r="M403" s="153"/>
      <c r="N403" s="153"/>
      <c r="V403" t="s">
        <v>156</v>
      </c>
    </row>
    <row r="404" spans="1:49" outlineLevel="1" x14ac:dyDescent="0.2">
      <c r="A404" s="157">
        <v>222</v>
      </c>
      <c r="B404" s="158" t="s">
        <v>658</v>
      </c>
      <c r="C404" s="164" t="s">
        <v>659</v>
      </c>
      <c r="D404" s="159" t="s">
        <v>188</v>
      </c>
      <c r="E404" s="185">
        <v>18.48</v>
      </c>
      <c r="F404" s="197"/>
      <c r="G404" s="198">
        <f>ROUND(E404*F404,2)</f>
        <v>0</v>
      </c>
      <c r="H404" s="149">
        <v>21</v>
      </c>
      <c r="I404" s="148">
        <v>4.6999999999999999E-4</v>
      </c>
      <c r="J404" s="148">
        <f>ROUND(E404*I404,2)</f>
        <v>0.01</v>
      </c>
      <c r="K404" s="148">
        <v>0</v>
      </c>
      <c r="L404" s="148">
        <f>ROUND(E404*K404,2)</f>
        <v>0</v>
      </c>
      <c r="M404" s="149" t="s">
        <v>160</v>
      </c>
      <c r="N404" s="149" t="s">
        <v>161</v>
      </c>
      <c r="O404" s="139"/>
      <c r="P404" s="139"/>
      <c r="Q404" s="139"/>
      <c r="R404" s="139"/>
      <c r="S404" s="139"/>
      <c r="T404" s="139"/>
      <c r="U404" s="139"/>
      <c r="V404" s="139" t="s">
        <v>162</v>
      </c>
      <c r="W404" s="139"/>
      <c r="X404" s="139"/>
      <c r="Y404" s="139"/>
      <c r="Z404" s="139"/>
      <c r="AA404" s="139"/>
      <c r="AB404" s="139"/>
      <c r="AC404" s="139"/>
      <c r="AD404" s="139"/>
      <c r="AE404" s="139"/>
      <c r="AF404" s="139"/>
      <c r="AG404" s="139"/>
      <c r="AH404" s="139"/>
      <c r="AI404" s="139"/>
      <c r="AJ404" s="139"/>
      <c r="AK404" s="139"/>
      <c r="AL404" s="139"/>
      <c r="AM404" s="139"/>
      <c r="AN404" s="139"/>
      <c r="AO404" s="139"/>
      <c r="AP404" s="139"/>
      <c r="AQ404" s="139"/>
      <c r="AR404" s="139"/>
      <c r="AS404" s="139"/>
      <c r="AT404" s="139"/>
      <c r="AU404" s="139"/>
      <c r="AV404" s="139"/>
      <c r="AW404" s="139"/>
    </row>
    <row r="405" spans="1:49" outlineLevel="2" x14ac:dyDescent="0.2">
      <c r="A405" s="145"/>
      <c r="B405" s="146"/>
      <c r="C405" s="165" t="s">
        <v>458</v>
      </c>
      <c r="D405" s="150"/>
      <c r="E405" s="186">
        <v>18.48</v>
      </c>
      <c r="F405" s="199"/>
      <c r="G405" s="199"/>
      <c r="H405" s="149"/>
      <c r="I405" s="148"/>
      <c r="J405" s="148"/>
      <c r="K405" s="148"/>
      <c r="L405" s="148"/>
      <c r="M405" s="149"/>
      <c r="N405" s="149"/>
      <c r="O405" s="139"/>
      <c r="P405" s="139"/>
      <c r="Q405" s="139"/>
      <c r="R405" s="139"/>
      <c r="S405" s="139"/>
      <c r="T405" s="139"/>
      <c r="U405" s="139"/>
      <c r="V405" s="139" t="s">
        <v>164</v>
      </c>
      <c r="W405" s="139">
        <v>0</v>
      </c>
      <c r="X405" s="139"/>
      <c r="Y405" s="139"/>
      <c r="Z405" s="139"/>
      <c r="AA405" s="139"/>
      <c r="AB405" s="139"/>
      <c r="AC405" s="139"/>
      <c r="AD405" s="139"/>
      <c r="AE405" s="139"/>
      <c r="AF405" s="139"/>
      <c r="AG405" s="139"/>
      <c r="AH405" s="139"/>
      <c r="AI405" s="139"/>
      <c r="AJ405" s="139"/>
      <c r="AK405" s="139"/>
      <c r="AL405" s="139"/>
      <c r="AM405" s="139"/>
      <c r="AN405" s="139"/>
      <c r="AO405" s="139"/>
      <c r="AP405" s="139"/>
      <c r="AQ405" s="139"/>
      <c r="AR405" s="139"/>
      <c r="AS405" s="139"/>
      <c r="AT405" s="139"/>
      <c r="AU405" s="139"/>
      <c r="AV405" s="139"/>
      <c r="AW405" s="139"/>
    </row>
    <row r="406" spans="1:49" x14ac:dyDescent="0.2">
      <c r="A406" s="154" t="s">
        <v>155</v>
      </c>
      <c r="B406" s="155" t="s">
        <v>128</v>
      </c>
      <c r="C406" s="163" t="s">
        <v>129</v>
      </c>
      <c r="D406" s="156"/>
      <c r="E406" s="184"/>
      <c r="F406" s="195"/>
      <c r="G406" s="196">
        <f>SUMIF(V407:V416,"&lt;&gt;NOR",G407:G416)</f>
        <v>0</v>
      </c>
      <c r="H406" s="153"/>
      <c r="I406" s="152"/>
      <c r="J406" s="152">
        <f>SUM(J407:J416)</f>
        <v>0.12</v>
      </c>
      <c r="K406" s="152"/>
      <c r="L406" s="152">
        <f>SUM(L407:L416)</f>
        <v>0</v>
      </c>
      <c r="M406" s="153"/>
      <c r="N406" s="153"/>
      <c r="V406" t="s">
        <v>156</v>
      </c>
    </row>
    <row r="407" spans="1:49" outlineLevel="1" x14ac:dyDescent="0.2">
      <c r="A407" s="157">
        <v>223</v>
      </c>
      <c r="B407" s="158" t="s">
        <v>660</v>
      </c>
      <c r="C407" s="164" t="s">
        <v>661</v>
      </c>
      <c r="D407" s="159" t="s">
        <v>188</v>
      </c>
      <c r="E407" s="185">
        <v>557.79999999999995</v>
      </c>
      <c r="F407" s="197"/>
      <c r="G407" s="198">
        <f>ROUND(E407*F407,2)</f>
        <v>0</v>
      </c>
      <c r="H407" s="149">
        <v>21</v>
      </c>
      <c r="I407" s="148">
        <v>6.9999999999999994E-5</v>
      </c>
      <c r="J407" s="148">
        <f>ROUND(E407*I407,2)</f>
        <v>0.04</v>
      </c>
      <c r="K407" s="148">
        <v>0</v>
      </c>
      <c r="L407" s="148">
        <f>ROUND(E407*K407,2)</f>
        <v>0</v>
      </c>
      <c r="M407" s="149" t="s">
        <v>160</v>
      </c>
      <c r="N407" s="149" t="s">
        <v>161</v>
      </c>
      <c r="O407" s="139"/>
      <c r="P407" s="139"/>
      <c r="Q407" s="139"/>
      <c r="R407" s="139"/>
      <c r="S407" s="139"/>
      <c r="T407" s="139"/>
      <c r="U407" s="139"/>
      <c r="V407" s="139" t="s">
        <v>162</v>
      </c>
      <c r="W407" s="139"/>
      <c r="X407" s="139"/>
      <c r="Y407" s="139"/>
      <c r="Z407" s="139"/>
      <c r="AA407" s="139"/>
      <c r="AB407" s="139"/>
      <c r="AC407" s="139"/>
      <c r="AD407" s="139"/>
      <c r="AE407" s="139"/>
      <c r="AF407" s="139"/>
      <c r="AG407" s="139"/>
      <c r="AH407" s="139"/>
      <c r="AI407" s="139"/>
      <c r="AJ407" s="139"/>
      <c r="AK407" s="139"/>
      <c r="AL407" s="139"/>
      <c r="AM407" s="139"/>
      <c r="AN407" s="139"/>
      <c r="AO407" s="139"/>
      <c r="AP407" s="139"/>
      <c r="AQ407" s="139"/>
      <c r="AR407" s="139"/>
      <c r="AS407" s="139"/>
      <c r="AT407" s="139"/>
      <c r="AU407" s="139"/>
      <c r="AV407" s="139"/>
      <c r="AW407" s="139"/>
    </row>
    <row r="408" spans="1:49" outlineLevel="2" x14ac:dyDescent="0.2">
      <c r="A408" s="145"/>
      <c r="B408" s="146"/>
      <c r="C408" s="165" t="s">
        <v>662</v>
      </c>
      <c r="D408" s="150"/>
      <c r="E408" s="186">
        <v>289.5</v>
      </c>
      <c r="F408" s="199"/>
      <c r="G408" s="199"/>
      <c r="H408" s="149"/>
      <c r="I408" s="148"/>
      <c r="J408" s="148"/>
      <c r="K408" s="148"/>
      <c r="L408" s="148"/>
      <c r="M408" s="149"/>
      <c r="N408" s="149"/>
      <c r="O408" s="139"/>
      <c r="P408" s="139"/>
      <c r="Q408" s="139"/>
      <c r="R408" s="139"/>
      <c r="S408" s="139"/>
      <c r="T408" s="139"/>
      <c r="U408" s="139"/>
      <c r="V408" s="139" t="s">
        <v>164</v>
      </c>
      <c r="W408" s="139">
        <v>0</v>
      </c>
      <c r="X408" s="139"/>
      <c r="Y408" s="139"/>
      <c r="Z408" s="139"/>
      <c r="AA408" s="139"/>
      <c r="AB408" s="139"/>
      <c r="AC408" s="139"/>
      <c r="AD408" s="139"/>
      <c r="AE408" s="139"/>
      <c r="AF408" s="139"/>
      <c r="AG408" s="139"/>
      <c r="AH408" s="139"/>
      <c r="AI408" s="139"/>
      <c r="AJ408" s="139"/>
      <c r="AK408" s="139"/>
      <c r="AL408" s="139"/>
      <c r="AM408" s="139"/>
      <c r="AN408" s="139"/>
      <c r="AO408" s="139"/>
      <c r="AP408" s="139"/>
      <c r="AQ408" s="139"/>
      <c r="AR408" s="139"/>
      <c r="AS408" s="139"/>
      <c r="AT408" s="139"/>
      <c r="AU408" s="139"/>
      <c r="AV408" s="139"/>
      <c r="AW408" s="139"/>
    </row>
    <row r="409" spans="1:49" outlineLevel="3" x14ac:dyDescent="0.2">
      <c r="A409" s="145"/>
      <c r="B409" s="146"/>
      <c r="C409" s="165" t="s">
        <v>663</v>
      </c>
      <c r="D409" s="150"/>
      <c r="E409" s="186">
        <v>1060.2</v>
      </c>
      <c r="F409" s="199"/>
      <c r="G409" s="199"/>
      <c r="H409" s="149"/>
      <c r="I409" s="148"/>
      <c r="J409" s="148"/>
      <c r="K409" s="148"/>
      <c r="L409" s="148"/>
      <c r="M409" s="149"/>
      <c r="N409" s="149"/>
      <c r="O409" s="139"/>
      <c r="P409" s="139"/>
      <c r="Q409" s="139"/>
      <c r="R409" s="139"/>
      <c r="S409" s="139"/>
      <c r="T409" s="139"/>
      <c r="U409" s="139"/>
      <c r="V409" s="139" t="s">
        <v>164</v>
      </c>
      <c r="W409" s="139">
        <v>0</v>
      </c>
      <c r="X409" s="139"/>
      <c r="Y409" s="139"/>
      <c r="Z409" s="139"/>
      <c r="AA409" s="139"/>
      <c r="AB409" s="139"/>
      <c r="AC409" s="139"/>
      <c r="AD409" s="139"/>
      <c r="AE409" s="139"/>
      <c r="AF409" s="139"/>
      <c r="AG409" s="139"/>
      <c r="AH409" s="139"/>
      <c r="AI409" s="139"/>
      <c r="AJ409" s="139"/>
      <c r="AK409" s="139"/>
      <c r="AL409" s="139"/>
      <c r="AM409" s="139"/>
      <c r="AN409" s="139"/>
      <c r="AO409" s="139"/>
      <c r="AP409" s="139"/>
      <c r="AQ409" s="139"/>
      <c r="AR409" s="139"/>
      <c r="AS409" s="139"/>
      <c r="AT409" s="139"/>
      <c r="AU409" s="139"/>
      <c r="AV409" s="139"/>
      <c r="AW409" s="139"/>
    </row>
    <row r="410" spans="1:49" outlineLevel="3" x14ac:dyDescent="0.2">
      <c r="A410" s="145"/>
      <c r="B410" s="146"/>
      <c r="C410" s="165" t="s">
        <v>664</v>
      </c>
      <c r="D410" s="150"/>
      <c r="E410" s="186">
        <v>68.099999999999994</v>
      </c>
      <c r="F410" s="199"/>
      <c r="G410" s="199"/>
      <c r="H410" s="149"/>
      <c r="I410" s="148"/>
      <c r="J410" s="148"/>
      <c r="K410" s="148"/>
      <c r="L410" s="148"/>
      <c r="M410" s="149"/>
      <c r="N410" s="149"/>
      <c r="O410" s="139"/>
      <c r="P410" s="139"/>
      <c r="Q410" s="139"/>
      <c r="R410" s="139"/>
      <c r="S410" s="139"/>
      <c r="T410" s="139"/>
      <c r="U410" s="139"/>
      <c r="V410" s="139" t="s">
        <v>164</v>
      </c>
      <c r="W410" s="139">
        <v>0</v>
      </c>
      <c r="X410" s="139"/>
      <c r="Y410" s="139"/>
      <c r="Z410" s="139"/>
      <c r="AA410" s="139"/>
      <c r="AB410" s="139"/>
      <c r="AC410" s="139"/>
      <c r="AD410" s="139"/>
      <c r="AE410" s="139"/>
      <c r="AF410" s="139"/>
      <c r="AG410" s="139"/>
      <c r="AH410" s="139"/>
      <c r="AI410" s="139"/>
      <c r="AJ410" s="139"/>
      <c r="AK410" s="139"/>
      <c r="AL410" s="139"/>
      <c r="AM410" s="139"/>
      <c r="AN410" s="139"/>
      <c r="AO410" s="139"/>
      <c r="AP410" s="139"/>
      <c r="AQ410" s="139"/>
      <c r="AR410" s="139"/>
      <c r="AS410" s="139"/>
      <c r="AT410" s="139"/>
      <c r="AU410" s="139"/>
      <c r="AV410" s="139"/>
      <c r="AW410" s="139"/>
    </row>
    <row r="411" spans="1:49" outlineLevel="3" x14ac:dyDescent="0.2">
      <c r="A411" s="145"/>
      <c r="B411" s="146"/>
      <c r="C411" s="165" t="s">
        <v>665</v>
      </c>
      <c r="D411" s="150"/>
      <c r="E411" s="186">
        <v>-860</v>
      </c>
      <c r="F411" s="199"/>
      <c r="G411" s="199"/>
      <c r="H411" s="149"/>
      <c r="I411" s="148"/>
      <c r="J411" s="148"/>
      <c r="K411" s="148"/>
      <c r="L411" s="148"/>
      <c r="M411" s="149"/>
      <c r="N411" s="149"/>
      <c r="O411" s="139"/>
      <c r="P411" s="139"/>
      <c r="Q411" s="139"/>
      <c r="R411" s="139"/>
      <c r="S411" s="139"/>
      <c r="T411" s="139"/>
      <c r="U411" s="139"/>
      <c r="V411" s="139" t="s">
        <v>164</v>
      </c>
      <c r="W411" s="139">
        <v>0</v>
      </c>
      <c r="X411" s="139"/>
      <c r="Y411" s="13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  <c r="AJ411" s="139"/>
      <c r="AK411" s="139"/>
      <c r="AL411" s="139"/>
      <c r="AM411" s="139"/>
      <c r="AN411" s="139"/>
      <c r="AO411" s="139"/>
      <c r="AP411" s="139"/>
      <c r="AQ411" s="139"/>
      <c r="AR411" s="139"/>
      <c r="AS411" s="139"/>
      <c r="AT411" s="139"/>
      <c r="AU411" s="139"/>
      <c r="AV411" s="139"/>
      <c r="AW411" s="139"/>
    </row>
    <row r="412" spans="1:49" outlineLevel="1" x14ac:dyDescent="0.2">
      <c r="A412" s="157">
        <v>224</v>
      </c>
      <c r="B412" s="158" t="s">
        <v>666</v>
      </c>
      <c r="C412" s="164" t="s">
        <v>667</v>
      </c>
      <c r="D412" s="159" t="s">
        <v>188</v>
      </c>
      <c r="E412" s="185">
        <v>557.79999999999995</v>
      </c>
      <c r="F412" s="197"/>
      <c r="G412" s="198">
        <f>ROUND(E412*F412,2)</f>
        <v>0</v>
      </c>
      <c r="H412" s="149">
        <v>21</v>
      </c>
      <c r="I412" s="148">
        <v>1.4999999999999999E-4</v>
      </c>
      <c r="J412" s="148">
        <f>ROUND(E412*I412,2)</f>
        <v>0.08</v>
      </c>
      <c r="K412" s="148">
        <v>0</v>
      </c>
      <c r="L412" s="148">
        <f>ROUND(E412*K412,2)</f>
        <v>0</v>
      </c>
      <c r="M412" s="149" t="s">
        <v>160</v>
      </c>
      <c r="N412" s="149" t="s">
        <v>161</v>
      </c>
      <c r="O412" s="139"/>
      <c r="P412" s="139"/>
      <c r="Q412" s="139"/>
      <c r="R412" s="139"/>
      <c r="S412" s="139"/>
      <c r="T412" s="139"/>
      <c r="U412" s="139"/>
      <c r="V412" s="139" t="s">
        <v>162</v>
      </c>
      <c r="W412" s="139"/>
      <c r="X412" s="139"/>
      <c r="Y412" s="139"/>
      <c r="Z412" s="139"/>
      <c r="AA412" s="139"/>
      <c r="AB412" s="139"/>
      <c r="AC412" s="139"/>
      <c r="AD412" s="139"/>
      <c r="AE412" s="139"/>
      <c r="AF412" s="139"/>
      <c r="AG412" s="139"/>
      <c r="AH412" s="139"/>
      <c r="AI412" s="139"/>
      <c r="AJ412" s="139"/>
      <c r="AK412" s="139"/>
      <c r="AL412" s="139"/>
      <c r="AM412" s="139"/>
      <c r="AN412" s="139"/>
      <c r="AO412" s="139"/>
      <c r="AP412" s="139"/>
      <c r="AQ412" s="139"/>
      <c r="AR412" s="139"/>
      <c r="AS412" s="139"/>
      <c r="AT412" s="139"/>
      <c r="AU412" s="139"/>
      <c r="AV412" s="139"/>
      <c r="AW412" s="139"/>
    </row>
    <row r="413" spans="1:49" outlineLevel="2" x14ac:dyDescent="0.2">
      <c r="A413" s="145"/>
      <c r="B413" s="146"/>
      <c r="C413" s="165" t="s">
        <v>662</v>
      </c>
      <c r="D413" s="150"/>
      <c r="E413" s="186">
        <v>289.5</v>
      </c>
      <c r="F413" s="199"/>
      <c r="G413" s="199"/>
      <c r="H413" s="149"/>
      <c r="I413" s="148"/>
      <c r="J413" s="148"/>
      <c r="K413" s="148"/>
      <c r="L413" s="148"/>
      <c r="M413" s="149"/>
      <c r="N413" s="149"/>
      <c r="O413" s="139"/>
      <c r="P413" s="139"/>
      <c r="Q413" s="139"/>
      <c r="R413" s="139"/>
      <c r="S413" s="139"/>
      <c r="T413" s="139"/>
      <c r="U413" s="139"/>
      <c r="V413" s="139" t="s">
        <v>164</v>
      </c>
      <c r="W413" s="139">
        <v>0</v>
      </c>
      <c r="X413" s="139"/>
      <c r="Y413" s="139"/>
      <c r="Z413" s="139"/>
      <c r="AA413" s="139"/>
      <c r="AB413" s="139"/>
      <c r="AC413" s="139"/>
      <c r="AD413" s="139"/>
      <c r="AE413" s="139"/>
      <c r="AF413" s="139"/>
      <c r="AG413" s="139"/>
      <c r="AH413" s="139"/>
      <c r="AI413" s="139"/>
      <c r="AJ413" s="139"/>
      <c r="AK413" s="139"/>
      <c r="AL413" s="139"/>
      <c r="AM413" s="139"/>
      <c r="AN413" s="139"/>
      <c r="AO413" s="139"/>
      <c r="AP413" s="139"/>
      <c r="AQ413" s="139"/>
      <c r="AR413" s="139"/>
      <c r="AS413" s="139"/>
      <c r="AT413" s="139"/>
      <c r="AU413" s="139"/>
      <c r="AV413" s="139"/>
      <c r="AW413" s="139"/>
    </row>
    <row r="414" spans="1:49" outlineLevel="3" x14ac:dyDescent="0.2">
      <c r="A414" s="145"/>
      <c r="B414" s="146"/>
      <c r="C414" s="165" t="s">
        <v>663</v>
      </c>
      <c r="D414" s="150"/>
      <c r="E414" s="186">
        <v>1060.2</v>
      </c>
      <c r="F414" s="199"/>
      <c r="G414" s="199"/>
      <c r="H414" s="149"/>
      <c r="I414" s="148"/>
      <c r="J414" s="148"/>
      <c r="K414" s="148"/>
      <c r="L414" s="148"/>
      <c r="M414" s="149"/>
      <c r="N414" s="149"/>
      <c r="O414" s="139"/>
      <c r="P414" s="139"/>
      <c r="Q414" s="139"/>
      <c r="R414" s="139"/>
      <c r="S414" s="139"/>
      <c r="T414" s="139"/>
      <c r="U414" s="139"/>
      <c r="V414" s="139" t="s">
        <v>164</v>
      </c>
      <c r="W414" s="139">
        <v>0</v>
      </c>
      <c r="X414" s="139"/>
      <c r="Y414" s="139"/>
      <c r="Z414" s="139"/>
      <c r="AA414" s="139"/>
      <c r="AB414" s="139"/>
      <c r="AC414" s="139"/>
      <c r="AD414" s="139"/>
      <c r="AE414" s="139"/>
      <c r="AF414" s="139"/>
      <c r="AG414" s="139"/>
      <c r="AH414" s="139"/>
      <c r="AI414" s="139"/>
      <c r="AJ414" s="139"/>
      <c r="AK414" s="139"/>
      <c r="AL414" s="139"/>
      <c r="AM414" s="139"/>
      <c r="AN414" s="139"/>
      <c r="AO414" s="139"/>
      <c r="AP414" s="139"/>
      <c r="AQ414" s="139"/>
      <c r="AR414" s="139"/>
      <c r="AS414" s="139"/>
      <c r="AT414" s="139"/>
      <c r="AU414" s="139"/>
      <c r="AV414" s="139"/>
      <c r="AW414" s="139"/>
    </row>
    <row r="415" spans="1:49" outlineLevel="3" x14ac:dyDescent="0.2">
      <c r="A415" s="145"/>
      <c r="B415" s="146"/>
      <c r="C415" s="165" t="s">
        <v>664</v>
      </c>
      <c r="D415" s="150"/>
      <c r="E415" s="186">
        <v>68.099999999999994</v>
      </c>
      <c r="F415" s="199"/>
      <c r="G415" s="199"/>
      <c r="H415" s="149"/>
      <c r="I415" s="148"/>
      <c r="J415" s="148"/>
      <c r="K415" s="148"/>
      <c r="L415" s="148"/>
      <c r="M415" s="149"/>
      <c r="N415" s="149"/>
      <c r="O415" s="139"/>
      <c r="P415" s="139"/>
      <c r="Q415" s="139"/>
      <c r="R415" s="139"/>
      <c r="S415" s="139"/>
      <c r="T415" s="139"/>
      <c r="U415" s="139"/>
      <c r="V415" s="139" t="s">
        <v>164</v>
      </c>
      <c r="W415" s="139">
        <v>0</v>
      </c>
      <c r="X415" s="139"/>
      <c r="Y415" s="13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  <c r="AO415" s="139"/>
      <c r="AP415" s="139"/>
      <c r="AQ415" s="139"/>
      <c r="AR415" s="139"/>
      <c r="AS415" s="139"/>
      <c r="AT415" s="139"/>
      <c r="AU415" s="139"/>
      <c r="AV415" s="139"/>
      <c r="AW415" s="139"/>
    </row>
    <row r="416" spans="1:49" outlineLevel="3" x14ac:dyDescent="0.2">
      <c r="A416" s="145"/>
      <c r="B416" s="146"/>
      <c r="C416" s="165" t="s">
        <v>665</v>
      </c>
      <c r="D416" s="150"/>
      <c r="E416" s="186">
        <v>-860</v>
      </c>
      <c r="F416" s="199"/>
      <c r="G416" s="199"/>
      <c r="H416" s="149"/>
      <c r="I416" s="148"/>
      <c r="J416" s="148"/>
      <c r="K416" s="148"/>
      <c r="L416" s="148"/>
      <c r="M416" s="149"/>
      <c r="N416" s="149"/>
      <c r="O416" s="139"/>
      <c r="P416" s="139"/>
      <c r="Q416" s="139"/>
      <c r="R416" s="139"/>
      <c r="S416" s="139"/>
      <c r="T416" s="139"/>
      <c r="U416" s="139"/>
      <c r="V416" s="139" t="s">
        <v>164</v>
      </c>
      <c r="W416" s="139">
        <v>0</v>
      </c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39"/>
      <c r="AH416" s="139"/>
      <c r="AI416" s="139"/>
      <c r="AJ416" s="139"/>
      <c r="AK416" s="139"/>
      <c r="AL416" s="139"/>
      <c r="AM416" s="139"/>
      <c r="AN416" s="139"/>
      <c r="AO416" s="139"/>
      <c r="AP416" s="139"/>
      <c r="AQ416" s="139"/>
      <c r="AR416" s="139"/>
      <c r="AS416" s="139"/>
      <c r="AT416" s="139"/>
      <c r="AU416" s="139"/>
      <c r="AV416" s="139"/>
      <c r="AW416" s="139"/>
    </row>
    <row r="417" spans="1:49" x14ac:dyDescent="0.2">
      <c r="A417" s="154" t="s">
        <v>155</v>
      </c>
      <c r="B417" s="155" t="s">
        <v>130</v>
      </c>
      <c r="C417" s="163" t="s">
        <v>131</v>
      </c>
      <c r="D417" s="156"/>
      <c r="E417" s="184"/>
      <c r="F417" s="195"/>
      <c r="G417" s="196">
        <f>SUMIF(V418:V420,"&lt;&gt;NOR",G418:G420)</f>
        <v>0</v>
      </c>
      <c r="H417" s="153"/>
      <c r="I417" s="152"/>
      <c r="J417" s="152">
        <f>SUM(J418:J420)</f>
        <v>3.81</v>
      </c>
      <c r="K417" s="152"/>
      <c r="L417" s="152">
        <f>SUM(L418:L420)</f>
        <v>0</v>
      </c>
      <c r="M417" s="153"/>
      <c r="N417" s="153"/>
      <c r="V417" t="s">
        <v>156</v>
      </c>
    </row>
    <row r="418" spans="1:49" ht="22.5" outlineLevel="1" x14ac:dyDescent="0.2">
      <c r="A418" s="160">
        <v>225</v>
      </c>
      <c r="B418" s="161" t="s">
        <v>668</v>
      </c>
      <c r="C418" s="166" t="s">
        <v>1111</v>
      </c>
      <c r="D418" s="162" t="s">
        <v>331</v>
      </c>
      <c r="E418" s="187">
        <v>77</v>
      </c>
      <c r="F418" s="200"/>
      <c r="G418" s="201">
        <f>ROUND(E418*F418,2)</f>
        <v>0</v>
      </c>
      <c r="H418" s="149">
        <v>21</v>
      </c>
      <c r="I418" s="148">
        <v>4.8000000000000001E-2</v>
      </c>
      <c r="J418" s="148">
        <f>ROUND(E418*I418,2)</f>
        <v>3.7</v>
      </c>
      <c r="K418" s="148">
        <v>0</v>
      </c>
      <c r="L418" s="148">
        <f>ROUND(E418*K418,2)</f>
        <v>0</v>
      </c>
      <c r="M418" s="149" t="s">
        <v>328</v>
      </c>
      <c r="N418" s="149" t="s">
        <v>161</v>
      </c>
      <c r="O418" s="139"/>
      <c r="P418" s="139"/>
      <c r="Q418" s="139"/>
      <c r="R418" s="139"/>
      <c r="S418" s="139"/>
      <c r="T418" s="139"/>
      <c r="U418" s="139"/>
      <c r="V418" s="139" t="s">
        <v>162</v>
      </c>
      <c r="W418" s="139"/>
      <c r="X418" s="139"/>
      <c r="Y418" s="139"/>
      <c r="Z418" s="139"/>
      <c r="AA418" s="139"/>
      <c r="AB418" s="139"/>
      <c r="AC418" s="139"/>
      <c r="AD418" s="139"/>
      <c r="AE418" s="139"/>
      <c r="AF418" s="139"/>
      <c r="AG418" s="139"/>
      <c r="AH418" s="139"/>
      <c r="AI418" s="139"/>
      <c r="AJ418" s="139"/>
      <c r="AK418" s="139"/>
      <c r="AL418" s="139"/>
      <c r="AM418" s="139"/>
      <c r="AN418" s="139"/>
      <c r="AO418" s="139"/>
      <c r="AP418" s="139"/>
      <c r="AQ418" s="139"/>
      <c r="AR418" s="139"/>
      <c r="AS418" s="139"/>
      <c r="AT418" s="139"/>
      <c r="AU418" s="139"/>
      <c r="AV418" s="139"/>
      <c r="AW418" s="139"/>
    </row>
    <row r="419" spans="1:49" ht="22.5" outlineLevel="1" x14ac:dyDescent="0.2">
      <c r="A419" s="160">
        <v>226</v>
      </c>
      <c r="B419" s="161" t="s">
        <v>669</v>
      </c>
      <c r="C419" s="166" t="s">
        <v>1112</v>
      </c>
      <c r="D419" s="162" t="s">
        <v>331</v>
      </c>
      <c r="E419" s="187">
        <v>3</v>
      </c>
      <c r="F419" s="200"/>
      <c r="G419" s="201">
        <f>ROUND(E419*F419,2)</f>
        <v>0</v>
      </c>
      <c r="H419" s="149">
        <v>21</v>
      </c>
      <c r="I419" s="148">
        <v>3.6400000000000002E-2</v>
      </c>
      <c r="J419" s="148">
        <f>ROUND(E419*I419,2)</f>
        <v>0.11</v>
      </c>
      <c r="K419" s="148">
        <v>0</v>
      </c>
      <c r="L419" s="148">
        <f>ROUND(E419*K419,2)</f>
        <v>0</v>
      </c>
      <c r="M419" s="149" t="s">
        <v>328</v>
      </c>
      <c r="N419" s="149" t="s">
        <v>161</v>
      </c>
      <c r="O419" s="139"/>
      <c r="P419" s="139"/>
      <c r="Q419" s="139"/>
      <c r="R419" s="139"/>
      <c r="S419" s="139"/>
      <c r="T419" s="139"/>
      <c r="U419" s="139"/>
      <c r="V419" s="139" t="s">
        <v>162</v>
      </c>
      <c r="W419" s="139"/>
      <c r="X419" s="139"/>
      <c r="Y419" s="139"/>
      <c r="Z419" s="139"/>
      <c r="AA419" s="139"/>
      <c r="AB419" s="139"/>
      <c r="AC419" s="139"/>
      <c r="AD419" s="139"/>
      <c r="AE419" s="139"/>
      <c r="AF419" s="139"/>
      <c r="AG419" s="139"/>
      <c r="AH419" s="139"/>
      <c r="AI419" s="139"/>
      <c r="AJ419" s="139"/>
      <c r="AK419" s="139"/>
      <c r="AL419" s="139"/>
      <c r="AM419" s="139"/>
      <c r="AN419" s="139"/>
      <c r="AO419" s="139"/>
      <c r="AP419" s="139"/>
      <c r="AQ419" s="139"/>
      <c r="AR419" s="139"/>
      <c r="AS419" s="139"/>
      <c r="AT419" s="139"/>
      <c r="AU419" s="139"/>
      <c r="AV419" s="139"/>
      <c r="AW419" s="139"/>
    </row>
    <row r="420" spans="1:49" ht="22.5" outlineLevel="1" x14ac:dyDescent="0.2">
      <c r="A420" s="160">
        <v>227</v>
      </c>
      <c r="B420" s="161" t="s">
        <v>670</v>
      </c>
      <c r="C420" s="166" t="s">
        <v>671</v>
      </c>
      <c r="D420" s="162" t="s">
        <v>178</v>
      </c>
      <c r="E420" s="187">
        <v>3.9491999999999998</v>
      </c>
      <c r="F420" s="200"/>
      <c r="G420" s="201">
        <f>ROUND(E420*F420,2)</f>
        <v>0</v>
      </c>
      <c r="H420" s="149">
        <v>21</v>
      </c>
      <c r="I420" s="148">
        <v>0</v>
      </c>
      <c r="J420" s="148">
        <f>ROUND(E420*I420,2)</f>
        <v>0</v>
      </c>
      <c r="K420" s="148">
        <v>0</v>
      </c>
      <c r="L420" s="148">
        <f>ROUND(E420*K420,2)</f>
        <v>0</v>
      </c>
      <c r="M420" s="149" t="s">
        <v>160</v>
      </c>
      <c r="N420" s="149" t="s">
        <v>454</v>
      </c>
      <c r="O420" s="139"/>
      <c r="P420" s="139"/>
      <c r="Q420" s="139"/>
      <c r="R420" s="139"/>
      <c r="S420" s="139"/>
      <c r="T420" s="139"/>
      <c r="U420" s="139"/>
      <c r="V420" s="139" t="s">
        <v>455</v>
      </c>
      <c r="W420" s="139"/>
      <c r="X420" s="139"/>
      <c r="Y420" s="139"/>
      <c r="Z420" s="139"/>
      <c r="AA420" s="139"/>
      <c r="AB420" s="139"/>
      <c r="AC420" s="139"/>
      <c r="AD420" s="139"/>
      <c r="AE420" s="139"/>
      <c r="AF420" s="139"/>
      <c r="AG420" s="139"/>
      <c r="AH420" s="139"/>
      <c r="AI420" s="139"/>
      <c r="AJ420" s="139"/>
      <c r="AK420" s="139"/>
      <c r="AL420" s="139"/>
      <c r="AM420" s="139"/>
      <c r="AN420" s="139"/>
      <c r="AO420" s="139"/>
      <c r="AP420" s="139"/>
      <c r="AQ420" s="139"/>
      <c r="AR420" s="139"/>
      <c r="AS420" s="139"/>
      <c r="AT420" s="139"/>
      <c r="AU420" s="139"/>
      <c r="AV420" s="139"/>
      <c r="AW420" s="139"/>
    </row>
    <row r="421" spans="1:49" x14ac:dyDescent="0.2">
      <c r="A421" s="154" t="s">
        <v>155</v>
      </c>
      <c r="B421" s="155" t="s">
        <v>132</v>
      </c>
      <c r="C421" s="163" t="s">
        <v>133</v>
      </c>
      <c r="D421" s="156"/>
      <c r="E421" s="184"/>
      <c r="F421" s="195"/>
      <c r="G421" s="196">
        <f>SUMIF(V422:V423,"&lt;&gt;NOR",G422:G423)</f>
        <v>0</v>
      </c>
      <c r="H421" s="153"/>
      <c r="I421" s="152"/>
      <c r="J421" s="152">
        <f>SUM(J422:J423)</f>
        <v>0</v>
      </c>
      <c r="K421" s="152"/>
      <c r="L421" s="152">
        <f>SUM(L422:L423)</f>
        <v>0</v>
      </c>
      <c r="M421" s="153"/>
      <c r="N421" s="153"/>
      <c r="V421" t="s">
        <v>156</v>
      </c>
    </row>
    <row r="422" spans="1:49" ht="22.5" outlineLevel="1" x14ac:dyDescent="0.2">
      <c r="A422" s="160">
        <v>228</v>
      </c>
      <c r="B422" s="161" t="s">
        <v>672</v>
      </c>
      <c r="C422" s="166" t="s">
        <v>673</v>
      </c>
      <c r="D422" s="162" t="s">
        <v>327</v>
      </c>
      <c r="E422" s="187">
        <v>1</v>
      </c>
      <c r="F422" s="455">
        <f>'M21-ESIL'!H119</f>
        <v>0</v>
      </c>
      <c r="G422" s="201">
        <f>ROUND(E422*F422,2)</f>
        <v>0</v>
      </c>
      <c r="H422" s="149">
        <v>21</v>
      </c>
      <c r="I422" s="148">
        <v>0</v>
      </c>
      <c r="J422" s="148">
        <f>ROUND(E422*I422,2)</f>
        <v>0</v>
      </c>
      <c r="K422" s="148">
        <v>0</v>
      </c>
      <c r="L422" s="148">
        <f>ROUND(E422*K422,2)</f>
        <v>0</v>
      </c>
      <c r="M422" s="149" t="s">
        <v>328</v>
      </c>
      <c r="N422" s="149" t="s">
        <v>161</v>
      </c>
      <c r="O422" s="139"/>
      <c r="P422" s="139"/>
      <c r="Q422" s="139"/>
      <c r="R422" s="139"/>
      <c r="S422" s="139"/>
      <c r="T422" s="139"/>
      <c r="U422" s="139"/>
      <c r="V422" s="139" t="s">
        <v>162</v>
      </c>
      <c r="W422" s="139"/>
      <c r="X422" s="139"/>
      <c r="Y422" s="139"/>
      <c r="Z422" s="139"/>
      <c r="AA422" s="139"/>
      <c r="AB422" s="139"/>
      <c r="AC422" s="139"/>
      <c r="AD422" s="139"/>
      <c r="AE422" s="139"/>
      <c r="AF422" s="139"/>
      <c r="AG422" s="139"/>
      <c r="AH422" s="139"/>
      <c r="AI422" s="139"/>
      <c r="AJ422" s="139"/>
      <c r="AK422" s="139"/>
      <c r="AL422" s="139"/>
      <c r="AM422" s="139"/>
      <c r="AN422" s="139"/>
      <c r="AO422" s="139"/>
      <c r="AP422" s="139"/>
      <c r="AQ422" s="139"/>
      <c r="AR422" s="139"/>
      <c r="AS422" s="139"/>
      <c r="AT422" s="139"/>
      <c r="AU422" s="139"/>
      <c r="AV422" s="139"/>
      <c r="AW422" s="139"/>
    </row>
    <row r="423" spans="1:49" outlineLevel="1" x14ac:dyDescent="0.2">
      <c r="A423" s="160">
        <v>229</v>
      </c>
      <c r="B423" s="161" t="s">
        <v>674</v>
      </c>
      <c r="C423" s="166" t="s">
        <v>675</v>
      </c>
      <c r="D423" s="162" t="s">
        <v>327</v>
      </c>
      <c r="E423" s="187">
        <v>1</v>
      </c>
      <c r="F423" s="455">
        <f>'M21-FVE'!F39</f>
        <v>0</v>
      </c>
      <c r="G423" s="201">
        <f>ROUND(E423*F423,2)</f>
        <v>0</v>
      </c>
      <c r="H423" s="149">
        <v>21</v>
      </c>
      <c r="I423" s="148">
        <v>0</v>
      </c>
      <c r="J423" s="148">
        <f>ROUND(E423*I423,2)</f>
        <v>0</v>
      </c>
      <c r="K423" s="148">
        <v>0</v>
      </c>
      <c r="L423" s="148">
        <f>ROUND(E423*K423,2)</f>
        <v>0</v>
      </c>
      <c r="M423" s="149" t="s">
        <v>300</v>
      </c>
      <c r="N423" s="149" t="s">
        <v>161</v>
      </c>
      <c r="O423" s="139"/>
      <c r="P423" s="139"/>
      <c r="Q423" s="139"/>
      <c r="R423" s="139"/>
      <c r="S423" s="139"/>
      <c r="T423" s="139"/>
      <c r="U423" s="139"/>
      <c r="V423" s="139" t="s">
        <v>162</v>
      </c>
      <c r="W423" s="139"/>
      <c r="X423" s="139"/>
      <c r="Y423" s="139"/>
      <c r="Z423" s="139"/>
      <c r="AA423" s="139"/>
      <c r="AB423" s="139"/>
      <c r="AC423" s="139"/>
      <c r="AD423" s="139"/>
      <c r="AE423" s="139"/>
      <c r="AF423" s="139"/>
      <c r="AG423" s="139"/>
      <c r="AH423" s="139"/>
      <c r="AI423" s="139"/>
      <c r="AJ423" s="139"/>
      <c r="AK423" s="139"/>
      <c r="AL423" s="139"/>
      <c r="AM423" s="139"/>
      <c r="AN423" s="139"/>
      <c r="AO423" s="139"/>
      <c r="AP423" s="139"/>
      <c r="AQ423" s="139"/>
      <c r="AR423" s="139"/>
      <c r="AS423" s="139"/>
      <c r="AT423" s="139"/>
      <c r="AU423" s="139"/>
      <c r="AV423" s="139"/>
      <c r="AW423" s="139"/>
    </row>
    <row r="424" spans="1:49" x14ac:dyDescent="0.2">
      <c r="A424" s="154" t="s">
        <v>155</v>
      </c>
      <c r="B424" s="155" t="s">
        <v>134</v>
      </c>
      <c r="C424" s="163" t="s">
        <v>135</v>
      </c>
      <c r="D424" s="156"/>
      <c r="E424" s="184"/>
      <c r="F424" s="195"/>
      <c r="G424" s="196">
        <f>SUMIF(V425:V426,"&lt;&gt;NOR",G425:G426)</f>
        <v>0</v>
      </c>
      <c r="H424" s="153"/>
      <c r="I424" s="152"/>
      <c r="J424" s="152">
        <f>SUM(J425:J426)</f>
        <v>0</v>
      </c>
      <c r="K424" s="152"/>
      <c r="L424" s="152">
        <f>SUM(L425:L426)</f>
        <v>0</v>
      </c>
      <c r="M424" s="153"/>
      <c r="N424" s="153"/>
      <c r="V424" t="s">
        <v>156</v>
      </c>
    </row>
    <row r="425" spans="1:49" ht="22.5" outlineLevel="1" x14ac:dyDescent="0.2">
      <c r="A425" s="157">
        <v>230</v>
      </c>
      <c r="B425" s="158" t="s">
        <v>676</v>
      </c>
      <c r="C425" s="164" t="s">
        <v>677</v>
      </c>
      <c r="D425" s="159" t="s">
        <v>327</v>
      </c>
      <c r="E425" s="185">
        <v>1</v>
      </c>
      <c r="F425" s="456">
        <f>'M24-VZT'!G88</f>
        <v>0</v>
      </c>
      <c r="G425" s="198">
        <f>ROUND(E425*F425,2)</f>
        <v>0</v>
      </c>
      <c r="H425" s="149">
        <v>21</v>
      </c>
      <c r="I425" s="148">
        <v>0</v>
      </c>
      <c r="J425" s="148">
        <f>ROUND(E425*I425,2)</f>
        <v>0</v>
      </c>
      <c r="K425" s="148">
        <v>0</v>
      </c>
      <c r="L425" s="148">
        <f>ROUND(E425*K425,2)</f>
        <v>0</v>
      </c>
      <c r="M425" s="149" t="s">
        <v>328</v>
      </c>
      <c r="N425" s="149" t="s">
        <v>161</v>
      </c>
      <c r="O425" s="139"/>
      <c r="P425" s="139"/>
      <c r="Q425" s="139"/>
      <c r="R425" s="139"/>
      <c r="S425" s="139"/>
      <c r="T425" s="139"/>
      <c r="U425" s="139"/>
      <c r="V425" s="139" t="s">
        <v>162</v>
      </c>
      <c r="W425" s="139"/>
      <c r="X425" s="139"/>
      <c r="Y425" s="139"/>
      <c r="Z425" s="139"/>
      <c r="AA425" s="139"/>
      <c r="AB425" s="139"/>
      <c r="AC425" s="139"/>
      <c r="AD425" s="139"/>
      <c r="AE425" s="139"/>
      <c r="AF425" s="139"/>
      <c r="AG425" s="139"/>
      <c r="AH425" s="139"/>
      <c r="AI425" s="139"/>
      <c r="AJ425" s="139"/>
      <c r="AK425" s="139"/>
      <c r="AL425" s="139"/>
      <c r="AM425" s="139"/>
      <c r="AN425" s="139"/>
      <c r="AO425" s="139"/>
      <c r="AP425" s="139"/>
      <c r="AQ425" s="139"/>
      <c r="AR425" s="139"/>
      <c r="AS425" s="139"/>
      <c r="AT425" s="139"/>
      <c r="AU425" s="139"/>
      <c r="AV425" s="139"/>
      <c r="AW425" s="139"/>
    </row>
    <row r="426" spans="1:49" outlineLevel="1" x14ac:dyDescent="0.2">
      <c r="A426" s="145">
        <v>231</v>
      </c>
      <c r="B426" s="146" t="s">
        <v>678</v>
      </c>
      <c r="C426" s="167" t="s">
        <v>679</v>
      </c>
      <c r="D426" s="147" t="s">
        <v>0</v>
      </c>
      <c r="E426" s="457">
        <f>SUBTOTAL(9,G425)/100</f>
        <v>0</v>
      </c>
      <c r="F426" s="202"/>
      <c r="G426" s="199">
        <f>ROUND(E426*F426,2)</f>
        <v>0</v>
      </c>
      <c r="H426" s="149">
        <v>21</v>
      </c>
      <c r="I426" s="148">
        <v>0</v>
      </c>
      <c r="J426" s="148">
        <f>ROUND(E426*I426,2)</f>
        <v>0</v>
      </c>
      <c r="K426" s="148">
        <v>0</v>
      </c>
      <c r="L426" s="148">
        <f>ROUND(E426*K426,2)</f>
        <v>0</v>
      </c>
      <c r="M426" s="149" t="s">
        <v>160</v>
      </c>
      <c r="N426" s="149" t="s">
        <v>454</v>
      </c>
      <c r="O426" s="139"/>
      <c r="P426" s="139"/>
      <c r="Q426" s="139"/>
      <c r="R426" s="139"/>
      <c r="S426" s="139"/>
      <c r="T426" s="139"/>
      <c r="U426" s="139"/>
      <c r="V426" s="139" t="s">
        <v>455</v>
      </c>
      <c r="W426" s="139"/>
      <c r="X426" s="139"/>
      <c r="Y426" s="139"/>
      <c r="Z426" s="139"/>
      <c r="AA426" s="139"/>
      <c r="AB426" s="139"/>
      <c r="AC426" s="139"/>
      <c r="AD426" s="139"/>
      <c r="AE426" s="139"/>
      <c r="AF426" s="139"/>
      <c r="AG426" s="139"/>
      <c r="AH426" s="139"/>
      <c r="AI426" s="139"/>
      <c r="AJ426" s="139"/>
      <c r="AK426" s="139"/>
      <c r="AL426" s="139"/>
      <c r="AM426" s="139"/>
      <c r="AN426" s="139"/>
      <c r="AO426" s="139"/>
      <c r="AP426" s="139"/>
      <c r="AQ426" s="139"/>
      <c r="AR426" s="139"/>
      <c r="AS426" s="139"/>
      <c r="AT426" s="139"/>
      <c r="AU426" s="139"/>
      <c r="AV426" s="139"/>
      <c r="AW426" s="139"/>
    </row>
    <row r="427" spans="1:49" x14ac:dyDescent="0.2">
      <c r="A427" s="154" t="s">
        <v>155</v>
      </c>
      <c r="B427" s="155" t="s">
        <v>136</v>
      </c>
      <c r="C427" s="163" t="s">
        <v>29</v>
      </c>
      <c r="D427" s="156"/>
      <c r="E427" s="184"/>
      <c r="F427" s="195"/>
      <c r="G427" s="196">
        <f>SUMIF(V428:V430,"&lt;&gt;NOR",G428:G430)</f>
        <v>0</v>
      </c>
      <c r="H427" s="153"/>
      <c r="I427" s="152"/>
      <c r="J427" s="152">
        <f>SUM(J428:J430)</f>
        <v>0</v>
      </c>
      <c r="K427" s="152"/>
      <c r="L427" s="152">
        <f>SUM(L428:L430)</f>
        <v>0</v>
      </c>
      <c r="M427" s="153"/>
      <c r="N427" s="153"/>
      <c r="V427" t="s">
        <v>156</v>
      </c>
    </row>
    <row r="428" spans="1:49" outlineLevel="1" x14ac:dyDescent="0.2">
      <c r="A428" s="160">
        <v>232</v>
      </c>
      <c r="B428" s="161" t="s">
        <v>680</v>
      </c>
      <c r="C428" s="166" t="s">
        <v>681</v>
      </c>
      <c r="D428" s="162" t="s">
        <v>682</v>
      </c>
      <c r="E428" s="187">
        <v>1</v>
      </c>
      <c r="F428" s="200"/>
      <c r="G428" s="201">
        <f>ROUND(E428*F428,2)</f>
        <v>0</v>
      </c>
      <c r="H428" s="149">
        <v>21</v>
      </c>
      <c r="I428" s="148">
        <v>0</v>
      </c>
      <c r="J428" s="148">
        <f>ROUND(E428*I428,2)</f>
        <v>0</v>
      </c>
      <c r="K428" s="148">
        <v>0</v>
      </c>
      <c r="L428" s="148">
        <f>ROUND(E428*K428,2)</f>
        <v>0</v>
      </c>
      <c r="M428" s="149" t="s">
        <v>328</v>
      </c>
      <c r="N428" s="149" t="s">
        <v>683</v>
      </c>
      <c r="O428" s="139"/>
      <c r="P428" s="139"/>
      <c r="Q428" s="139"/>
      <c r="R428" s="139"/>
      <c r="S428" s="139"/>
      <c r="T428" s="139"/>
      <c r="U428" s="139"/>
      <c r="V428" s="139" t="s">
        <v>684</v>
      </c>
      <c r="W428" s="139"/>
      <c r="X428" s="139"/>
      <c r="Y428" s="139"/>
      <c r="Z428" s="139"/>
      <c r="AA428" s="139"/>
      <c r="AB428" s="139"/>
      <c r="AC428" s="139"/>
      <c r="AD428" s="139"/>
      <c r="AE428" s="139"/>
      <c r="AF428" s="139"/>
      <c r="AG428" s="139"/>
      <c r="AH428" s="139"/>
      <c r="AI428" s="139"/>
      <c r="AJ428" s="139"/>
      <c r="AK428" s="139"/>
      <c r="AL428" s="139"/>
      <c r="AM428" s="139"/>
      <c r="AN428" s="139"/>
      <c r="AO428" s="139"/>
      <c r="AP428" s="139"/>
      <c r="AQ428" s="139"/>
      <c r="AR428" s="139"/>
      <c r="AS428" s="139"/>
      <c r="AT428" s="139"/>
      <c r="AU428" s="139"/>
      <c r="AV428" s="139"/>
      <c r="AW428" s="139"/>
    </row>
    <row r="429" spans="1:49" outlineLevel="1" x14ac:dyDescent="0.2">
      <c r="A429" s="160">
        <v>233</v>
      </c>
      <c r="B429" s="161" t="s">
        <v>685</v>
      </c>
      <c r="C429" s="166" t="s">
        <v>686</v>
      </c>
      <c r="D429" s="162" t="s">
        <v>682</v>
      </c>
      <c r="E429" s="187">
        <v>1</v>
      </c>
      <c r="F429" s="200"/>
      <c r="G429" s="201">
        <f>ROUND(E429*F429,2)</f>
        <v>0</v>
      </c>
      <c r="H429" s="149">
        <v>21</v>
      </c>
      <c r="I429" s="148">
        <v>0</v>
      </c>
      <c r="J429" s="148">
        <f>ROUND(E429*I429,2)</f>
        <v>0</v>
      </c>
      <c r="K429" s="148">
        <v>0</v>
      </c>
      <c r="L429" s="148">
        <f>ROUND(E429*K429,2)</f>
        <v>0</v>
      </c>
      <c r="M429" s="149" t="s">
        <v>328</v>
      </c>
      <c r="N429" s="149" t="s">
        <v>683</v>
      </c>
      <c r="O429" s="139"/>
      <c r="P429" s="139"/>
      <c r="Q429" s="139"/>
      <c r="R429" s="139"/>
      <c r="S429" s="139"/>
      <c r="T429" s="139"/>
      <c r="U429" s="139"/>
      <c r="V429" s="139" t="s">
        <v>687</v>
      </c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  <c r="AK429" s="139"/>
      <c r="AL429" s="139"/>
      <c r="AM429" s="139"/>
      <c r="AN429" s="139"/>
      <c r="AO429" s="139"/>
      <c r="AP429" s="139"/>
      <c r="AQ429" s="139"/>
      <c r="AR429" s="139"/>
      <c r="AS429" s="139"/>
      <c r="AT429" s="139"/>
      <c r="AU429" s="139"/>
      <c r="AV429" s="139"/>
      <c r="AW429" s="139"/>
    </row>
    <row r="430" spans="1:49" outlineLevel="1" x14ac:dyDescent="0.2">
      <c r="A430" s="157">
        <v>234</v>
      </c>
      <c r="B430" s="158" t="s">
        <v>688</v>
      </c>
      <c r="C430" s="164" t="s">
        <v>689</v>
      </c>
      <c r="D430" s="159" t="s">
        <v>682</v>
      </c>
      <c r="E430" s="185">
        <v>1</v>
      </c>
      <c r="F430" s="197"/>
      <c r="G430" s="198">
        <f>ROUND(E430*F430,2)</f>
        <v>0</v>
      </c>
      <c r="H430" s="149">
        <v>21</v>
      </c>
      <c r="I430" s="148">
        <v>0</v>
      </c>
      <c r="J430" s="148">
        <f>ROUND(E430*I430,2)</f>
        <v>0</v>
      </c>
      <c r="K430" s="148">
        <v>0</v>
      </c>
      <c r="L430" s="148">
        <f>ROUND(E430*K430,2)</f>
        <v>0</v>
      </c>
      <c r="M430" s="149" t="s">
        <v>328</v>
      </c>
      <c r="N430" s="149" t="s">
        <v>683</v>
      </c>
      <c r="O430" s="139"/>
      <c r="P430" s="139"/>
      <c r="Q430" s="139"/>
      <c r="R430" s="139"/>
      <c r="S430" s="139"/>
      <c r="T430" s="139"/>
      <c r="U430" s="139"/>
      <c r="V430" s="139" t="s">
        <v>684</v>
      </c>
      <c r="W430" s="139"/>
      <c r="X430" s="139"/>
      <c r="Y430" s="139"/>
      <c r="Z430" s="139"/>
      <c r="AA430" s="139"/>
      <c r="AB430" s="139"/>
      <c r="AC430" s="139"/>
      <c r="AD430" s="139"/>
      <c r="AE430" s="139"/>
      <c r="AF430" s="139"/>
      <c r="AG430" s="139"/>
      <c r="AH430" s="139"/>
      <c r="AI430" s="139"/>
      <c r="AJ430" s="139"/>
      <c r="AK430" s="139"/>
      <c r="AL430" s="139"/>
      <c r="AM430" s="139"/>
      <c r="AN430" s="139"/>
      <c r="AO430" s="139"/>
      <c r="AP430" s="139"/>
      <c r="AQ430" s="139"/>
      <c r="AR430" s="139"/>
      <c r="AS430" s="139"/>
      <c r="AT430" s="139"/>
      <c r="AU430" s="139"/>
      <c r="AV430" s="139"/>
      <c r="AW430" s="139"/>
    </row>
    <row r="431" spans="1:49" x14ac:dyDescent="0.2">
      <c r="A431" s="3"/>
      <c r="B431" s="4"/>
      <c r="C431" s="168"/>
      <c r="D431" s="5"/>
      <c r="E431" s="183"/>
      <c r="F431" s="194"/>
      <c r="G431" s="194"/>
      <c r="H431" s="3"/>
      <c r="I431" s="3"/>
      <c r="J431" s="3"/>
      <c r="K431" s="3"/>
      <c r="L431" s="3"/>
      <c r="M431" s="3"/>
      <c r="N431" s="3"/>
      <c r="T431">
        <v>12</v>
      </c>
      <c r="U431">
        <v>21</v>
      </c>
      <c r="V431" t="s">
        <v>148</v>
      </c>
    </row>
    <row r="432" spans="1:49" x14ac:dyDescent="0.2">
      <c r="A432" s="142"/>
      <c r="B432" s="143" t="s">
        <v>31</v>
      </c>
      <c r="C432" s="169"/>
      <c r="D432" s="144"/>
      <c r="E432" s="188"/>
      <c r="F432" s="203"/>
      <c r="G432" s="204">
        <f>G8+G24+G45+G56+G76+G79+G82+G99+G116+G120+G123+G136+G146+G195+G208+G236+G251+G262+G270+G272+G282+G296+G316+G319+G322+G334+G344+G360+G397+G403+G406+G417+G421+G424+G427</f>
        <v>0</v>
      </c>
      <c r="H432" s="3"/>
      <c r="I432" s="3"/>
      <c r="J432" s="3"/>
      <c r="K432" s="3"/>
      <c r="L432" s="3"/>
      <c r="M432" s="3"/>
      <c r="N432" s="3"/>
      <c r="T432">
        <f>SUMIF(H7:H430,T431,G7:G430)</f>
        <v>0</v>
      </c>
      <c r="U432">
        <f>SUMIF(H7:H430,U431,G7:G430)</f>
        <v>0</v>
      </c>
      <c r="V432" t="s">
        <v>690</v>
      </c>
    </row>
    <row r="433" spans="1:23" x14ac:dyDescent="0.2">
      <c r="A433" s="3"/>
      <c r="B433" s="4"/>
      <c r="C433" s="168"/>
      <c r="D433" s="5"/>
      <c r="E433" s="183"/>
      <c r="F433" s="194"/>
      <c r="G433" s="194"/>
      <c r="H433" s="3"/>
      <c r="I433" s="3"/>
      <c r="J433" s="3"/>
      <c r="K433" s="3"/>
      <c r="L433" s="3"/>
      <c r="M433" s="3"/>
      <c r="N433" s="3"/>
    </row>
    <row r="434" spans="1:23" x14ac:dyDescent="0.2">
      <c r="A434" s="530" t="s">
        <v>691</v>
      </c>
      <c r="B434" s="530"/>
      <c r="C434" s="168"/>
      <c r="D434" s="5"/>
      <c r="E434" s="183"/>
      <c r="F434" s="194"/>
      <c r="G434" s="194"/>
      <c r="H434" s="3"/>
      <c r="I434" s="3"/>
      <c r="J434" s="3"/>
      <c r="K434" s="3"/>
      <c r="L434" s="3"/>
      <c r="M434" s="3"/>
      <c r="N434" s="3"/>
    </row>
    <row r="435" spans="1:23" x14ac:dyDescent="0.2">
      <c r="A435" s="3"/>
      <c r="B435" s="4" t="s">
        <v>487</v>
      </c>
      <c r="C435" s="168" t="s">
        <v>692</v>
      </c>
      <c r="D435" s="5"/>
      <c r="E435" s="183">
        <v>452</v>
      </c>
      <c r="F435" s="194"/>
      <c r="G435" s="194"/>
      <c r="H435" s="3"/>
      <c r="I435" s="3"/>
      <c r="J435" s="3"/>
      <c r="K435" s="3"/>
      <c r="L435" s="3"/>
      <c r="M435" s="3"/>
      <c r="N435" s="3"/>
      <c r="V435" t="s">
        <v>693</v>
      </c>
    </row>
    <row r="436" spans="1:23" x14ac:dyDescent="0.2">
      <c r="A436" s="3"/>
      <c r="B436" s="4" t="s">
        <v>416</v>
      </c>
      <c r="C436" s="168" t="s">
        <v>694</v>
      </c>
      <c r="D436" s="5"/>
      <c r="E436" s="183">
        <v>94</v>
      </c>
      <c r="F436" s="194"/>
      <c r="G436" s="194"/>
      <c r="H436" s="3"/>
      <c r="I436" s="3"/>
      <c r="J436" s="3"/>
      <c r="K436" s="3"/>
      <c r="L436" s="3"/>
      <c r="M436" s="3"/>
      <c r="N436" s="3"/>
      <c r="V436" t="s">
        <v>693</v>
      </c>
    </row>
    <row r="437" spans="1:23" x14ac:dyDescent="0.2">
      <c r="A437" s="3"/>
      <c r="B437" s="4" t="s">
        <v>695</v>
      </c>
      <c r="C437" s="168" t="s">
        <v>696</v>
      </c>
      <c r="D437" s="5"/>
      <c r="E437" s="183">
        <v>17.891999999999999</v>
      </c>
      <c r="F437" s="194"/>
      <c r="G437" s="194"/>
      <c r="H437" s="3"/>
      <c r="I437" s="3"/>
      <c r="J437" s="3"/>
      <c r="K437" s="3"/>
      <c r="L437" s="3"/>
      <c r="M437" s="3"/>
      <c r="N437" s="3"/>
      <c r="V437" t="s">
        <v>693</v>
      </c>
    </row>
    <row r="438" spans="1:23" x14ac:dyDescent="0.2">
      <c r="A438" s="3"/>
      <c r="B438" s="4"/>
      <c r="C438" s="170" t="s">
        <v>229</v>
      </c>
      <c r="D438" s="151"/>
      <c r="E438" s="189">
        <v>17.891999999999999</v>
      </c>
      <c r="F438" s="194"/>
      <c r="G438" s="194"/>
      <c r="H438" s="3"/>
      <c r="I438" s="3"/>
      <c r="J438" s="3"/>
      <c r="K438" s="3"/>
      <c r="L438" s="3"/>
      <c r="M438" s="3"/>
      <c r="N438" s="3"/>
      <c r="V438" t="s">
        <v>164</v>
      </c>
      <c r="W438">
        <v>0</v>
      </c>
    </row>
    <row r="439" spans="1:23" x14ac:dyDescent="0.2">
      <c r="A439" s="3"/>
      <c r="B439" s="4" t="s">
        <v>429</v>
      </c>
      <c r="C439" s="179" t="s">
        <v>697</v>
      </c>
      <c r="D439" s="180"/>
      <c r="E439" s="190">
        <v>1183</v>
      </c>
      <c r="F439" s="194"/>
      <c r="G439" s="194"/>
      <c r="H439" s="3"/>
      <c r="I439" s="3"/>
      <c r="J439" s="3"/>
      <c r="K439" s="3"/>
      <c r="L439" s="3"/>
      <c r="M439" s="3"/>
      <c r="N439" s="3"/>
      <c r="V439" t="s">
        <v>693</v>
      </c>
    </row>
    <row r="440" spans="1:23" x14ac:dyDescent="0.2">
      <c r="A440" s="3"/>
      <c r="B440" s="4" t="s">
        <v>273</v>
      </c>
      <c r="C440" s="179" t="s">
        <v>698</v>
      </c>
      <c r="D440" s="180"/>
      <c r="E440" s="190">
        <v>22.666</v>
      </c>
      <c r="F440" s="194"/>
      <c r="G440" s="194"/>
      <c r="H440" s="3"/>
      <c r="I440" s="3"/>
      <c r="J440" s="3"/>
      <c r="K440" s="3"/>
      <c r="L440" s="3"/>
      <c r="M440" s="3"/>
      <c r="N440" s="3"/>
      <c r="V440" t="s">
        <v>693</v>
      </c>
    </row>
    <row r="441" spans="1:23" ht="25.5" x14ac:dyDescent="0.2">
      <c r="A441" s="3"/>
      <c r="B441" s="4"/>
      <c r="C441" s="170" t="s">
        <v>699</v>
      </c>
      <c r="D441" s="151"/>
      <c r="E441" s="189">
        <v>22.666</v>
      </c>
      <c r="F441" s="194"/>
      <c r="G441" s="194"/>
      <c r="H441" s="3"/>
      <c r="I441" s="3"/>
      <c r="J441" s="3"/>
      <c r="K441" s="3"/>
      <c r="L441" s="3"/>
      <c r="M441" s="3"/>
      <c r="N441" s="3"/>
      <c r="V441" t="s">
        <v>164</v>
      </c>
      <c r="W441">
        <v>0</v>
      </c>
    </row>
    <row r="442" spans="1:23" x14ac:dyDescent="0.2">
      <c r="A442" s="3"/>
      <c r="B442" s="4" t="s">
        <v>264</v>
      </c>
      <c r="C442" s="179" t="s">
        <v>700</v>
      </c>
      <c r="D442" s="180"/>
      <c r="E442" s="190">
        <v>155</v>
      </c>
      <c r="F442" s="194"/>
      <c r="G442" s="194"/>
      <c r="H442" s="3"/>
      <c r="I442" s="3"/>
      <c r="J442" s="3"/>
      <c r="K442" s="3"/>
      <c r="L442" s="3"/>
      <c r="M442" s="3"/>
      <c r="N442" s="3"/>
      <c r="V442" t="s">
        <v>693</v>
      </c>
    </row>
    <row r="443" spans="1:23" x14ac:dyDescent="0.2">
      <c r="A443" s="3"/>
      <c r="B443" s="4" t="s">
        <v>701</v>
      </c>
      <c r="C443" s="179" t="s">
        <v>702</v>
      </c>
      <c r="D443" s="180"/>
      <c r="E443" s="190">
        <v>391</v>
      </c>
      <c r="F443" s="194"/>
      <c r="G443" s="194"/>
      <c r="H443" s="3"/>
      <c r="I443" s="3"/>
      <c r="J443" s="3"/>
      <c r="K443" s="3"/>
      <c r="L443" s="3"/>
      <c r="M443" s="3"/>
      <c r="N443" s="3"/>
      <c r="V443" t="s">
        <v>693</v>
      </c>
    </row>
    <row r="444" spans="1:23" x14ac:dyDescent="0.2">
      <c r="A444" s="3"/>
      <c r="B444" s="4" t="s">
        <v>703</v>
      </c>
      <c r="C444" s="179" t="s">
        <v>704</v>
      </c>
      <c r="D444" s="180"/>
      <c r="E444" s="190">
        <v>293</v>
      </c>
      <c r="F444" s="194"/>
      <c r="G444" s="194"/>
      <c r="H444" s="3"/>
      <c r="I444" s="3"/>
      <c r="J444" s="3"/>
      <c r="K444" s="3"/>
      <c r="L444" s="3"/>
      <c r="M444" s="3"/>
      <c r="N444" s="3"/>
      <c r="V444" t="s">
        <v>693</v>
      </c>
    </row>
    <row r="445" spans="1:23" x14ac:dyDescent="0.2">
      <c r="A445" s="3"/>
      <c r="B445" s="4" t="s">
        <v>258</v>
      </c>
      <c r="C445" s="179" t="s">
        <v>705</v>
      </c>
      <c r="D445" s="180"/>
      <c r="E445" s="190">
        <v>20</v>
      </c>
      <c r="F445" s="194"/>
      <c r="G445" s="194"/>
      <c r="H445" s="3"/>
      <c r="I445" s="3"/>
      <c r="J445" s="3"/>
      <c r="K445" s="3"/>
      <c r="L445" s="3"/>
      <c r="M445" s="3"/>
      <c r="N445" s="3"/>
      <c r="V445" t="s">
        <v>693</v>
      </c>
    </row>
    <row r="446" spans="1:23" x14ac:dyDescent="0.2">
      <c r="A446" s="3"/>
      <c r="B446" s="4" t="s">
        <v>261</v>
      </c>
      <c r="C446" s="179" t="s">
        <v>706</v>
      </c>
      <c r="D446" s="180"/>
      <c r="E446" s="190">
        <v>45</v>
      </c>
      <c r="F446" s="194"/>
      <c r="G446" s="194"/>
      <c r="H446" s="3"/>
      <c r="I446" s="3"/>
      <c r="J446" s="3"/>
      <c r="K446" s="3"/>
      <c r="L446" s="3"/>
      <c r="M446" s="3"/>
      <c r="N446" s="3"/>
      <c r="V446" t="s">
        <v>693</v>
      </c>
    </row>
    <row r="447" spans="1:23" x14ac:dyDescent="0.2">
      <c r="A447" s="3"/>
      <c r="B447" s="4" t="s">
        <v>707</v>
      </c>
      <c r="C447" s="179" t="s">
        <v>708</v>
      </c>
      <c r="D447" s="180"/>
      <c r="E447" s="190">
        <v>102</v>
      </c>
      <c r="F447" s="194"/>
      <c r="G447" s="194"/>
      <c r="H447" s="3"/>
      <c r="I447" s="3"/>
      <c r="J447" s="3"/>
      <c r="K447" s="3"/>
      <c r="L447" s="3"/>
      <c r="M447" s="3"/>
      <c r="N447" s="3"/>
      <c r="V447" t="s">
        <v>693</v>
      </c>
    </row>
    <row r="448" spans="1:23" x14ac:dyDescent="0.2">
      <c r="A448" s="3"/>
      <c r="B448" s="4" t="s">
        <v>276</v>
      </c>
      <c r="C448" s="179" t="s">
        <v>709</v>
      </c>
      <c r="D448" s="180"/>
      <c r="E448" s="190">
        <v>132</v>
      </c>
      <c r="F448" s="194"/>
      <c r="G448" s="194"/>
      <c r="H448" s="3"/>
      <c r="I448" s="3"/>
      <c r="J448" s="3"/>
      <c r="K448" s="3"/>
      <c r="L448" s="3"/>
      <c r="M448" s="3"/>
      <c r="N448" s="3"/>
      <c r="V448" t="s">
        <v>693</v>
      </c>
    </row>
    <row r="449" spans="1:23" x14ac:dyDescent="0.2">
      <c r="A449" s="3"/>
      <c r="B449" s="4" t="s">
        <v>710</v>
      </c>
      <c r="C449" s="179" t="s">
        <v>711</v>
      </c>
      <c r="D449" s="180"/>
      <c r="E449" s="190">
        <v>30</v>
      </c>
      <c r="F449" s="194"/>
      <c r="G449" s="194"/>
      <c r="H449" s="3"/>
      <c r="I449" s="3"/>
      <c r="J449" s="3"/>
      <c r="K449" s="3"/>
      <c r="L449" s="3"/>
      <c r="M449" s="3"/>
      <c r="N449" s="3"/>
      <c r="V449" t="s">
        <v>693</v>
      </c>
    </row>
    <row r="450" spans="1:23" x14ac:dyDescent="0.2">
      <c r="A450" s="3"/>
      <c r="B450" s="4" t="s">
        <v>267</v>
      </c>
      <c r="C450" s="179" t="s">
        <v>712</v>
      </c>
      <c r="D450" s="180"/>
      <c r="E450" s="190">
        <v>131.63</v>
      </c>
      <c r="F450" s="194"/>
      <c r="G450" s="194"/>
      <c r="H450" s="3"/>
      <c r="I450" s="3"/>
      <c r="J450" s="3"/>
      <c r="K450" s="3"/>
      <c r="L450" s="3"/>
      <c r="M450" s="3"/>
      <c r="N450" s="3"/>
      <c r="V450" t="s">
        <v>693</v>
      </c>
    </row>
    <row r="451" spans="1:23" x14ac:dyDescent="0.2">
      <c r="A451" s="3"/>
      <c r="B451" s="4"/>
      <c r="C451" s="170" t="s">
        <v>713</v>
      </c>
      <c r="D451" s="151"/>
      <c r="E451" s="189">
        <v>55.38</v>
      </c>
      <c r="F451" s="194"/>
      <c r="G451" s="194"/>
      <c r="H451" s="3"/>
      <c r="I451" s="3"/>
      <c r="J451" s="3"/>
      <c r="K451" s="3"/>
      <c r="L451" s="3"/>
      <c r="M451" s="3"/>
      <c r="N451" s="3"/>
      <c r="V451" t="s">
        <v>164</v>
      </c>
      <c r="W451">
        <v>0</v>
      </c>
    </row>
    <row r="452" spans="1:23" outlineLevel="1" x14ac:dyDescent="0.2">
      <c r="A452" s="3"/>
      <c r="B452" s="4"/>
      <c r="C452" s="170" t="s">
        <v>714</v>
      </c>
      <c r="D452" s="151"/>
      <c r="E452" s="189">
        <v>49.59</v>
      </c>
      <c r="F452" s="194"/>
      <c r="G452" s="194"/>
      <c r="H452" s="3"/>
      <c r="I452" s="3"/>
      <c r="J452" s="3"/>
      <c r="K452" s="3"/>
      <c r="L452" s="3"/>
      <c r="M452" s="3"/>
      <c r="N452" s="3"/>
      <c r="V452" t="s">
        <v>164</v>
      </c>
      <c r="W452">
        <v>0</v>
      </c>
    </row>
    <row r="453" spans="1:23" ht="25.5" outlineLevel="1" x14ac:dyDescent="0.2">
      <c r="A453" s="3"/>
      <c r="B453" s="4"/>
      <c r="C453" s="170" t="s">
        <v>715</v>
      </c>
      <c r="D453" s="151"/>
      <c r="E453" s="189">
        <v>20.087499999999999</v>
      </c>
      <c r="F453" s="194"/>
      <c r="G453" s="194"/>
      <c r="H453" s="3"/>
      <c r="I453" s="3"/>
      <c r="J453" s="3"/>
      <c r="K453" s="3"/>
      <c r="L453" s="3"/>
      <c r="M453" s="3"/>
      <c r="N453" s="3"/>
      <c r="V453" t="s">
        <v>164</v>
      </c>
      <c r="W453">
        <v>0</v>
      </c>
    </row>
    <row r="454" spans="1:23" outlineLevel="1" x14ac:dyDescent="0.2">
      <c r="A454" s="3"/>
      <c r="B454" s="4"/>
      <c r="C454" s="170" t="s">
        <v>716</v>
      </c>
      <c r="D454" s="151"/>
      <c r="E454" s="189">
        <v>6.5724999999999998</v>
      </c>
      <c r="F454" s="194"/>
      <c r="G454" s="194"/>
      <c r="H454" s="3"/>
      <c r="I454" s="3"/>
      <c r="J454" s="3"/>
      <c r="K454" s="3"/>
      <c r="L454" s="3"/>
      <c r="M454" s="3"/>
      <c r="N454" s="3"/>
      <c r="V454" t="s">
        <v>164</v>
      </c>
      <c r="W454">
        <v>0</v>
      </c>
    </row>
    <row r="455" spans="1:23" x14ac:dyDescent="0.2">
      <c r="A455" s="3"/>
      <c r="B455" s="4" t="s">
        <v>308</v>
      </c>
      <c r="C455" s="179" t="s">
        <v>717</v>
      </c>
      <c r="D455" s="180"/>
      <c r="E455" s="190">
        <v>811.08299999999997</v>
      </c>
      <c r="F455" s="194"/>
      <c r="G455" s="194"/>
      <c r="H455" s="3"/>
      <c r="I455" s="3"/>
      <c r="J455" s="3"/>
      <c r="K455" s="3"/>
      <c r="L455" s="3"/>
      <c r="M455" s="3"/>
      <c r="N455" s="3"/>
      <c r="V455" t="s">
        <v>693</v>
      </c>
    </row>
    <row r="456" spans="1:23" ht="25.5" x14ac:dyDescent="0.2">
      <c r="A456" s="3"/>
      <c r="B456" s="4"/>
      <c r="C456" s="170" t="s">
        <v>718</v>
      </c>
      <c r="D456" s="151"/>
      <c r="E456" s="189">
        <v>395.685</v>
      </c>
      <c r="F456" s="194"/>
      <c r="G456" s="194"/>
      <c r="H456" s="3"/>
      <c r="I456" s="3"/>
      <c r="J456" s="3"/>
      <c r="K456" s="3"/>
      <c r="L456" s="3"/>
      <c r="M456" s="3"/>
      <c r="N456" s="3"/>
      <c r="V456" t="s">
        <v>164</v>
      </c>
      <c r="W456">
        <v>0</v>
      </c>
    </row>
    <row r="457" spans="1:23" ht="25.5" outlineLevel="1" x14ac:dyDescent="0.2">
      <c r="A457" s="3"/>
      <c r="B457" s="4"/>
      <c r="C457" s="170" t="s">
        <v>719</v>
      </c>
      <c r="D457" s="151"/>
      <c r="E457" s="189">
        <v>80.150000000000006</v>
      </c>
      <c r="F457" s="194"/>
      <c r="G457" s="194"/>
      <c r="H457" s="3"/>
      <c r="I457" s="3"/>
      <c r="J457" s="3"/>
      <c r="K457" s="3"/>
      <c r="L457" s="3"/>
      <c r="M457" s="3"/>
      <c r="N457" s="3"/>
      <c r="V457" t="s">
        <v>164</v>
      </c>
      <c r="W457">
        <v>0</v>
      </c>
    </row>
    <row r="458" spans="1:23" outlineLevel="1" x14ac:dyDescent="0.2">
      <c r="A458" s="3"/>
      <c r="B458" s="4"/>
      <c r="C458" s="170" t="s">
        <v>720</v>
      </c>
      <c r="D458" s="151"/>
      <c r="E458" s="189">
        <v>74.900000000000006</v>
      </c>
      <c r="F458" s="194"/>
      <c r="G458" s="194"/>
      <c r="H458" s="3"/>
      <c r="I458" s="3"/>
      <c r="J458" s="3"/>
      <c r="K458" s="3"/>
      <c r="L458" s="3"/>
      <c r="M458" s="3"/>
      <c r="N458" s="3"/>
      <c r="V458" t="s">
        <v>164</v>
      </c>
      <c r="W458">
        <v>0</v>
      </c>
    </row>
    <row r="459" spans="1:23" ht="25.5" outlineLevel="1" x14ac:dyDescent="0.2">
      <c r="A459" s="3"/>
      <c r="B459" s="4"/>
      <c r="C459" s="170" t="s">
        <v>721</v>
      </c>
      <c r="D459" s="151"/>
      <c r="E459" s="189">
        <v>260.34800000000001</v>
      </c>
      <c r="F459" s="194"/>
      <c r="G459" s="194"/>
      <c r="H459" s="3"/>
      <c r="I459" s="3"/>
      <c r="J459" s="3"/>
      <c r="K459" s="3"/>
      <c r="L459" s="3"/>
      <c r="M459" s="3"/>
      <c r="N459" s="3"/>
      <c r="V459" t="s">
        <v>164</v>
      </c>
      <c r="W459">
        <v>0</v>
      </c>
    </row>
    <row r="460" spans="1:23" x14ac:dyDescent="0.2">
      <c r="A460" s="3"/>
      <c r="B460" s="4" t="s">
        <v>311</v>
      </c>
      <c r="C460" s="179" t="s">
        <v>722</v>
      </c>
      <c r="D460" s="180"/>
      <c r="E460" s="190">
        <v>2157.1689000000001</v>
      </c>
      <c r="F460" s="194"/>
      <c r="G460" s="194"/>
      <c r="H460" s="3"/>
      <c r="I460" s="3"/>
      <c r="J460" s="3"/>
      <c r="K460" s="3"/>
      <c r="L460" s="3"/>
      <c r="M460" s="3"/>
      <c r="N460" s="3"/>
      <c r="V460" t="s">
        <v>693</v>
      </c>
    </row>
    <row r="461" spans="1:23" ht="38.25" x14ac:dyDescent="0.2">
      <c r="A461" s="3"/>
      <c r="B461" s="4"/>
      <c r="C461" s="170" t="s">
        <v>723</v>
      </c>
      <c r="D461" s="151"/>
      <c r="E461" s="189">
        <v>820.03200000000004</v>
      </c>
      <c r="F461" s="194"/>
      <c r="G461" s="194"/>
      <c r="H461" s="3"/>
      <c r="I461" s="3"/>
      <c r="J461" s="3"/>
      <c r="K461" s="3"/>
      <c r="L461" s="3"/>
      <c r="M461" s="3"/>
      <c r="N461" s="3"/>
      <c r="V461" t="s">
        <v>164</v>
      </c>
      <c r="W461">
        <v>0</v>
      </c>
    </row>
    <row r="462" spans="1:23" ht="25.5" outlineLevel="1" x14ac:dyDescent="0.2">
      <c r="A462" s="3"/>
      <c r="B462" s="4"/>
      <c r="C462" s="170" t="s">
        <v>724</v>
      </c>
      <c r="D462" s="151"/>
      <c r="E462" s="189">
        <v>778.82444999999996</v>
      </c>
      <c r="F462" s="194"/>
      <c r="G462" s="194"/>
      <c r="H462" s="3"/>
      <c r="I462" s="3"/>
      <c r="J462" s="3"/>
      <c r="K462" s="3"/>
      <c r="L462" s="3"/>
      <c r="M462" s="3"/>
      <c r="N462" s="3"/>
      <c r="V462" t="s">
        <v>164</v>
      </c>
      <c r="W462">
        <v>0</v>
      </c>
    </row>
    <row r="463" spans="1:23" outlineLevel="1" x14ac:dyDescent="0.2">
      <c r="A463" s="3"/>
      <c r="B463" s="4"/>
      <c r="C463" s="170" t="s">
        <v>725</v>
      </c>
      <c r="D463" s="151"/>
      <c r="E463" s="189">
        <v>348.01094999999998</v>
      </c>
      <c r="F463" s="194"/>
      <c r="G463" s="194"/>
      <c r="H463" s="3"/>
      <c r="I463" s="3"/>
      <c r="J463" s="3"/>
      <c r="K463" s="3"/>
      <c r="L463" s="3"/>
      <c r="M463" s="3"/>
      <c r="N463" s="3"/>
      <c r="V463" t="s">
        <v>164</v>
      </c>
      <c r="W463">
        <v>0</v>
      </c>
    </row>
    <row r="464" spans="1:23" outlineLevel="1" x14ac:dyDescent="0.2">
      <c r="A464" s="3"/>
      <c r="B464" s="4"/>
      <c r="C464" s="170" t="s">
        <v>726</v>
      </c>
      <c r="D464" s="151"/>
      <c r="E464" s="189">
        <v>210.3015</v>
      </c>
      <c r="F464" s="194"/>
      <c r="G464" s="194"/>
      <c r="H464" s="3"/>
      <c r="I464" s="3"/>
      <c r="J464" s="3"/>
      <c r="K464" s="3"/>
      <c r="L464" s="3"/>
      <c r="M464" s="3"/>
      <c r="N464" s="3"/>
      <c r="V464" t="s">
        <v>164</v>
      </c>
      <c r="W464">
        <v>0</v>
      </c>
    </row>
    <row r="465" spans="1:23" x14ac:dyDescent="0.2">
      <c r="A465" s="3"/>
      <c r="B465" s="4" t="s">
        <v>295</v>
      </c>
      <c r="C465" s="179" t="s">
        <v>727</v>
      </c>
      <c r="D465" s="180"/>
      <c r="E465" s="190">
        <v>174.3</v>
      </c>
      <c r="F465" s="194"/>
      <c r="G465" s="194"/>
      <c r="H465" s="3"/>
      <c r="I465" s="3"/>
      <c r="J465" s="3"/>
      <c r="K465" s="3"/>
      <c r="L465" s="3"/>
      <c r="M465" s="3"/>
      <c r="N465" s="3"/>
      <c r="V465" t="s">
        <v>693</v>
      </c>
    </row>
    <row r="466" spans="1:23" x14ac:dyDescent="0.2">
      <c r="A466" s="3"/>
      <c r="B466" s="4"/>
      <c r="C466" s="170" t="s">
        <v>728</v>
      </c>
      <c r="D466" s="151"/>
      <c r="E466" s="189">
        <v>174.3</v>
      </c>
      <c r="F466" s="194"/>
      <c r="G466" s="194"/>
      <c r="H466" s="3"/>
      <c r="I466" s="3"/>
      <c r="J466" s="3"/>
      <c r="K466" s="3"/>
      <c r="L466" s="3"/>
      <c r="M466" s="3"/>
      <c r="N466" s="3"/>
      <c r="V466" t="s">
        <v>164</v>
      </c>
      <c r="W466">
        <v>0</v>
      </c>
    </row>
    <row r="467" spans="1:23" x14ac:dyDescent="0.2">
      <c r="A467" s="3"/>
      <c r="B467" s="4" t="s">
        <v>458</v>
      </c>
      <c r="C467" s="179" t="s">
        <v>729</v>
      </c>
      <c r="D467" s="180"/>
      <c r="E467" s="190">
        <v>18.48</v>
      </c>
      <c r="F467" s="194"/>
      <c r="G467" s="194"/>
      <c r="H467" s="3"/>
      <c r="I467" s="3"/>
      <c r="J467" s="3"/>
      <c r="K467" s="3"/>
      <c r="L467" s="3"/>
      <c r="M467" s="3"/>
      <c r="N467" s="3"/>
      <c r="V467" t="s">
        <v>693</v>
      </c>
    </row>
    <row r="468" spans="1:23" x14ac:dyDescent="0.2">
      <c r="A468" s="3"/>
      <c r="B468" s="4"/>
      <c r="C468" s="170" t="s">
        <v>652</v>
      </c>
      <c r="D468" s="151"/>
      <c r="E468" s="189">
        <v>18.48</v>
      </c>
      <c r="F468" s="194"/>
      <c r="G468" s="194"/>
      <c r="H468" s="3"/>
      <c r="I468" s="3"/>
      <c r="J468" s="3"/>
      <c r="K468" s="3"/>
      <c r="L468" s="3"/>
      <c r="M468" s="3"/>
      <c r="N468" s="3"/>
      <c r="V468" t="s">
        <v>164</v>
      </c>
      <c r="W468">
        <v>0</v>
      </c>
    </row>
    <row r="469" spans="1:23" x14ac:dyDescent="0.2">
      <c r="A469" s="3"/>
      <c r="B469" s="4" t="s">
        <v>730</v>
      </c>
      <c r="C469" s="179" t="s">
        <v>731</v>
      </c>
      <c r="D469" s="180"/>
      <c r="E469" s="190">
        <v>2738.1</v>
      </c>
      <c r="F469" s="194"/>
      <c r="G469" s="194"/>
      <c r="H469" s="3"/>
      <c r="I469" s="3"/>
      <c r="J469" s="3"/>
      <c r="K469" s="3"/>
      <c r="L469" s="3"/>
      <c r="M469" s="3"/>
      <c r="N469" s="3"/>
      <c r="V469" t="s">
        <v>693</v>
      </c>
    </row>
    <row r="470" spans="1:23" x14ac:dyDescent="0.2">
      <c r="A470" s="3"/>
      <c r="B470" s="4" t="s">
        <v>732</v>
      </c>
      <c r="C470" s="179" t="s">
        <v>733</v>
      </c>
      <c r="D470" s="180"/>
      <c r="E470" s="190">
        <v>1042</v>
      </c>
      <c r="F470" s="194"/>
      <c r="G470" s="194"/>
      <c r="H470" s="3"/>
      <c r="I470" s="3"/>
      <c r="J470" s="3"/>
      <c r="K470" s="3"/>
      <c r="L470" s="3"/>
      <c r="M470" s="3"/>
      <c r="N470" s="3"/>
      <c r="V470" t="s">
        <v>693</v>
      </c>
    </row>
    <row r="471" spans="1:23" x14ac:dyDescent="0.2">
      <c r="A471" s="3"/>
      <c r="B471" s="4" t="s">
        <v>734</v>
      </c>
      <c r="C471" s="179" t="s">
        <v>735</v>
      </c>
      <c r="D471" s="180"/>
      <c r="E471" s="190">
        <v>78</v>
      </c>
      <c r="F471" s="194"/>
      <c r="G471" s="194"/>
      <c r="H471" s="3"/>
      <c r="I471" s="3"/>
      <c r="J471" s="3"/>
      <c r="K471" s="3"/>
      <c r="L471" s="3"/>
      <c r="M471" s="3"/>
      <c r="N471" s="3"/>
      <c r="V471" t="s">
        <v>693</v>
      </c>
    </row>
    <row r="472" spans="1:23" x14ac:dyDescent="0.2">
      <c r="A472" s="3"/>
      <c r="B472" s="4" t="s">
        <v>474</v>
      </c>
      <c r="C472" s="179" t="s">
        <v>736</v>
      </c>
      <c r="D472" s="180"/>
      <c r="E472" s="190">
        <v>20.448</v>
      </c>
      <c r="F472" s="194"/>
      <c r="G472" s="194"/>
      <c r="H472" s="3"/>
      <c r="I472" s="3"/>
      <c r="J472" s="3"/>
      <c r="K472" s="3"/>
      <c r="L472" s="3"/>
      <c r="M472" s="3"/>
      <c r="N472" s="3"/>
      <c r="V472" t="s">
        <v>693</v>
      </c>
    </row>
    <row r="473" spans="1:23" x14ac:dyDescent="0.2">
      <c r="A473" s="3"/>
      <c r="B473" s="4"/>
      <c r="C473" s="170" t="s">
        <v>737</v>
      </c>
      <c r="D473" s="151"/>
      <c r="E473" s="189">
        <v>20.448</v>
      </c>
      <c r="F473" s="194"/>
      <c r="G473" s="194"/>
      <c r="H473" s="3"/>
      <c r="I473" s="3"/>
      <c r="J473" s="3"/>
      <c r="K473" s="3"/>
      <c r="L473" s="3"/>
      <c r="M473" s="3"/>
      <c r="N473" s="3"/>
      <c r="V473" t="s">
        <v>164</v>
      </c>
      <c r="W473">
        <v>0</v>
      </c>
    </row>
    <row r="474" spans="1:23" x14ac:dyDescent="0.2">
      <c r="A474" s="3"/>
      <c r="B474" s="4"/>
      <c r="C474" s="168"/>
      <c r="D474" s="5"/>
      <c r="E474" s="183"/>
      <c r="F474" s="194"/>
      <c r="G474" s="194"/>
      <c r="H474" s="3"/>
      <c r="I474" s="3"/>
      <c r="J474" s="3"/>
      <c r="K474" s="3"/>
      <c r="L474" s="3"/>
      <c r="M474" s="3"/>
      <c r="N474" s="3"/>
    </row>
    <row r="475" spans="1:23" x14ac:dyDescent="0.2">
      <c r="A475" s="3"/>
      <c r="B475" s="4"/>
      <c r="C475" s="168"/>
      <c r="D475" s="5"/>
      <c r="E475" s="183"/>
      <c r="F475" s="194"/>
      <c r="G475" s="194"/>
      <c r="H475" s="3"/>
      <c r="I475" s="3"/>
      <c r="J475" s="3"/>
      <c r="K475" s="3"/>
      <c r="L475" s="3"/>
      <c r="M475" s="3"/>
      <c r="N475" s="3"/>
    </row>
    <row r="476" spans="1:23" x14ac:dyDescent="0.2">
      <c r="A476" s="3"/>
      <c r="B476" s="4"/>
      <c r="C476" s="168"/>
      <c r="D476" s="5"/>
      <c r="E476" s="183"/>
      <c r="F476" s="194"/>
      <c r="G476" s="194"/>
      <c r="H476" s="3"/>
      <c r="I476" s="3"/>
      <c r="J476" s="3"/>
      <c r="K476" s="3"/>
      <c r="L476" s="3"/>
      <c r="M476" s="3"/>
      <c r="N476" s="3"/>
    </row>
    <row r="477" spans="1:23" x14ac:dyDescent="0.2">
      <c r="A477" s="530" t="s">
        <v>738</v>
      </c>
      <c r="B477" s="530"/>
      <c r="C477" s="531"/>
      <c r="D477" s="5"/>
      <c r="E477" s="183"/>
      <c r="F477" s="194"/>
      <c r="G477" s="194"/>
      <c r="H477" s="3"/>
      <c r="I477" s="3"/>
      <c r="J477" s="3"/>
      <c r="K477" s="3"/>
      <c r="L477" s="3"/>
      <c r="M477" s="3"/>
      <c r="N477" s="3"/>
    </row>
    <row r="478" spans="1:23" x14ac:dyDescent="0.2">
      <c r="A478" s="511"/>
      <c r="B478" s="512"/>
      <c r="C478" s="513"/>
      <c r="D478" s="512"/>
      <c r="E478" s="512"/>
      <c r="F478" s="512"/>
      <c r="G478" s="514"/>
      <c r="H478" s="3"/>
      <c r="I478" s="3"/>
      <c r="J478" s="3"/>
      <c r="K478" s="3"/>
      <c r="L478" s="3"/>
      <c r="M478" s="3"/>
      <c r="N478" s="3"/>
      <c r="V478" t="s">
        <v>739</v>
      </c>
    </row>
    <row r="479" spans="1:23" x14ac:dyDescent="0.2">
      <c r="A479" s="515"/>
      <c r="B479" s="516"/>
      <c r="C479" s="517"/>
      <c r="D479" s="516"/>
      <c r="E479" s="516"/>
      <c r="F479" s="516"/>
      <c r="G479" s="518"/>
      <c r="H479" s="3"/>
      <c r="I479" s="3"/>
      <c r="J479" s="3"/>
      <c r="K479" s="3"/>
      <c r="L479" s="3"/>
      <c r="M479" s="3"/>
      <c r="N479" s="3"/>
    </row>
    <row r="480" spans="1:23" x14ac:dyDescent="0.2">
      <c r="A480" s="515"/>
      <c r="B480" s="516"/>
      <c r="C480" s="517"/>
      <c r="D480" s="516"/>
      <c r="E480" s="516"/>
      <c r="F480" s="516"/>
      <c r="G480" s="518"/>
      <c r="H480" s="3"/>
      <c r="I480" s="3"/>
      <c r="J480" s="3"/>
      <c r="K480" s="3"/>
      <c r="L480" s="3"/>
      <c r="M480" s="3"/>
      <c r="N480" s="3"/>
    </row>
    <row r="481" spans="1:22" x14ac:dyDescent="0.2">
      <c r="A481" s="515"/>
      <c r="B481" s="516"/>
      <c r="C481" s="517"/>
      <c r="D481" s="516"/>
      <c r="E481" s="516"/>
      <c r="F481" s="516"/>
      <c r="G481" s="518"/>
      <c r="H481" s="3"/>
      <c r="I481" s="3"/>
      <c r="J481" s="3"/>
      <c r="K481" s="3"/>
      <c r="L481" s="3"/>
      <c r="M481" s="3"/>
      <c r="N481" s="3"/>
    </row>
    <row r="482" spans="1:22" x14ac:dyDescent="0.2">
      <c r="A482" s="519"/>
      <c r="B482" s="520"/>
      <c r="C482" s="521"/>
      <c r="D482" s="520"/>
      <c r="E482" s="520"/>
      <c r="F482" s="520"/>
      <c r="G482" s="522"/>
      <c r="H482" s="3"/>
      <c r="I482" s="3"/>
      <c r="J482" s="3"/>
      <c r="K482" s="3"/>
      <c r="L482" s="3"/>
      <c r="M482" s="3"/>
      <c r="N482" s="3"/>
    </row>
    <row r="483" spans="1:22" x14ac:dyDescent="0.2">
      <c r="A483" s="3"/>
      <c r="B483" s="4"/>
      <c r="C483" s="168"/>
      <c r="D483" s="5"/>
      <c r="E483" s="183"/>
      <c r="F483" s="194"/>
      <c r="G483" s="194"/>
      <c r="H483" s="3"/>
      <c r="I483" s="3"/>
      <c r="J483" s="3"/>
      <c r="K483" s="3"/>
      <c r="L483" s="3"/>
      <c r="M483" s="3"/>
      <c r="N483" s="3"/>
    </row>
    <row r="484" spans="1:22" x14ac:dyDescent="0.2">
      <c r="C484" s="171"/>
      <c r="D484" s="8"/>
      <c r="V484" t="s">
        <v>740</v>
      </c>
    </row>
    <row r="485" spans="1:22" x14ac:dyDescent="0.2">
      <c r="D485" s="8"/>
    </row>
    <row r="486" spans="1:22" x14ac:dyDescent="0.2">
      <c r="D486" s="8"/>
    </row>
    <row r="487" spans="1:22" x14ac:dyDescent="0.2">
      <c r="D487" s="8"/>
    </row>
    <row r="488" spans="1:22" x14ac:dyDescent="0.2">
      <c r="D488" s="8"/>
    </row>
    <row r="489" spans="1:22" x14ac:dyDescent="0.2">
      <c r="D489" s="8"/>
    </row>
    <row r="490" spans="1:22" x14ac:dyDescent="0.2">
      <c r="D490" s="8"/>
    </row>
    <row r="491" spans="1:22" x14ac:dyDescent="0.2">
      <c r="D491" s="8"/>
    </row>
    <row r="492" spans="1:22" x14ac:dyDescent="0.2">
      <c r="D492" s="8"/>
    </row>
    <row r="493" spans="1:22" x14ac:dyDescent="0.2">
      <c r="D493" s="8"/>
    </row>
    <row r="494" spans="1:22" x14ac:dyDescent="0.2">
      <c r="D494" s="8"/>
    </row>
    <row r="495" spans="1:22" x14ac:dyDescent="0.2">
      <c r="D495" s="8"/>
    </row>
    <row r="496" spans="1:22" x14ac:dyDescent="0.2">
      <c r="D496" s="8"/>
    </row>
    <row r="497" spans="4:4" x14ac:dyDescent="0.2">
      <c r="D497" s="8"/>
    </row>
    <row r="498" spans="4:4" x14ac:dyDescent="0.2">
      <c r="D498" s="8"/>
    </row>
    <row r="499" spans="4:4" x14ac:dyDescent="0.2">
      <c r="D499" s="8"/>
    </row>
    <row r="500" spans="4:4" x14ac:dyDescent="0.2">
      <c r="D500" s="8"/>
    </row>
    <row r="501" spans="4:4" x14ac:dyDescent="0.2">
      <c r="D501" s="8"/>
    </row>
    <row r="502" spans="4:4" x14ac:dyDescent="0.2">
      <c r="D502" s="8"/>
    </row>
    <row r="503" spans="4:4" x14ac:dyDescent="0.2">
      <c r="D503" s="8"/>
    </row>
    <row r="504" spans="4:4" x14ac:dyDescent="0.2">
      <c r="D504" s="8"/>
    </row>
    <row r="505" spans="4:4" x14ac:dyDescent="0.2">
      <c r="D505" s="8"/>
    </row>
    <row r="506" spans="4:4" x14ac:dyDescent="0.2">
      <c r="D506" s="8"/>
    </row>
    <row r="507" spans="4:4" x14ac:dyDescent="0.2">
      <c r="D507" s="8"/>
    </row>
    <row r="508" spans="4:4" x14ac:dyDescent="0.2">
      <c r="D508" s="8"/>
    </row>
    <row r="509" spans="4:4" x14ac:dyDescent="0.2">
      <c r="D509" s="8"/>
    </row>
    <row r="510" spans="4:4" x14ac:dyDescent="0.2">
      <c r="D510" s="8"/>
    </row>
    <row r="511" spans="4:4" x14ac:dyDescent="0.2">
      <c r="D511" s="8"/>
    </row>
    <row r="512" spans="4:4" x14ac:dyDescent="0.2">
      <c r="D512" s="8"/>
    </row>
    <row r="513" spans="4:4" x14ac:dyDescent="0.2">
      <c r="D513" s="8"/>
    </row>
    <row r="514" spans="4:4" x14ac:dyDescent="0.2">
      <c r="D514" s="8"/>
    </row>
    <row r="515" spans="4:4" x14ac:dyDescent="0.2">
      <c r="D515" s="8"/>
    </row>
    <row r="516" spans="4:4" x14ac:dyDescent="0.2">
      <c r="D516" s="8"/>
    </row>
    <row r="517" spans="4:4" x14ac:dyDescent="0.2">
      <c r="D517" s="8"/>
    </row>
    <row r="518" spans="4:4" x14ac:dyDescent="0.2">
      <c r="D518" s="8"/>
    </row>
    <row r="519" spans="4:4" x14ac:dyDescent="0.2">
      <c r="D519" s="8"/>
    </row>
    <row r="520" spans="4:4" x14ac:dyDescent="0.2">
      <c r="D520" s="8"/>
    </row>
    <row r="521" spans="4:4" x14ac:dyDescent="0.2">
      <c r="D521" s="8"/>
    </row>
    <row r="522" spans="4:4" x14ac:dyDescent="0.2">
      <c r="D522" s="8"/>
    </row>
    <row r="523" spans="4:4" x14ac:dyDescent="0.2">
      <c r="D523" s="8"/>
    </row>
    <row r="524" spans="4:4" x14ac:dyDescent="0.2">
      <c r="D524" s="8"/>
    </row>
    <row r="525" spans="4:4" x14ac:dyDescent="0.2">
      <c r="D525" s="8"/>
    </row>
    <row r="526" spans="4:4" x14ac:dyDescent="0.2">
      <c r="D526" s="8"/>
    </row>
    <row r="527" spans="4:4" x14ac:dyDescent="0.2">
      <c r="D527" s="8"/>
    </row>
    <row r="528" spans="4:4" x14ac:dyDescent="0.2">
      <c r="D528" s="8"/>
    </row>
    <row r="529" spans="4:4" x14ac:dyDescent="0.2">
      <c r="D529" s="8"/>
    </row>
    <row r="530" spans="4:4" x14ac:dyDescent="0.2">
      <c r="D530" s="8"/>
    </row>
    <row r="531" spans="4:4" x14ac:dyDescent="0.2">
      <c r="D531" s="8"/>
    </row>
    <row r="532" spans="4:4" x14ac:dyDescent="0.2">
      <c r="D532" s="8"/>
    </row>
    <row r="533" spans="4:4" x14ac:dyDescent="0.2">
      <c r="D533" s="8"/>
    </row>
    <row r="534" spans="4:4" x14ac:dyDescent="0.2">
      <c r="D534" s="8"/>
    </row>
    <row r="535" spans="4:4" x14ac:dyDescent="0.2">
      <c r="D535" s="8"/>
    </row>
    <row r="536" spans="4:4" x14ac:dyDescent="0.2">
      <c r="D536" s="8"/>
    </row>
    <row r="537" spans="4:4" x14ac:dyDescent="0.2">
      <c r="D537" s="8"/>
    </row>
    <row r="538" spans="4:4" x14ac:dyDescent="0.2">
      <c r="D538" s="8"/>
    </row>
    <row r="539" spans="4:4" x14ac:dyDescent="0.2">
      <c r="D539" s="8"/>
    </row>
    <row r="540" spans="4:4" x14ac:dyDescent="0.2">
      <c r="D540" s="8"/>
    </row>
    <row r="541" spans="4:4" x14ac:dyDescent="0.2">
      <c r="D541" s="8"/>
    </row>
    <row r="542" spans="4:4" x14ac:dyDescent="0.2">
      <c r="D542" s="8"/>
    </row>
    <row r="543" spans="4:4" x14ac:dyDescent="0.2">
      <c r="D543" s="8"/>
    </row>
    <row r="544" spans="4:4" x14ac:dyDescent="0.2">
      <c r="D544" s="8"/>
    </row>
    <row r="545" spans="4:4" x14ac:dyDescent="0.2">
      <c r="D545" s="8"/>
    </row>
    <row r="546" spans="4:4" x14ac:dyDescent="0.2">
      <c r="D546" s="8"/>
    </row>
    <row r="547" spans="4:4" x14ac:dyDescent="0.2">
      <c r="D547" s="8"/>
    </row>
    <row r="548" spans="4:4" x14ac:dyDescent="0.2">
      <c r="D548" s="8"/>
    </row>
    <row r="549" spans="4:4" x14ac:dyDescent="0.2">
      <c r="D549" s="8"/>
    </row>
    <row r="550" spans="4:4" x14ac:dyDescent="0.2">
      <c r="D550" s="8"/>
    </row>
    <row r="551" spans="4:4" x14ac:dyDescent="0.2">
      <c r="D551" s="8"/>
    </row>
    <row r="552" spans="4:4" x14ac:dyDescent="0.2">
      <c r="D552" s="8"/>
    </row>
    <row r="553" spans="4:4" x14ac:dyDescent="0.2">
      <c r="D553" s="8"/>
    </row>
    <row r="554" spans="4:4" x14ac:dyDescent="0.2">
      <c r="D554" s="8"/>
    </row>
    <row r="555" spans="4:4" x14ac:dyDescent="0.2">
      <c r="D555" s="8"/>
    </row>
    <row r="556" spans="4:4" x14ac:dyDescent="0.2">
      <c r="D556" s="8"/>
    </row>
    <row r="557" spans="4:4" x14ac:dyDescent="0.2">
      <c r="D557" s="8"/>
    </row>
    <row r="558" spans="4:4" x14ac:dyDescent="0.2">
      <c r="D558" s="8"/>
    </row>
    <row r="559" spans="4:4" x14ac:dyDescent="0.2">
      <c r="D559" s="8"/>
    </row>
    <row r="560" spans="4:4" x14ac:dyDescent="0.2">
      <c r="D560" s="8"/>
    </row>
    <row r="561" spans="4:4" x14ac:dyDescent="0.2">
      <c r="D561" s="8"/>
    </row>
    <row r="562" spans="4:4" x14ac:dyDescent="0.2">
      <c r="D562" s="8"/>
    </row>
    <row r="563" spans="4:4" x14ac:dyDescent="0.2">
      <c r="D563" s="8"/>
    </row>
    <row r="564" spans="4:4" x14ac:dyDescent="0.2">
      <c r="D564" s="8"/>
    </row>
    <row r="565" spans="4:4" x14ac:dyDescent="0.2">
      <c r="D565" s="8"/>
    </row>
    <row r="566" spans="4:4" x14ac:dyDescent="0.2">
      <c r="D566" s="8"/>
    </row>
    <row r="567" spans="4:4" x14ac:dyDescent="0.2">
      <c r="D567" s="8"/>
    </row>
    <row r="568" spans="4:4" x14ac:dyDescent="0.2">
      <c r="D568" s="8"/>
    </row>
    <row r="569" spans="4:4" x14ac:dyDescent="0.2">
      <c r="D569" s="8"/>
    </row>
    <row r="570" spans="4:4" x14ac:dyDescent="0.2">
      <c r="D570" s="8"/>
    </row>
    <row r="571" spans="4:4" x14ac:dyDescent="0.2">
      <c r="D571" s="8"/>
    </row>
    <row r="572" spans="4:4" x14ac:dyDescent="0.2">
      <c r="D572" s="8"/>
    </row>
    <row r="573" spans="4:4" x14ac:dyDescent="0.2">
      <c r="D573" s="8"/>
    </row>
    <row r="574" spans="4:4" x14ac:dyDescent="0.2">
      <c r="D574" s="8"/>
    </row>
    <row r="575" spans="4:4" x14ac:dyDescent="0.2">
      <c r="D575" s="8"/>
    </row>
    <row r="576" spans="4:4" x14ac:dyDescent="0.2">
      <c r="D576" s="8"/>
    </row>
    <row r="577" spans="4:4" x14ac:dyDescent="0.2">
      <c r="D577" s="8"/>
    </row>
    <row r="578" spans="4:4" x14ac:dyDescent="0.2">
      <c r="D578" s="8"/>
    </row>
    <row r="579" spans="4:4" x14ac:dyDescent="0.2">
      <c r="D579" s="8"/>
    </row>
    <row r="580" spans="4:4" x14ac:dyDescent="0.2">
      <c r="D580" s="8"/>
    </row>
    <row r="581" spans="4:4" x14ac:dyDescent="0.2">
      <c r="D581" s="8"/>
    </row>
    <row r="582" spans="4:4" x14ac:dyDescent="0.2">
      <c r="D582" s="8"/>
    </row>
    <row r="583" spans="4:4" x14ac:dyDescent="0.2">
      <c r="D583" s="8"/>
    </row>
    <row r="584" spans="4:4" x14ac:dyDescent="0.2">
      <c r="D584" s="8"/>
    </row>
    <row r="585" spans="4:4" x14ac:dyDescent="0.2">
      <c r="D585" s="8"/>
    </row>
    <row r="586" spans="4:4" x14ac:dyDescent="0.2">
      <c r="D586" s="8"/>
    </row>
    <row r="587" spans="4:4" x14ac:dyDescent="0.2">
      <c r="D587" s="8"/>
    </row>
    <row r="588" spans="4:4" x14ac:dyDescent="0.2">
      <c r="D588" s="8"/>
    </row>
    <row r="589" spans="4:4" x14ac:dyDescent="0.2">
      <c r="D589" s="8"/>
    </row>
    <row r="590" spans="4:4" x14ac:dyDescent="0.2">
      <c r="D590" s="8"/>
    </row>
    <row r="591" spans="4:4" x14ac:dyDescent="0.2">
      <c r="D591" s="8"/>
    </row>
    <row r="592" spans="4:4" x14ac:dyDescent="0.2">
      <c r="D592" s="8"/>
    </row>
    <row r="593" spans="4:4" x14ac:dyDescent="0.2">
      <c r="D593" s="8"/>
    </row>
    <row r="594" spans="4:4" x14ac:dyDescent="0.2">
      <c r="D594" s="8"/>
    </row>
    <row r="595" spans="4:4" x14ac:dyDescent="0.2">
      <c r="D595" s="8"/>
    </row>
    <row r="596" spans="4:4" x14ac:dyDescent="0.2">
      <c r="D596" s="8"/>
    </row>
    <row r="597" spans="4:4" x14ac:dyDescent="0.2">
      <c r="D597" s="8"/>
    </row>
    <row r="598" spans="4:4" x14ac:dyDescent="0.2">
      <c r="D598" s="8"/>
    </row>
    <row r="599" spans="4:4" x14ac:dyDescent="0.2">
      <c r="D599" s="8"/>
    </row>
    <row r="600" spans="4:4" x14ac:dyDescent="0.2">
      <c r="D600" s="8"/>
    </row>
    <row r="601" spans="4:4" x14ac:dyDescent="0.2">
      <c r="D601" s="8"/>
    </row>
    <row r="602" spans="4:4" x14ac:dyDescent="0.2">
      <c r="D602" s="8"/>
    </row>
    <row r="603" spans="4:4" x14ac:dyDescent="0.2">
      <c r="D603" s="8"/>
    </row>
    <row r="604" spans="4:4" x14ac:dyDescent="0.2">
      <c r="D604" s="8"/>
    </row>
    <row r="605" spans="4:4" x14ac:dyDescent="0.2">
      <c r="D605" s="8"/>
    </row>
    <row r="606" spans="4:4" x14ac:dyDescent="0.2">
      <c r="D606" s="8"/>
    </row>
    <row r="607" spans="4:4" x14ac:dyDescent="0.2">
      <c r="D607" s="8"/>
    </row>
    <row r="608" spans="4:4" x14ac:dyDescent="0.2">
      <c r="D608" s="8"/>
    </row>
    <row r="609" spans="4:4" x14ac:dyDescent="0.2">
      <c r="D609" s="8"/>
    </row>
    <row r="610" spans="4:4" x14ac:dyDescent="0.2">
      <c r="D610" s="8"/>
    </row>
    <row r="611" spans="4:4" x14ac:dyDescent="0.2">
      <c r="D611" s="8"/>
    </row>
    <row r="612" spans="4:4" x14ac:dyDescent="0.2">
      <c r="D612" s="8"/>
    </row>
    <row r="613" spans="4:4" x14ac:dyDescent="0.2">
      <c r="D613" s="8"/>
    </row>
    <row r="614" spans="4:4" x14ac:dyDescent="0.2">
      <c r="D614" s="8"/>
    </row>
    <row r="615" spans="4:4" x14ac:dyDescent="0.2">
      <c r="D615" s="8"/>
    </row>
    <row r="616" spans="4:4" x14ac:dyDescent="0.2">
      <c r="D616" s="8"/>
    </row>
    <row r="617" spans="4:4" x14ac:dyDescent="0.2">
      <c r="D617" s="8"/>
    </row>
    <row r="618" spans="4:4" x14ac:dyDescent="0.2">
      <c r="D618" s="8"/>
    </row>
    <row r="619" spans="4:4" x14ac:dyDescent="0.2">
      <c r="D619" s="8"/>
    </row>
    <row r="620" spans="4:4" x14ac:dyDescent="0.2">
      <c r="D620" s="8"/>
    </row>
    <row r="621" spans="4:4" x14ac:dyDescent="0.2">
      <c r="D621" s="8"/>
    </row>
    <row r="622" spans="4:4" x14ac:dyDescent="0.2">
      <c r="D622" s="8"/>
    </row>
    <row r="623" spans="4:4" x14ac:dyDescent="0.2">
      <c r="D623" s="8"/>
    </row>
    <row r="624" spans="4:4" x14ac:dyDescent="0.2">
      <c r="D624" s="8"/>
    </row>
    <row r="625" spans="4:4" x14ac:dyDescent="0.2">
      <c r="D625" s="8"/>
    </row>
    <row r="626" spans="4:4" x14ac:dyDescent="0.2">
      <c r="D626" s="8"/>
    </row>
    <row r="627" spans="4:4" x14ac:dyDescent="0.2">
      <c r="D627" s="8"/>
    </row>
    <row r="628" spans="4:4" x14ac:dyDescent="0.2">
      <c r="D628" s="8"/>
    </row>
    <row r="629" spans="4:4" x14ac:dyDescent="0.2">
      <c r="D629" s="8"/>
    </row>
    <row r="630" spans="4:4" x14ac:dyDescent="0.2">
      <c r="D630" s="8"/>
    </row>
    <row r="631" spans="4:4" x14ac:dyDescent="0.2">
      <c r="D631" s="8"/>
    </row>
    <row r="632" spans="4:4" x14ac:dyDescent="0.2">
      <c r="D632" s="8"/>
    </row>
    <row r="633" spans="4:4" x14ac:dyDescent="0.2">
      <c r="D633" s="8"/>
    </row>
    <row r="634" spans="4:4" x14ac:dyDescent="0.2">
      <c r="D634" s="8"/>
    </row>
    <row r="635" spans="4:4" x14ac:dyDescent="0.2">
      <c r="D635" s="8"/>
    </row>
    <row r="636" spans="4:4" x14ac:dyDescent="0.2">
      <c r="D636" s="8"/>
    </row>
    <row r="637" spans="4:4" x14ac:dyDescent="0.2">
      <c r="D637" s="8"/>
    </row>
    <row r="638" spans="4:4" x14ac:dyDescent="0.2">
      <c r="D638" s="8"/>
    </row>
    <row r="639" spans="4:4" x14ac:dyDescent="0.2">
      <c r="D639" s="8"/>
    </row>
    <row r="640" spans="4:4" x14ac:dyDescent="0.2">
      <c r="D640" s="8"/>
    </row>
    <row r="641" spans="4:4" x14ac:dyDescent="0.2">
      <c r="D641" s="8"/>
    </row>
    <row r="642" spans="4:4" x14ac:dyDescent="0.2">
      <c r="D642" s="8"/>
    </row>
    <row r="643" spans="4:4" x14ac:dyDescent="0.2">
      <c r="D643" s="8"/>
    </row>
    <row r="644" spans="4:4" x14ac:dyDescent="0.2">
      <c r="D644" s="8"/>
    </row>
    <row r="645" spans="4:4" x14ac:dyDescent="0.2">
      <c r="D645" s="8"/>
    </row>
    <row r="646" spans="4:4" x14ac:dyDescent="0.2">
      <c r="D646" s="8"/>
    </row>
    <row r="647" spans="4:4" x14ac:dyDescent="0.2">
      <c r="D647" s="8"/>
    </row>
    <row r="648" spans="4:4" x14ac:dyDescent="0.2">
      <c r="D648" s="8"/>
    </row>
    <row r="649" spans="4:4" x14ac:dyDescent="0.2">
      <c r="D649" s="8"/>
    </row>
    <row r="650" spans="4:4" x14ac:dyDescent="0.2">
      <c r="D650" s="8"/>
    </row>
    <row r="651" spans="4:4" x14ac:dyDescent="0.2">
      <c r="D651" s="8"/>
    </row>
    <row r="652" spans="4:4" x14ac:dyDescent="0.2">
      <c r="D652" s="8"/>
    </row>
    <row r="653" spans="4:4" x14ac:dyDescent="0.2">
      <c r="D653" s="8"/>
    </row>
    <row r="654" spans="4:4" x14ac:dyDescent="0.2">
      <c r="D654" s="8"/>
    </row>
    <row r="655" spans="4:4" x14ac:dyDescent="0.2">
      <c r="D655" s="8"/>
    </row>
    <row r="656" spans="4:4" x14ac:dyDescent="0.2">
      <c r="D656" s="8"/>
    </row>
    <row r="657" spans="4:4" x14ac:dyDescent="0.2">
      <c r="D657" s="8"/>
    </row>
    <row r="658" spans="4:4" x14ac:dyDescent="0.2">
      <c r="D658" s="8"/>
    </row>
    <row r="659" spans="4:4" x14ac:dyDescent="0.2">
      <c r="D659" s="8"/>
    </row>
    <row r="660" spans="4:4" x14ac:dyDescent="0.2">
      <c r="D660" s="8"/>
    </row>
    <row r="661" spans="4:4" x14ac:dyDescent="0.2">
      <c r="D661" s="8"/>
    </row>
    <row r="662" spans="4:4" x14ac:dyDescent="0.2">
      <c r="D662" s="8"/>
    </row>
    <row r="663" spans="4:4" x14ac:dyDescent="0.2">
      <c r="D663" s="8"/>
    </row>
    <row r="664" spans="4:4" x14ac:dyDescent="0.2">
      <c r="D664" s="8"/>
    </row>
    <row r="665" spans="4:4" x14ac:dyDescent="0.2">
      <c r="D665" s="8"/>
    </row>
    <row r="666" spans="4:4" x14ac:dyDescent="0.2">
      <c r="D666" s="8"/>
    </row>
    <row r="667" spans="4:4" x14ac:dyDescent="0.2">
      <c r="D667" s="8"/>
    </row>
    <row r="668" spans="4:4" x14ac:dyDescent="0.2">
      <c r="D668" s="8"/>
    </row>
    <row r="669" spans="4:4" x14ac:dyDescent="0.2">
      <c r="D669" s="8"/>
    </row>
    <row r="670" spans="4:4" x14ac:dyDescent="0.2">
      <c r="D670" s="8"/>
    </row>
    <row r="671" spans="4:4" x14ac:dyDescent="0.2">
      <c r="D671" s="8"/>
    </row>
    <row r="672" spans="4:4" x14ac:dyDescent="0.2">
      <c r="D672" s="8"/>
    </row>
    <row r="673" spans="4:4" x14ac:dyDescent="0.2">
      <c r="D673" s="8"/>
    </row>
    <row r="674" spans="4:4" x14ac:dyDescent="0.2">
      <c r="D674" s="8"/>
    </row>
    <row r="675" spans="4:4" x14ac:dyDescent="0.2">
      <c r="D675" s="8"/>
    </row>
    <row r="676" spans="4:4" x14ac:dyDescent="0.2">
      <c r="D676" s="8"/>
    </row>
    <row r="677" spans="4:4" x14ac:dyDescent="0.2">
      <c r="D677" s="8"/>
    </row>
    <row r="678" spans="4:4" x14ac:dyDescent="0.2">
      <c r="D678" s="8"/>
    </row>
    <row r="679" spans="4:4" x14ac:dyDescent="0.2">
      <c r="D679" s="8"/>
    </row>
    <row r="680" spans="4:4" x14ac:dyDescent="0.2">
      <c r="D680" s="8"/>
    </row>
    <row r="681" spans="4:4" x14ac:dyDescent="0.2">
      <c r="D681" s="8"/>
    </row>
    <row r="682" spans="4:4" x14ac:dyDescent="0.2">
      <c r="D682" s="8"/>
    </row>
    <row r="683" spans="4:4" x14ac:dyDescent="0.2">
      <c r="D683" s="8"/>
    </row>
    <row r="684" spans="4:4" x14ac:dyDescent="0.2">
      <c r="D684" s="8"/>
    </row>
    <row r="685" spans="4:4" x14ac:dyDescent="0.2">
      <c r="D685" s="8"/>
    </row>
    <row r="686" spans="4:4" x14ac:dyDescent="0.2">
      <c r="D686" s="8"/>
    </row>
    <row r="687" spans="4:4" x14ac:dyDescent="0.2">
      <c r="D687" s="8"/>
    </row>
    <row r="688" spans="4:4" x14ac:dyDescent="0.2">
      <c r="D688" s="8"/>
    </row>
    <row r="689" spans="4:4" x14ac:dyDescent="0.2">
      <c r="D689" s="8"/>
    </row>
    <row r="690" spans="4:4" x14ac:dyDescent="0.2">
      <c r="D690" s="8"/>
    </row>
    <row r="691" spans="4:4" x14ac:dyDescent="0.2">
      <c r="D691" s="8"/>
    </row>
    <row r="692" spans="4:4" x14ac:dyDescent="0.2">
      <c r="D692" s="8"/>
    </row>
    <row r="693" spans="4:4" x14ac:dyDescent="0.2">
      <c r="D693" s="8"/>
    </row>
    <row r="694" spans="4:4" x14ac:dyDescent="0.2">
      <c r="D694" s="8"/>
    </row>
    <row r="695" spans="4:4" x14ac:dyDescent="0.2">
      <c r="D695" s="8"/>
    </row>
    <row r="696" spans="4:4" x14ac:dyDescent="0.2">
      <c r="D696" s="8"/>
    </row>
    <row r="697" spans="4:4" x14ac:dyDescent="0.2">
      <c r="D697" s="8"/>
    </row>
    <row r="698" spans="4:4" x14ac:dyDescent="0.2">
      <c r="D698" s="8"/>
    </row>
    <row r="699" spans="4:4" x14ac:dyDescent="0.2">
      <c r="D699" s="8"/>
    </row>
    <row r="700" spans="4:4" x14ac:dyDescent="0.2">
      <c r="D700" s="8"/>
    </row>
    <row r="701" spans="4:4" x14ac:dyDescent="0.2">
      <c r="D701" s="8"/>
    </row>
    <row r="702" spans="4:4" x14ac:dyDescent="0.2">
      <c r="D702" s="8"/>
    </row>
    <row r="703" spans="4:4" x14ac:dyDescent="0.2">
      <c r="D703" s="8"/>
    </row>
    <row r="704" spans="4:4" x14ac:dyDescent="0.2">
      <c r="D704" s="8"/>
    </row>
    <row r="705" spans="4:4" x14ac:dyDescent="0.2">
      <c r="D705" s="8"/>
    </row>
    <row r="706" spans="4:4" x14ac:dyDescent="0.2">
      <c r="D706" s="8"/>
    </row>
    <row r="707" spans="4:4" x14ac:dyDescent="0.2">
      <c r="D707" s="8"/>
    </row>
    <row r="708" spans="4:4" x14ac:dyDescent="0.2">
      <c r="D708" s="8"/>
    </row>
    <row r="709" spans="4:4" x14ac:dyDescent="0.2">
      <c r="D709" s="8"/>
    </row>
    <row r="710" spans="4:4" x14ac:dyDescent="0.2">
      <c r="D710" s="8"/>
    </row>
    <row r="711" spans="4:4" x14ac:dyDescent="0.2">
      <c r="D711" s="8"/>
    </row>
    <row r="712" spans="4:4" x14ac:dyDescent="0.2">
      <c r="D712" s="8"/>
    </row>
    <row r="713" spans="4:4" x14ac:dyDescent="0.2">
      <c r="D713" s="8"/>
    </row>
    <row r="714" spans="4:4" x14ac:dyDescent="0.2">
      <c r="D714" s="8"/>
    </row>
    <row r="715" spans="4:4" x14ac:dyDescent="0.2">
      <c r="D715" s="8"/>
    </row>
    <row r="716" spans="4:4" x14ac:dyDescent="0.2">
      <c r="D716" s="8"/>
    </row>
    <row r="717" spans="4:4" x14ac:dyDescent="0.2">
      <c r="D717" s="8"/>
    </row>
    <row r="718" spans="4:4" x14ac:dyDescent="0.2">
      <c r="D718" s="8"/>
    </row>
    <row r="719" spans="4:4" x14ac:dyDescent="0.2">
      <c r="D719" s="8"/>
    </row>
    <row r="720" spans="4:4" x14ac:dyDescent="0.2">
      <c r="D720" s="8"/>
    </row>
    <row r="721" spans="4:4" x14ac:dyDescent="0.2">
      <c r="D721" s="8"/>
    </row>
    <row r="722" spans="4:4" x14ac:dyDescent="0.2">
      <c r="D722" s="8"/>
    </row>
    <row r="723" spans="4:4" x14ac:dyDescent="0.2">
      <c r="D723" s="8"/>
    </row>
    <row r="724" spans="4:4" x14ac:dyDescent="0.2">
      <c r="D724" s="8"/>
    </row>
    <row r="725" spans="4:4" x14ac:dyDescent="0.2">
      <c r="D725" s="8"/>
    </row>
    <row r="726" spans="4:4" x14ac:dyDescent="0.2">
      <c r="D726" s="8"/>
    </row>
    <row r="727" spans="4:4" x14ac:dyDescent="0.2">
      <c r="D727" s="8"/>
    </row>
    <row r="728" spans="4:4" x14ac:dyDescent="0.2">
      <c r="D728" s="8"/>
    </row>
    <row r="729" spans="4:4" x14ac:dyDescent="0.2">
      <c r="D729" s="8"/>
    </row>
    <row r="730" spans="4:4" x14ac:dyDescent="0.2">
      <c r="D730" s="8"/>
    </row>
    <row r="731" spans="4:4" x14ac:dyDescent="0.2">
      <c r="D731" s="8"/>
    </row>
    <row r="732" spans="4:4" x14ac:dyDescent="0.2">
      <c r="D732" s="8"/>
    </row>
    <row r="733" spans="4:4" x14ac:dyDescent="0.2">
      <c r="D733" s="8"/>
    </row>
    <row r="734" spans="4:4" x14ac:dyDescent="0.2">
      <c r="D734" s="8"/>
    </row>
    <row r="735" spans="4:4" x14ac:dyDescent="0.2">
      <c r="D735" s="8"/>
    </row>
    <row r="736" spans="4:4" x14ac:dyDescent="0.2">
      <c r="D736" s="8"/>
    </row>
    <row r="737" spans="4:4" x14ac:dyDescent="0.2">
      <c r="D737" s="8"/>
    </row>
    <row r="738" spans="4:4" x14ac:dyDescent="0.2">
      <c r="D738" s="8"/>
    </row>
    <row r="739" spans="4:4" x14ac:dyDescent="0.2">
      <c r="D739" s="8"/>
    </row>
    <row r="740" spans="4:4" x14ac:dyDescent="0.2">
      <c r="D740" s="8"/>
    </row>
    <row r="741" spans="4:4" x14ac:dyDescent="0.2">
      <c r="D741" s="8"/>
    </row>
    <row r="742" spans="4:4" x14ac:dyDescent="0.2">
      <c r="D742" s="8"/>
    </row>
    <row r="743" spans="4:4" x14ac:dyDescent="0.2">
      <c r="D743" s="8"/>
    </row>
    <row r="744" spans="4:4" x14ac:dyDescent="0.2">
      <c r="D744" s="8"/>
    </row>
    <row r="745" spans="4:4" x14ac:dyDescent="0.2">
      <c r="D745" s="8"/>
    </row>
    <row r="746" spans="4:4" x14ac:dyDescent="0.2">
      <c r="D746" s="8"/>
    </row>
    <row r="747" spans="4:4" x14ac:dyDescent="0.2">
      <c r="D747" s="8"/>
    </row>
    <row r="748" spans="4:4" x14ac:dyDescent="0.2">
      <c r="D748" s="8"/>
    </row>
    <row r="749" spans="4:4" x14ac:dyDescent="0.2">
      <c r="D749" s="8"/>
    </row>
    <row r="750" spans="4:4" x14ac:dyDescent="0.2">
      <c r="D750" s="8"/>
    </row>
    <row r="751" spans="4:4" x14ac:dyDescent="0.2">
      <c r="D751" s="8"/>
    </row>
    <row r="752" spans="4:4" x14ac:dyDescent="0.2">
      <c r="D752" s="8"/>
    </row>
    <row r="753" spans="4:4" x14ac:dyDescent="0.2">
      <c r="D753" s="8"/>
    </row>
    <row r="754" spans="4:4" x14ac:dyDescent="0.2">
      <c r="D754" s="8"/>
    </row>
    <row r="755" spans="4:4" x14ac:dyDescent="0.2">
      <c r="D755" s="8"/>
    </row>
    <row r="756" spans="4:4" x14ac:dyDescent="0.2">
      <c r="D756" s="8"/>
    </row>
    <row r="757" spans="4:4" x14ac:dyDescent="0.2">
      <c r="D757" s="8"/>
    </row>
    <row r="758" spans="4:4" x14ac:dyDescent="0.2">
      <c r="D758" s="8"/>
    </row>
    <row r="759" spans="4:4" x14ac:dyDescent="0.2">
      <c r="D759" s="8"/>
    </row>
    <row r="760" spans="4:4" x14ac:dyDescent="0.2">
      <c r="D760" s="8"/>
    </row>
    <row r="761" spans="4:4" x14ac:dyDescent="0.2">
      <c r="D761" s="8"/>
    </row>
    <row r="762" spans="4:4" x14ac:dyDescent="0.2">
      <c r="D762" s="8"/>
    </row>
    <row r="763" spans="4:4" x14ac:dyDescent="0.2">
      <c r="D763" s="8"/>
    </row>
    <row r="764" spans="4:4" x14ac:dyDescent="0.2">
      <c r="D764" s="8"/>
    </row>
    <row r="765" spans="4:4" x14ac:dyDescent="0.2">
      <c r="D765" s="8"/>
    </row>
    <row r="766" spans="4:4" x14ac:dyDescent="0.2">
      <c r="D766" s="8"/>
    </row>
    <row r="767" spans="4:4" x14ac:dyDescent="0.2">
      <c r="D767" s="8"/>
    </row>
    <row r="768" spans="4:4" x14ac:dyDescent="0.2">
      <c r="D768" s="8"/>
    </row>
    <row r="769" spans="4:4" x14ac:dyDescent="0.2">
      <c r="D769" s="8"/>
    </row>
    <row r="770" spans="4:4" x14ac:dyDescent="0.2">
      <c r="D770" s="8"/>
    </row>
    <row r="771" spans="4:4" x14ac:dyDescent="0.2">
      <c r="D771" s="8"/>
    </row>
    <row r="772" spans="4:4" x14ac:dyDescent="0.2">
      <c r="D772" s="8"/>
    </row>
    <row r="773" spans="4:4" x14ac:dyDescent="0.2">
      <c r="D773" s="8"/>
    </row>
    <row r="774" spans="4:4" x14ac:dyDescent="0.2">
      <c r="D774" s="8"/>
    </row>
    <row r="775" spans="4:4" x14ac:dyDescent="0.2">
      <c r="D775" s="8"/>
    </row>
    <row r="776" spans="4:4" x14ac:dyDescent="0.2">
      <c r="D776" s="8"/>
    </row>
    <row r="777" spans="4:4" x14ac:dyDescent="0.2">
      <c r="D777" s="8"/>
    </row>
    <row r="778" spans="4:4" x14ac:dyDescent="0.2">
      <c r="D778" s="8"/>
    </row>
    <row r="779" spans="4:4" x14ac:dyDescent="0.2">
      <c r="D779" s="8"/>
    </row>
    <row r="780" spans="4:4" x14ac:dyDescent="0.2">
      <c r="D780" s="8"/>
    </row>
    <row r="781" spans="4:4" x14ac:dyDescent="0.2">
      <c r="D781" s="8"/>
    </row>
    <row r="782" spans="4:4" x14ac:dyDescent="0.2">
      <c r="D782" s="8"/>
    </row>
    <row r="783" spans="4:4" x14ac:dyDescent="0.2">
      <c r="D783" s="8"/>
    </row>
    <row r="784" spans="4:4" x14ac:dyDescent="0.2">
      <c r="D784" s="8"/>
    </row>
    <row r="785" spans="4:4" x14ac:dyDescent="0.2">
      <c r="D785" s="8"/>
    </row>
    <row r="786" spans="4:4" x14ac:dyDescent="0.2">
      <c r="D786" s="8"/>
    </row>
    <row r="787" spans="4:4" x14ac:dyDescent="0.2">
      <c r="D787" s="8"/>
    </row>
    <row r="788" spans="4:4" x14ac:dyDescent="0.2">
      <c r="D788" s="8"/>
    </row>
    <row r="789" spans="4:4" x14ac:dyDescent="0.2">
      <c r="D789" s="8"/>
    </row>
    <row r="790" spans="4:4" x14ac:dyDescent="0.2">
      <c r="D790" s="8"/>
    </row>
    <row r="791" spans="4:4" x14ac:dyDescent="0.2">
      <c r="D791" s="8"/>
    </row>
    <row r="792" spans="4:4" x14ac:dyDescent="0.2">
      <c r="D792" s="8"/>
    </row>
    <row r="793" spans="4:4" x14ac:dyDescent="0.2">
      <c r="D793" s="8"/>
    </row>
    <row r="794" spans="4:4" x14ac:dyDescent="0.2">
      <c r="D794" s="8"/>
    </row>
    <row r="795" spans="4:4" x14ac:dyDescent="0.2">
      <c r="D795" s="8"/>
    </row>
    <row r="796" spans="4:4" x14ac:dyDescent="0.2">
      <c r="D796" s="8"/>
    </row>
    <row r="797" spans="4:4" x14ac:dyDescent="0.2">
      <c r="D797" s="8"/>
    </row>
    <row r="798" spans="4:4" x14ac:dyDescent="0.2">
      <c r="D798" s="8"/>
    </row>
    <row r="799" spans="4:4" x14ac:dyDescent="0.2">
      <c r="D799" s="8"/>
    </row>
    <row r="800" spans="4:4" x14ac:dyDescent="0.2">
      <c r="D800" s="8"/>
    </row>
    <row r="801" spans="4:4" x14ac:dyDescent="0.2">
      <c r="D801" s="8"/>
    </row>
    <row r="802" spans="4:4" x14ac:dyDescent="0.2">
      <c r="D802" s="8"/>
    </row>
    <row r="803" spans="4:4" x14ac:dyDescent="0.2">
      <c r="D803" s="8"/>
    </row>
    <row r="804" spans="4:4" x14ac:dyDescent="0.2">
      <c r="D804" s="8"/>
    </row>
    <row r="805" spans="4:4" x14ac:dyDescent="0.2">
      <c r="D805" s="8"/>
    </row>
    <row r="806" spans="4:4" x14ac:dyDescent="0.2">
      <c r="D806" s="8"/>
    </row>
    <row r="807" spans="4:4" x14ac:dyDescent="0.2">
      <c r="D807" s="8"/>
    </row>
    <row r="808" spans="4:4" x14ac:dyDescent="0.2">
      <c r="D808" s="8"/>
    </row>
    <row r="809" spans="4:4" x14ac:dyDescent="0.2">
      <c r="D809" s="8"/>
    </row>
    <row r="810" spans="4:4" x14ac:dyDescent="0.2">
      <c r="D810" s="8"/>
    </row>
    <row r="811" spans="4:4" x14ac:dyDescent="0.2">
      <c r="D811" s="8"/>
    </row>
    <row r="812" spans="4:4" x14ac:dyDescent="0.2">
      <c r="D812" s="8"/>
    </row>
    <row r="813" spans="4:4" x14ac:dyDescent="0.2">
      <c r="D813" s="8"/>
    </row>
    <row r="814" spans="4:4" x14ac:dyDescent="0.2">
      <c r="D814" s="8"/>
    </row>
    <row r="815" spans="4:4" x14ac:dyDescent="0.2">
      <c r="D815" s="8"/>
    </row>
    <row r="816" spans="4:4" x14ac:dyDescent="0.2">
      <c r="D816" s="8"/>
    </row>
    <row r="817" spans="4:4" x14ac:dyDescent="0.2">
      <c r="D817" s="8"/>
    </row>
    <row r="818" spans="4:4" x14ac:dyDescent="0.2">
      <c r="D818" s="8"/>
    </row>
    <row r="819" spans="4:4" x14ac:dyDescent="0.2">
      <c r="D819" s="8"/>
    </row>
    <row r="820" spans="4:4" x14ac:dyDescent="0.2">
      <c r="D820" s="8"/>
    </row>
    <row r="821" spans="4:4" x14ac:dyDescent="0.2">
      <c r="D821" s="8"/>
    </row>
    <row r="822" spans="4:4" x14ac:dyDescent="0.2">
      <c r="D822" s="8"/>
    </row>
    <row r="823" spans="4:4" x14ac:dyDescent="0.2">
      <c r="D823" s="8"/>
    </row>
    <row r="824" spans="4:4" x14ac:dyDescent="0.2">
      <c r="D824" s="8"/>
    </row>
    <row r="825" spans="4:4" x14ac:dyDescent="0.2">
      <c r="D825" s="8"/>
    </row>
    <row r="826" spans="4:4" x14ac:dyDescent="0.2">
      <c r="D826" s="8"/>
    </row>
    <row r="827" spans="4:4" x14ac:dyDescent="0.2">
      <c r="D827" s="8"/>
    </row>
    <row r="828" spans="4:4" x14ac:dyDescent="0.2">
      <c r="D828" s="8"/>
    </row>
    <row r="829" spans="4:4" x14ac:dyDescent="0.2">
      <c r="D829" s="8"/>
    </row>
    <row r="830" spans="4:4" x14ac:dyDescent="0.2">
      <c r="D830" s="8"/>
    </row>
    <row r="831" spans="4:4" x14ac:dyDescent="0.2">
      <c r="D831" s="8"/>
    </row>
    <row r="832" spans="4:4" x14ac:dyDescent="0.2">
      <c r="D832" s="8"/>
    </row>
    <row r="833" spans="4:4" x14ac:dyDescent="0.2">
      <c r="D833" s="8"/>
    </row>
    <row r="834" spans="4:4" x14ac:dyDescent="0.2">
      <c r="D834" s="8"/>
    </row>
    <row r="835" spans="4:4" x14ac:dyDescent="0.2">
      <c r="D835" s="8"/>
    </row>
    <row r="836" spans="4:4" x14ac:dyDescent="0.2">
      <c r="D836" s="8"/>
    </row>
    <row r="837" spans="4:4" x14ac:dyDescent="0.2">
      <c r="D837" s="8"/>
    </row>
    <row r="838" spans="4:4" x14ac:dyDescent="0.2">
      <c r="D838" s="8"/>
    </row>
    <row r="839" spans="4:4" x14ac:dyDescent="0.2">
      <c r="D839" s="8"/>
    </row>
    <row r="840" spans="4:4" x14ac:dyDescent="0.2">
      <c r="D840" s="8"/>
    </row>
    <row r="841" spans="4:4" x14ac:dyDescent="0.2">
      <c r="D841" s="8"/>
    </row>
    <row r="842" spans="4:4" x14ac:dyDescent="0.2">
      <c r="D842" s="8"/>
    </row>
    <row r="843" spans="4:4" x14ac:dyDescent="0.2">
      <c r="D843" s="8"/>
    </row>
    <row r="844" spans="4:4" x14ac:dyDescent="0.2">
      <c r="D844" s="8"/>
    </row>
    <row r="845" spans="4:4" x14ac:dyDescent="0.2">
      <c r="D845" s="8"/>
    </row>
    <row r="846" spans="4:4" x14ac:dyDescent="0.2">
      <c r="D846" s="8"/>
    </row>
    <row r="847" spans="4:4" x14ac:dyDescent="0.2">
      <c r="D847" s="8"/>
    </row>
    <row r="848" spans="4:4" x14ac:dyDescent="0.2">
      <c r="D848" s="8"/>
    </row>
    <row r="849" spans="4:4" x14ac:dyDescent="0.2">
      <c r="D849" s="8"/>
    </row>
    <row r="850" spans="4:4" x14ac:dyDescent="0.2">
      <c r="D850" s="8"/>
    </row>
    <row r="851" spans="4:4" x14ac:dyDescent="0.2">
      <c r="D851" s="8"/>
    </row>
    <row r="852" spans="4:4" x14ac:dyDescent="0.2">
      <c r="D852" s="8"/>
    </row>
    <row r="853" spans="4:4" x14ac:dyDescent="0.2">
      <c r="D853" s="8"/>
    </row>
    <row r="854" spans="4:4" x14ac:dyDescent="0.2">
      <c r="D854" s="8"/>
    </row>
    <row r="855" spans="4:4" x14ac:dyDescent="0.2">
      <c r="D855" s="8"/>
    </row>
    <row r="856" spans="4:4" x14ac:dyDescent="0.2">
      <c r="D856" s="8"/>
    </row>
    <row r="857" spans="4:4" x14ac:dyDescent="0.2">
      <c r="D857" s="8"/>
    </row>
    <row r="858" spans="4:4" x14ac:dyDescent="0.2">
      <c r="D858" s="8"/>
    </row>
    <row r="859" spans="4:4" x14ac:dyDescent="0.2">
      <c r="D859" s="8"/>
    </row>
    <row r="860" spans="4:4" x14ac:dyDescent="0.2">
      <c r="D860" s="8"/>
    </row>
    <row r="861" spans="4:4" x14ac:dyDescent="0.2">
      <c r="D861" s="8"/>
    </row>
    <row r="862" spans="4:4" x14ac:dyDescent="0.2">
      <c r="D862" s="8"/>
    </row>
    <row r="863" spans="4:4" x14ac:dyDescent="0.2">
      <c r="D863" s="8"/>
    </row>
    <row r="864" spans="4:4" x14ac:dyDescent="0.2">
      <c r="D864" s="8"/>
    </row>
    <row r="865" spans="4:4" x14ac:dyDescent="0.2">
      <c r="D865" s="8"/>
    </row>
    <row r="866" spans="4:4" x14ac:dyDescent="0.2">
      <c r="D866" s="8"/>
    </row>
    <row r="867" spans="4:4" x14ac:dyDescent="0.2">
      <c r="D867" s="8"/>
    </row>
    <row r="868" spans="4:4" x14ac:dyDescent="0.2">
      <c r="D868" s="8"/>
    </row>
    <row r="869" spans="4:4" x14ac:dyDescent="0.2">
      <c r="D869" s="8"/>
    </row>
    <row r="870" spans="4:4" x14ac:dyDescent="0.2">
      <c r="D870" s="8"/>
    </row>
    <row r="871" spans="4:4" x14ac:dyDescent="0.2">
      <c r="D871" s="8"/>
    </row>
    <row r="872" spans="4:4" x14ac:dyDescent="0.2">
      <c r="D872" s="8"/>
    </row>
    <row r="873" spans="4:4" x14ac:dyDescent="0.2">
      <c r="D873" s="8"/>
    </row>
    <row r="874" spans="4:4" x14ac:dyDescent="0.2">
      <c r="D874" s="8"/>
    </row>
    <row r="875" spans="4:4" x14ac:dyDescent="0.2">
      <c r="D875" s="8"/>
    </row>
    <row r="876" spans="4:4" x14ac:dyDescent="0.2">
      <c r="D876" s="8"/>
    </row>
    <row r="877" spans="4:4" x14ac:dyDescent="0.2">
      <c r="D877" s="8"/>
    </row>
    <row r="878" spans="4:4" x14ac:dyDescent="0.2">
      <c r="D878" s="8"/>
    </row>
    <row r="879" spans="4:4" x14ac:dyDescent="0.2">
      <c r="D879" s="8"/>
    </row>
    <row r="880" spans="4:4" x14ac:dyDescent="0.2">
      <c r="D880" s="8"/>
    </row>
    <row r="881" spans="4:4" x14ac:dyDescent="0.2">
      <c r="D881" s="8"/>
    </row>
    <row r="882" spans="4:4" x14ac:dyDescent="0.2">
      <c r="D882" s="8"/>
    </row>
    <row r="883" spans="4:4" x14ac:dyDescent="0.2">
      <c r="D883" s="8"/>
    </row>
    <row r="884" spans="4:4" x14ac:dyDescent="0.2">
      <c r="D884" s="8"/>
    </row>
    <row r="885" spans="4:4" x14ac:dyDescent="0.2">
      <c r="D885" s="8"/>
    </row>
    <row r="886" spans="4:4" x14ac:dyDescent="0.2">
      <c r="D886" s="8"/>
    </row>
    <row r="887" spans="4:4" x14ac:dyDescent="0.2">
      <c r="D887" s="8"/>
    </row>
    <row r="888" spans="4:4" x14ac:dyDescent="0.2">
      <c r="D888" s="8"/>
    </row>
    <row r="889" spans="4:4" x14ac:dyDescent="0.2">
      <c r="D889" s="8"/>
    </row>
    <row r="890" spans="4:4" x14ac:dyDescent="0.2">
      <c r="D890" s="8"/>
    </row>
    <row r="891" spans="4:4" x14ac:dyDescent="0.2">
      <c r="D891" s="8"/>
    </row>
    <row r="892" spans="4:4" x14ac:dyDescent="0.2">
      <c r="D892" s="8"/>
    </row>
    <row r="893" spans="4:4" x14ac:dyDescent="0.2">
      <c r="D893" s="8"/>
    </row>
    <row r="894" spans="4:4" x14ac:dyDescent="0.2">
      <c r="D894" s="8"/>
    </row>
    <row r="895" spans="4:4" x14ac:dyDescent="0.2">
      <c r="D895" s="8"/>
    </row>
    <row r="896" spans="4:4" x14ac:dyDescent="0.2">
      <c r="D896" s="8"/>
    </row>
    <row r="897" spans="4:4" x14ac:dyDescent="0.2">
      <c r="D897" s="8"/>
    </row>
    <row r="898" spans="4:4" x14ac:dyDescent="0.2">
      <c r="D898" s="8"/>
    </row>
    <row r="899" spans="4:4" x14ac:dyDescent="0.2">
      <c r="D899" s="8"/>
    </row>
    <row r="900" spans="4:4" x14ac:dyDescent="0.2">
      <c r="D900" s="8"/>
    </row>
    <row r="901" spans="4:4" x14ac:dyDescent="0.2">
      <c r="D901" s="8"/>
    </row>
    <row r="902" spans="4:4" x14ac:dyDescent="0.2">
      <c r="D902" s="8"/>
    </row>
    <row r="903" spans="4:4" x14ac:dyDescent="0.2">
      <c r="D903" s="8"/>
    </row>
    <row r="904" spans="4:4" x14ac:dyDescent="0.2">
      <c r="D904" s="8"/>
    </row>
    <row r="905" spans="4:4" x14ac:dyDescent="0.2">
      <c r="D905" s="8"/>
    </row>
    <row r="906" spans="4:4" x14ac:dyDescent="0.2">
      <c r="D906" s="8"/>
    </row>
    <row r="907" spans="4:4" x14ac:dyDescent="0.2">
      <c r="D907" s="8"/>
    </row>
    <row r="908" spans="4:4" x14ac:dyDescent="0.2">
      <c r="D908" s="8"/>
    </row>
    <row r="909" spans="4:4" x14ac:dyDescent="0.2">
      <c r="D909" s="8"/>
    </row>
    <row r="910" spans="4:4" x14ac:dyDescent="0.2">
      <c r="D910" s="8"/>
    </row>
    <row r="911" spans="4:4" x14ac:dyDescent="0.2">
      <c r="D911" s="8"/>
    </row>
    <row r="912" spans="4:4" x14ac:dyDescent="0.2">
      <c r="D912" s="8"/>
    </row>
    <row r="913" spans="4:4" x14ac:dyDescent="0.2">
      <c r="D913" s="8"/>
    </row>
    <row r="914" spans="4:4" x14ac:dyDescent="0.2">
      <c r="D914" s="8"/>
    </row>
    <row r="915" spans="4:4" x14ac:dyDescent="0.2">
      <c r="D915" s="8"/>
    </row>
    <row r="916" spans="4:4" x14ac:dyDescent="0.2">
      <c r="D916" s="8"/>
    </row>
    <row r="917" spans="4:4" x14ac:dyDescent="0.2">
      <c r="D917" s="8"/>
    </row>
    <row r="918" spans="4:4" x14ac:dyDescent="0.2">
      <c r="D918" s="8"/>
    </row>
    <row r="919" spans="4:4" x14ac:dyDescent="0.2">
      <c r="D919" s="8"/>
    </row>
    <row r="920" spans="4:4" x14ac:dyDescent="0.2">
      <c r="D920" s="8"/>
    </row>
    <row r="921" spans="4:4" x14ac:dyDescent="0.2">
      <c r="D921" s="8"/>
    </row>
    <row r="922" spans="4:4" x14ac:dyDescent="0.2">
      <c r="D922" s="8"/>
    </row>
    <row r="923" spans="4:4" x14ac:dyDescent="0.2">
      <c r="D923" s="8"/>
    </row>
    <row r="924" spans="4:4" x14ac:dyDescent="0.2">
      <c r="D924" s="8"/>
    </row>
    <row r="925" spans="4:4" x14ac:dyDescent="0.2">
      <c r="D925" s="8"/>
    </row>
    <row r="926" spans="4:4" x14ac:dyDescent="0.2">
      <c r="D926" s="8"/>
    </row>
    <row r="927" spans="4:4" x14ac:dyDescent="0.2">
      <c r="D927" s="8"/>
    </row>
    <row r="928" spans="4:4" x14ac:dyDescent="0.2">
      <c r="D928" s="8"/>
    </row>
    <row r="929" spans="4:4" x14ac:dyDescent="0.2">
      <c r="D929" s="8"/>
    </row>
    <row r="930" spans="4:4" x14ac:dyDescent="0.2">
      <c r="D930" s="8"/>
    </row>
    <row r="931" spans="4:4" x14ac:dyDescent="0.2">
      <c r="D931" s="8"/>
    </row>
    <row r="932" spans="4:4" x14ac:dyDescent="0.2">
      <c r="D932" s="8"/>
    </row>
    <row r="933" spans="4:4" x14ac:dyDescent="0.2">
      <c r="D933" s="8"/>
    </row>
    <row r="934" spans="4:4" x14ac:dyDescent="0.2">
      <c r="D934" s="8"/>
    </row>
    <row r="935" spans="4:4" x14ac:dyDescent="0.2">
      <c r="D935" s="8"/>
    </row>
    <row r="936" spans="4:4" x14ac:dyDescent="0.2">
      <c r="D936" s="8"/>
    </row>
    <row r="937" spans="4:4" x14ac:dyDescent="0.2">
      <c r="D937" s="8"/>
    </row>
    <row r="938" spans="4:4" x14ac:dyDescent="0.2">
      <c r="D938" s="8"/>
    </row>
    <row r="939" spans="4:4" x14ac:dyDescent="0.2">
      <c r="D939" s="8"/>
    </row>
    <row r="940" spans="4:4" x14ac:dyDescent="0.2">
      <c r="D940" s="8"/>
    </row>
    <row r="941" spans="4:4" x14ac:dyDescent="0.2">
      <c r="D941" s="8"/>
    </row>
    <row r="942" spans="4:4" x14ac:dyDescent="0.2">
      <c r="D942" s="8"/>
    </row>
    <row r="943" spans="4:4" x14ac:dyDescent="0.2">
      <c r="D943" s="8"/>
    </row>
    <row r="944" spans="4:4" x14ac:dyDescent="0.2">
      <c r="D944" s="8"/>
    </row>
    <row r="945" spans="4:4" x14ac:dyDescent="0.2">
      <c r="D945" s="8"/>
    </row>
    <row r="946" spans="4:4" x14ac:dyDescent="0.2">
      <c r="D946" s="8"/>
    </row>
    <row r="947" spans="4:4" x14ac:dyDescent="0.2">
      <c r="D947" s="8"/>
    </row>
    <row r="948" spans="4:4" x14ac:dyDescent="0.2">
      <c r="D948" s="8"/>
    </row>
    <row r="949" spans="4:4" x14ac:dyDescent="0.2">
      <c r="D949" s="8"/>
    </row>
    <row r="950" spans="4:4" x14ac:dyDescent="0.2">
      <c r="D950" s="8"/>
    </row>
    <row r="951" spans="4:4" x14ac:dyDescent="0.2">
      <c r="D951" s="8"/>
    </row>
    <row r="952" spans="4:4" x14ac:dyDescent="0.2">
      <c r="D952" s="8"/>
    </row>
    <row r="953" spans="4:4" x14ac:dyDescent="0.2">
      <c r="D953" s="8"/>
    </row>
    <row r="954" spans="4:4" x14ac:dyDescent="0.2">
      <c r="D954" s="8"/>
    </row>
    <row r="955" spans="4:4" x14ac:dyDescent="0.2">
      <c r="D955" s="8"/>
    </row>
    <row r="956" spans="4:4" x14ac:dyDescent="0.2">
      <c r="D956" s="8"/>
    </row>
    <row r="957" spans="4:4" x14ac:dyDescent="0.2">
      <c r="D957" s="8"/>
    </row>
    <row r="958" spans="4:4" x14ac:dyDescent="0.2">
      <c r="D958" s="8"/>
    </row>
    <row r="959" spans="4:4" x14ac:dyDescent="0.2">
      <c r="D959" s="8"/>
    </row>
    <row r="960" spans="4:4" x14ac:dyDescent="0.2">
      <c r="D960" s="8"/>
    </row>
    <row r="961" spans="4:4" x14ac:dyDescent="0.2">
      <c r="D961" s="8"/>
    </row>
    <row r="962" spans="4:4" x14ac:dyDescent="0.2">
      <c r="D962" s="8"/>
    </row>
    <row r="963" spans="4:4" x14ac:dyDescent="0.2">
      <c r="D963" s="8"/>
    </row>
    <row r="964" spans="4:4" x14ac:dyDescent="0.2">
      <c r="D964" s="8"/>
    </row>
    <row r="965" spans="4:4" x14ac:dyDescent="0.2">
      <c r="D965" s="8"/>
    </row>
    <row r="966" spans="4:4" x14ac:dyDescent="0.2">
      <c r="D966" s="8"/>
    </row>
    <row r="967" spans="4:4" x14ac:dyDescent="0.2">
      <c r="D967" s="8"/>
    </row>
    <row r="968" spans="4:4" x14ac:dyDescent="0.2">
      <c r="D968" s="8"/>
    </row>
    <row r="969" spans="4:4" x14ac:dyDescent="0.2">
      <c r="D969" s="8"/>
    </row>
    <row r="970" spans="4:4" x14ac:dyDescent="0.2">
      <c r="D970" s="8"/>
    </row>
    <row r="971" spans="4:4" x14ac:dyDescent="0.2">
      <c r="D971" s="8"/>
    </row>
    <row r="972" spans="4:4" x14ac:dyDescent="0.2">
      <c r="D972" s="8"/>
    </row>
    <row r="973" spans="4:4" x14ac:dyDescent="0.2">
      <c r="D973" s="8"/>
    </row>
    <row r="974" spans="4:4" x14ac:dyDescent="0.2">
      <c r="D974" s="8"/>
    </row>
    <row r="975" spans="4:4" x14ac:dyDescent="0.2">
      <c r="D975" s="8"/>
    </row>
    <row r="976" spans="4:4" x14ac:dyDescent="0.2">
      <c r="D976" s="8"/>
    </row>
    <row r="977" spans="4:4" x14ac:dyDescent="0.2">
      <c r="D977" s="8"/>
    </row>
    <row r="978" spans="4:4" x14ac:dyDescent="0.2">
      <c r="D978" s="8"/>
    </row>
    <row r="979" spans="4:4" x14ac:dyDescent="0.2">
      <c r="D979" s="8"/>
    </row>
    <row r="980" spans="4:4" x14ac:dyDescent="0.2">
      <c r="D980" s="8"/>
    </row>
    <row r="981" spans="4:4" x14ac:dyDescent="0.2">
      <c r="D981" s="8"/>
    </row>
    <row r="982" spans="4:4" x14ac:dyDescent="0.2">
      <c r="D982" s="8"/>
    </row>
    <row r="983" spans="4:4" x14ac:dyDescent="0.2">
      <c r="D983" s="8"/>
    </row>
    <row r="984" spans="4:4" x14ac:dyDescent="0.2">
      <c r="D984" s="8"/>
    </row>
    <row r="985" spans="4:4" x14ac:dyDescent="0.2">
      <c r="D985" s="8"/>
    </row>
    <row r="986" spans="4:4" x14ac:dyDescent="0.2">
      <c r="D986" s="8"/>
    </row>
    <row r="987" spans="4:4" x14ac:dyDescent="0.2">
      <c r="D987" s="8"/>
    </row>
    <row r="988" spans="4:4" x14ac:dyDescent="0.2">
      <c r="D988" s="8"/>
    </row>
    <row r="989" spans="4:4" x14ac:dyDescent="0.2">
      <c r="D989" s="8"/>
    </row>
    <row r="990" spans="4:4" x14ac:dyDescent="0.2">
      <c r="D990" s="8"/>
    </row>
    <row r="991" spans="4:4" x14ac:dyDescent="0.2">
      <c r="D991" s="8"/>
    </row>
    <row r="992" spans="4:4" x14ac:dyDescent="0.2">
      <c r="D992" s="8"/>
    </row>
    <row r="993" spans="4:4" x14ac:dyDescent="0.2">
      <c r="D993" s="8"/>
    </row>
    <row r="994" spans="4:4" x14ac:dyDescent="0.2">
      <c r="D994" s="8"/>
    </row>
    <row r="995" spans="4:4" x14ac:dyDescent="0.2">
      <c r="D995" s="8"/>
    </row>
    <row r="996" spans="4:4" x14ac:dyDescent="0.2">
      <c r="D996" s="8"/>
    </row>
    <row r="997" spans="4:4" x14ac:dyDescent="0.2">
      <c r="D997" s="8"/>
    </row>
    <row r="998" spans="4:4" x14ac:dyDescent="0.2">
      <c r="D998" s="8"/>
    </row>
    <row r="999" spans="4:4" x14ac:dyDescent="0.2">
      <c r="D999" s="8"/>
    </row>
    <row r="1000" spans="4:4" x14ac:dyDescent="0.2">
      <c r="D1000" s="8"/>
    </row>
    <row r="1001" spans="4:4" x14ac:dyDescent="0.2">
      <c r="D1001" s="8"/>
    </row>
    <row r="1002" spans="4:4" x14ac:dyDescent="0.2">
      <c r="D1002" s="8"/>
    </row>
    <row r="1003" spans="4:4" x14ac:dyDescent="0.2">
      <c r="D1003" s="8"/>
    </row>
    <row r="1004" spans="4:4" x14ac:dyDescent="0.2">
      <c r="D1004" s="8"/>
    </row>
    <row r="1005" spans="4:4" x14ac:dyDescent="0.2">
      <c r="D1005" s="8"/>
    </row>
    <row r="1006" spans="4:4" x14ac:dyDescent="0.2">
      <c r="D1006" s="8"/>
    </row>
    <row r="1007" spans="4:4" x14ac:dyDescent="0.2">
      <c r="D1007" s="8"/>
    </row>
    <row r="1008" spans="4:4" x14ac:dyDescent="0.2">
      <c r="D1008" s="8"/>
    </row>
    <row r="1009" spans="4:4" x14ac:dyDescent="0.2">
      <c r="D1009" s="8"/>
    </row>
    <row r="1010" spans="4:4" x14ac:dyDescent="0.2">
      <c r="D1010" s="8"/>
    </row>
    <row r="1011" spans="4:4" x14ac:dyDescent="0.2">
      <c r="D1011" s="8"/>
    </row>
    <row r="1012" spans="4:4" x14ac:dyDescent="0.2">
      <c r="D1012" s="8"/>
    </row>
    <row r="1013" spans="4:4" x14ac:dyDescent="0.2">
      <c r="D1013" s="8"/>
    </row>
    <row r="1014" spans="4:4" x14ac:dyDescent="0.2">
      <c r="D1014" s="8"/>
    </row>
    <row r="1015" spans="4:4" x14ac:dyDescent="0.2">
      <c r="D1015" s="8"/>
    </row>
    <row r="1016" spans="4:4" x14ac:dyDescent="0.2">
      <c r="D1016" s="8"/>
    </row>
    <row r="1017" spans="4:4" x14ac:dyDescent="0.2">
      <c r="D1017" s="8"/>
    </row>
    <row r="1018" spans="4:4" x14ac:dyDescent="0.2">
      <c r="D1018" s="8"/>
    </row>
    <row r="1019" spans="4:4" x14ac:dyDescent="0.2">
      <c r="D1019" s="8"/>
    </row>
    <row r="1020" spans="4:4" x14ac:dyDescent="0.2">
      <c r="D1020" s="8"/>
    </row>
    <row r="1021" spans="4:4" x14ac:dyDescent="0.2">
      <c r="D1021" s="8"/>
    </row>
    <row r="1022" spans="4:4" x14ac:dyDescent="0.2">
      <c r="D1022" s="8"/>
    </row>
    <row r="1023" spans="4:4" x14ac:dyDescent="0.2">
      <c r="D1023" s="8"/>
    </row>
    <row r="1024" spans="4:4" x14ac:dyDescent="0.2">
      <c r="D1024" s="8"/>
    </row>
    <row r="1025" spans="4:4" x14ac:dyDescent="0.2">
      <c r="D1025" s="8"/>
    </row>
    <row r="1026" spans="4:4" x14ac:dyDescent="0.2">
      <c r="D1026" s="8"/>
    </row>
    <row r="1027" spans="4:4" x14ac:dyDescent="0.2">
      <c r="D1027" s="8"/>
    </row>
    <row r="1028" spans="4:4" x14ac:dyDescent="0.2">
      <c r="D1028" s="8"/>
    </row>
    <row r="1029" spans="4:4" x14ac:dyDescent="0.2">
      <c r="D1029" s="8"/>
    </row>
    <row r="1030" spans="4:4" x14ac:dyDescent="0.2">
      <c r="D1030" s="8"/>
    </row>
    <row r="1031" spans="4:4" x14ac:dyDescent="0.2">
      <c r="D1031" s="8"/>
    </row>
    <row r="1032" spans="4:4" x14ac:dyDescent="0.2">
      <c r="D1032" s="8"/>
    </row>
    <row r="1033" spans="4:4" x14ac:dyDescent="0.2">
      <c r="D1033" s="8"/>
    </row>
    <row r="1034" spans="4:4" x14ac:dyDescent="0.2">
      <c r="D1034" s="8"/>
    </row>
    <row r="1035" spans="4:4" x14ac:dyDescent="0.2">
      <c r="D1035" s="8"/>
    </row>
    <row r="1036" spans="4:4" x14ac:dyDescent="0.2">
      <c r="D1036" s="8"/>
    </row>
    <row r="1037" spans="4:4" x14ac:dyDescent="0.2">
      <c r="D1037" s="8"/>
    </row>
    <row r="1038" spans="4:4" x14ac:dyDescent="0.2">
      <c r="D1038" s="8"/>
    </row>
    <row r="1039" spans="4:4" x14ac:dyDescent="0.2">
      <c r="D1039" s="8"/>
    </row>
    <row r="1040" spans="4:4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  <row r="1081" spans="4:4" x14ac:dyDescent="0.2">
      <c r="D1081" s="8"/>
    </row>
    <row r="1082" spans="4:4" x14ac:dyDescent="0.2">
      <c r="D1082" s="8"/>
    </row>
    <row r="1083" spans="4:4" x14ac:dyDescent="0.2">
      <c r="D1083" s="8"/>
    </row>
    <row r="1084" spans="4:4" x14ac:dyDescent="0.2">
      <c r="D1084" s="8"/>
    </row>
    <row r="1085" spans="4:4" x14ac:dyDescent="0.2">
      <c r="D1085" s="8"/>
    </row>
    <row r="1086" spans="4:4" x14ac:dyDescent="0.2">
      <c r="D1086" s="8"/>
    </row>
    <row r="1087" spans="4:4" x14ac:dyDescent="0.2">
      <c r="D1087" s="8"/>
    </row>
    <row r="1088" spans="4:4" x14ac:dyDescent="0.2">
      <c r="D1088" s="8"/>
    </row>
    <row r="1089" spans="4:4" x14ac:dyDescent="0.2">
      <c r="D1089" s="8"/>
    </row>
    <row r="1090" spans="4:4" x14ac:dyDescent="0.2">
      <c r="D1090" s="8"/>
    </row>
    <row r="1091" spans="4:4" x14ac:dyDescent="0.2">
      <c r="D1091" s="8"/>
    </row>
    <row r="1092" spans="4:4" x14ac:dyDescent="0.2">
      <c r="D1092" s="8"/>
    </row>
    <row r="1093" spans="4:4" x14ac:dyDescent="0.2">
      <c r="D1093" s="8"/>
    </row>
    <row r="1094" spans="4:4" x14ac:dyDescent="0.2">
      <c r="D1094" s="8"/>
    </row>
    <row r="1095" spans="4:4" x14ac:dyDescent="0.2">
      <c r="D1095" s="8"/>
    </row>
    <row r="1096" spans="4:4" x14ac:dyDescent="0.2">
      <c r="D1096" s="8"/>
    </row>
    <row r="1097" spans="4:4" x14ac:dyDescent="0.2">
      <c r="D1097" s="8"/>
    </row>
    <row r="1098" spans="4:4" x14ac:dyDescent="0.2">
      <c r="D1098" s="8"/>
    </row>
    <row r="1099" spans="4:4" x14ac:dyDescent="0.2">
      <c r="D1099" s="8"/>
    </row>
    <row r="1100" spans="4:4" x14ac:dyDescent="0.2">
      <c r="D1100" s="8"/>
    </row>
    <row r="1101" spans="4:4" x14ac:dyDescent="0.2">
      <c r="D1101" s="8"/>
    </row>
    <row r="1102" spans="4:4" x14ac:dyDescent="0.2">
      <c r="D1102" s="8"/>
    </row>
    <row r="1103" spans="4:4" x14ac:dyDescent="0.2">
      <c r="D1103" s="8"/>
    </row>
    <row r="1104" spans="4:4" x14ac:dyDescent="0.2">
      <c r="D1104" s="8"/>
    </row>
    <row r="1105" spans="4:4" x14ac:dyDescent="0.2">
      <c r="D1105" s="8"/>
    </row>
    <row r="1106" spans="4:4" x14ac:dyDescent="0.2">
      <c r="D1106" s="8"/>
    </row>
    <row r="1107" spans="4:4" x14ac:dyDescent="0.2">
      <c r="D1107" s="8"/>
    </row>
    <row r="1108" spans="4:4" x14ac:dyDescent="0.2">
      <c r="D1108" s="8"/>
    </row>
    <row r="1109" spans="4:4" x14ac:dyDescent="0.2">
      <c r="D1109" s="8"/>
    </row>
    <row r="1110" spans="4:4" x14ac:dyDescent="0.2">
      <c r="D1110" s="8"/>
    </row>
    <row r="1111" spans="4:4" x14ac:dyDescent="0.2">
      <c r="D1111" s="8"/>
    </row>
    <row r="1112" spans="4:4" x14ac:dyDescent="0.2">
      <c r="D1112" s="8"/>
    </row>
    <row r="1113" spans="4:4" x14ac:dyDescent="0.2">
      <c r="D1113" s="8"/>
    </row>
    <row r="1114" spans="4:4" x14ac:dyDescent="0.2">
      <c r="D1114" s="8"/>
    </row>
    <row r="1115" spans="4:4" x14ac:dyDescent="0.2">
      <c r="D1115" s="8"/>
    </row>
    <row r="1116" spans="4:4" x14ac:dyDescent="0.2">
      <c r="D1116" s="8"/>
    </row>
    <row r="1117" spans="4:4" x14ac:dyDescent="0.2">
      <c r="D1117" s="8"/>
    </row>
    <row r="1118" spans="4:4" x14ac:dyDescent="0.2">
      <c r="D1118" s="8"/>
    </row>
    <row r="1119" spans="4:4" x14ac:dyDescent="0.2">
      <c r="D1119" s="8"/>
    </row>
    <row r="1120" spans="4:4" x14ac:dyDescent="0.2">
      <c r="D1120" s="8"/>
    </row>
    <row r="1121" spans="4:4" x14ac:dyDescent="0.2">
      <c r="D1121" s="8"/>
    </row>
    <row r="1122" spans="4:4" x14ac:dyDescent="0.2">
      <c r="D1122" s="8"/>
    </row>
    <row r="1123" spans="4:4" x14ac:dyDescent="0.2">
      <c r="D1123" s="8"/>
    </row>
    <row r="1124" spans="4:4" x14ac:dyDescent="0.2">
      <c r="D1124" s="8"/>
    </row>
    <row r="1125" spans="4:4" x14ac:dyDescent="0.2">
      <c r="D1125" s="8"/>
    </row>
    <row r="1126" spans="4:4" x14ac:dyDescent="0.2">
      <c r="D1126" s="8"/>
    </row>
    <row r="1127" spans="4:4" x14ac:dyDescent="0.2">
      <c r="D1127" s="8"/>
    </row>
    <row r="1128" spans="4:4" x14ac:dyDescent="0.2">
      <c r="D1128" s="8"/>
    </row>
    <row r="1129" spans="4:4" x14ac:dyDescent="0.2">
      <c r="D1129" s="8"/>
    </row>
    <row r="1130" spans="4:4" x14ac:dyDescent="0.2">
      <c r="D1130" s="8"/>
    </row>
    <row r="1131" spans="4:4" x14ac:dyDescent="0.2">
      <c r="D1131" s="8"/>
    </row>
    <row r="1132" spans="4:4" x14ac:dyDescent="0.2">
      <c r="D1132" s="8"/>
    </row>
    <row r="1133" spans="4:4" x14ac:dyDescent="0.2">
      <c r="D1133" s="8"/>
    </row>
    <row r="1134" spans="4:4" x14ac:dyDescent="0.2">
      <c r="D1134" s="8"/>
    </row>
    <row r="1135" spans="4:4" x14ac:dyDescent="0.2">
      <c r="D1135" s="8"/>
    </row>
    <row r="1136" spans="4:4" x14ac:dyDescent="0.2">
      <c r="D1136" s="8"/>
    </row>
    <row r="1137" spans="4:4" x14ac:dyDescent="0.2">
      <c r="D1137" s="8"/>
    </row>
    <row r="1138" spans="4:4" x14ac:dyDescent="0.2">
      <c r="D1138" s="8"/>
    </row>
    <row r="1139" spans="4:4" x14ac:dyDescent="0.2">
      <c r="D1139" s="8"/>
    </row>
    <row r="1140" spans="4:4" x14ac:dyDescent="0.2">
      <c r="D1140" s="8"/>
    </row>
    <row r="1141" spans="4:4" x14ac:dyDescent="0.2">
      <c r="D1141" s="8"/>
    </row>
    <row r="1142" spans="4:4" x14ac:dyDescent="0.2">
      <c r="D1142" s="8"/>
    </row>
    <row r="1143" spans="4:4" x14ac:dyDescent="0.2">
      <c r="D1143" s="8"/>
    </row>
    <row r="1144" spans="4:4" x14ac:dyDescent="0.2">
      <c r="D1144" s="8"/>
    </row>
    <row r="1145" spans="4:4" x14ac:dyDescent="0.2">
      <c r="D1145" s="8"/>
    </row>
    <row r="1146" spans="4:4" x14ac:dyDescent="0.2">
      <c r="D1146" s="8"/>
    </row>
    <row r="1147" spans="4:4" x14ac:dyDescent="0.2">
      <c r="D1147" s="8"/>
    </row>
    <row r="1148" spans="4:4" x14ac:dyDescent="0.2">
      <c r="D1148" s="8"/>
    </row>
    <row r="1149" spans="4:4" x14ac:dyDescent="0.2">
      <c r="D1149" s="8"/>
    </row>
    <row r="1150" spans="4:4" x14ac:dyDescent="0.2">
      <c r="D1150" s="8"/>
    </row>
    <row r="1151" spans="4:4" x14ac:dyDescent="0.2">
      <c r="D1151" s="8"/>
    </row>
    <row r="1152" spans="4:4" x14ac:dyDescent="0.2">
      <c r="D1152" s="8"/>
    </row>
    <row r="1153" spans="4:4" x14ac:dyDescent="0.2">
      <c r="D1153" s="8"/>
    </row>
    <row r="1154" spans="4:4" x14ac:dyDescent="0.2">
      <c r="D1154" s="8"/>
    </row>
    <row r="1155" spans="4:4" x14ac:dyDescent="0.2">
      <c r="D1155" s="8"/>
    </row>
    <row r="1156" spans="4:4" x14ac:dyDescent="0.2">
      <c r="D1156" s="8"/>
    </row>
    <row r="1157" spans="4:4" x14ac:dyDescent="0.2">
      <c r="D1157" s="8"/>
    </row>
    <row r="1158" spans="4:4" x14ac:dyDescent="0.2">
      <c r="D1158" s="8"/>
    </row>
    <row r="1159" spans="4:4" x14ac:dyDescent="0.2">
      <c r="D1159" s="8"/>
    </row>
    <row r="1160" spans="4:4" x14ac:dyDescent="0.2">
      <c r="D1160" s="8"/>
    </row>
    <row r="1161" spans="4:4" x14ac:dyDescent="0.2">
      <c r="D1161" s="8"/>
    </row>
    <row r="1162" spans="4:4" x14ac:dyDescent="0.2">
      <c r="D1162" s="8"/>
    </row>
    <row r="1163" spans="4:4" x14ac:dyDescent="0.2">
      <c r="D1163" s="8"/>
    </row>
    <row r="1164" spans="4:4" x14ac:dyDescent="0.2">
      <c r="D1164" s="8"/>
    </row>
    <row r="1165" spans="4:4" x14ac:dyDescent="0.2">
      <c r="D1165" s="8"/>
    </row>
    <row r="1166" spans="4:4" x14ac:dyDescent="0.2">
      <c r="D1166" s="8"/>
    </row>
    <row r="1167" spans="4:4" x14ac:dyDescent="0.2">
      <c r="D1167" s="8"/>
    </row>
    <row r="1168" spans="4:4" x14ac:dyDescent="0.2">
      <c r="D1168" s="8"/>
    </row>
    <row r="1169" spans="4:4" x14ac:dyDescent="0.2">
      <c r="D1169" s="8"/>
    </row>
    <row r="1170" spans="4:4" x14ac:dyDescent="0.2">
      <c r="D1170" s="8"/>
    </row>
    <row r="1171" spans="4:4" x14ac:dyDescent="0.2">
      <c r="D1171" s="8"/>
    </row>
    <row r="1172" spans="4:4" x14ac:dyDescent="0.2">
      <c r="D1172" s="8"/>
    </row>
    <row r="1173" spans="4:4" x14ac:dyDescent="0.2">
      <c r="D1173" s="8"/>
    </row>
    <row r="1174" spans="4:4" x14ac:dyDescent="0.2">
      <c r="D1174" s="8"/>
    </row>
    <row r="1175" spans="4:4" x14ac:dyDescent="0.2">
      <c r="D1175" s="8"/>
    </row>
    <row r="1176" spans="4:4" x14ac:dyDescent="0.2">
      <c r="D1176" s="8"/>
    </row>
    <row r="1177" spans="4:4" x14ac:dyDescent="0.2">
      <c r="D1177" s="8"/>
    </row>
    <row r="1178" spans="4:4" x14ac:dyDescent="0.2">
      <c r="D1178" s="8"/>
    </row>
    <row r="1179" spans="4:4" x14ac:dyDescent="0.2">
      <c r="D1179" s="8"/>
    </row>
    <row r="1180" spans="4:4" x14ac:dyDescent="0.2">
      <c r="D1180" s="8"/>
    </row>
    <row r="1181" spans="4:4" x14ac:dyDescent="0.2">
      <c r="D1181" s="8"/>
    </row>
    <row r="1182" spans="4:4" x14ac:dyDescent="0.2">
      <c r="D1182" s="8"/>
    </row>
    <row r="1183" spans="4:4" x14ac:dyDescent="0.2">
      <c r="D1183" s="8"/>
    </row>
    <row r="1184" spans="4:4" x14ac:dyDescent="0.2">
      <c r="D1184" s="8"/>
    </row>
    <row r="1185" spans="4:4" x14ac:dyDescent="0.2">
      <c r="D1185" s="8"/>
    </row>
    <row r="1186" spans="4:4" x14ac:dyDescent="0.2">
      <c r="D1186" s="8"/>
    </row>
    <row r="1187" spans="4:4" x14ac:dyDescent="0.2">
      <c r="D1187" s="8"/>
    </row>
    <row r="1188" spans="4:4" x14ac:dyDescent="0.2">
      <c r="D1188" s="8"/>
    </row>
    <row r="1189" spans="4:4" x14ac:dyDescent="0.2">
      <c r="D1189" s="8"/>
    </row>
    <row r="1190" spans="4:4" x14ac:dyDescent="0.2">
      <c r="D1190" s="8"/>
    </row>
    <row r="1191" spans="4:4" x14ac:dyDescent="0.2">
      <c r="D1191" s="8"/>
    </row>
    <row r="1192" spans="4:4" x14ac:dyDescent="0.2">
      <c r="D1192" s="8"/>
    </row>
    <row r="1193" spans="4:4" x14ac:dyDescent="0.2">
      <c r="D1193" s="8"/>
    </row>
    <row r="1194" spans="4:4" x14ac:dyDescent="0.2">
      <c r="D1194" s="8"/>
    </row>
    <row r="1195" spans="4:4" x14ac:dyDescent="0.2">
      <c r="D1195" s="8"/>
    </row>
    <row r="1196" spans="4:4" x14ac:dyDescent="0.2">
      <c r="D1196" s="8"/>
    </row>
    <row r="1197" spans="4:4" x14ac:dyDescent="0.2">
      <c r="D1197" s="8"/>
    </row>
    <row r="1198" spans="4:4" x14ac:dyDescent="0.2">
      <c r="D1198" s="8"/>
    </row>
    <row r="1199" spans="4:4" x14ac:dyDescent="0.2">
      <c r="D1199" s="8"/>
    </row>
    <row r="1200" spans="4:4" x14ac:dyDescent="0.2">
      <c r="D1200" s="8"/>
    </row>
    <row r="1201" spans="4:4" x14ac:dyDescent="0.2">
      <c r="D1201" s="8"/>
    </row>
    <row r="1202" spans="4:4" x14ac:dyDescent="0.2">
      <c r="D1202" s="8"/>
    </row>
    <row r="1203" spans="4:4" x14ac:dyDescent="0.2">
      <c r="D1203" s="8"/>
    </row>
    <row r="1204" spans="4:4" x14ac:dyDescent="0.2">
      <c r="D1204" s="8"/>
    </row>
    <row r="1205" spans="4:4" x14ac:dyDescent="0.2">
      <c r="D1205" s="8"/>
    </row>
    <row r="1206" spans="4:4" x14ac:dyDescent="0.2">
      <c r="D1206" s="8"/>
    </row>
    <row r="1207" spans="4:4" x14ac:dyDescent="0.2">
      <c r="D1207" s="8"/>
    </row>
    <row r="1208" spans="4:4" x14ac:dyDescent="0.2">
      <c r="D1208" s="8"/>
    </row>
    <row r="1209" spans="4:4" x14ac:dyDescent="0.2">
      <c r="D1209" s="8"/>
    </row>
    <row r="1210" spans="4:4" x14ac:dyDescent="0.2">
      <c r="D1210" s="8"/>
    </row>
    <row r="1211" spans="4:4" x14ac:dyDescent="0.2">
      <c r="D1211" s="8"/>
    </row>
    <row r="1212" spans="4:4" x14ac:dyDescent="0.2">
      <c r="D1212" s="8"/>
    </row>
    <row r="1213" spans="4:4" x14ac:dyDescent="0.2">
      <c r="D1213" s="8"/>
    </row>
    <row r="1214" spans="4:4" x14ac:dyDescent="0.2">
      <c r="D1214" s="8"/>
    </row>
    <row r="1215" spans="4:4" x14ac:dyDescent="0.2">
      <c r="D1215" s="8"/>
    </row>
    <row r="1216" spans="4:4" x14ac:dyDescent="0.2">
      <c r="D1216" s="8"/>
    </row>
    <row r="1217" spans="4:4" x14ac:dyDescent="0.2">
      <c r="D1217" s="8"/>
    </row>
    <row r="1218" spans="4:4" x14ac:dyDescent="0.2">
      <c r="D1218" s="8"/>
    </row>
    <row r="1219" spans="4:4" x14ac:dyDescent="0.2">
      <c r="D1219" s="8"/>
    </row>
    <row r="1220" spans="4:4" x14ac:dyDescent="0.2">
      <c r="D1220" s="8"/>
    </row>
    <row r="1221" spans="4:4" x14ac:dyDescent="0.2">
      <c r="D1221" s="8"/>
    </row>
    <row r="1222" spans="4:4" x14ac:dyDescent="0.2">
      <c r="D1222" s="8"/>
    </row>
    <row r="1223" spans="4:4" x14ac:dyDescent="0.2">
      <c r="D1223" s="8"/>
    </row>
    <row r="1224" spans="4:4" x14ac:dyDescent="0.2">
      <c r="D1224" s="8"/>
    </row>
    <row r="1225" spans="4:4" x14ac:dyDescent="0.2">
      <c r="D1225" s="8"/>
    </row>
    <row r="1226" spans="4:4" x14ac:dyDescent="0.2">
      <c r="D1226" s="8"/>
    </row>
    <row r="1227" spans="4:4" x14ac:dyDescent="0.2">
      <c r="D1227" s="8"/>
    </row>
    <row r="1228" spans="4:4" x14ac:dyDescent="0.2">
      <c r="D1228" s="8"/>
    </row>
    <row r="1229" spans="4:4" x14ac:dyDescent="0.2">
      <c r="D1229" s="8"/>
    </row>
    <row r="1230" spans="4:4" x14ac:dyDescent="0.2">
      <c r="D1230" s="8"/>
    </row>
    <row r="1231" spans="4:4" x14ac:dyDescent="0.2">
      <c r="D1231" s="8"/>
    </row>
    <row r="1232" spans="4:4" x14ac:dyDescent="0.2">
      <c r="D1232" s="8"/>
    </row>
    <row r="1233" spans="4:4" x14ac:dyDescent="0.2">
      <c r="D1233" s="8"/>
    </row>
    <row r="1234" spans="4:4" x14ac:dyDescent="0.2">
      <c r="D1234" s="8"/>
    </row>
    <row r="1235" spans="4:4" x14ac:dyDescent="0.2">
      <c r="D1235" s="8"/>
    </row>
    <row r="1236" spans="4:4" x14ac:dyDescent="0.2">
      <c r="D1236" s="8"/>
    </row>
    <row r="1237" spans="4:4" x14ac:dyDescent="0.2">
      <c r="D1237" s="8"/>
    </row>
    <row r="1238" spans="4:4" x14ac:dyDescent="0.2">
      <c r="D1238" s="8"/>
    </row>
    <row r="1239" spans="4:4" x14ac:dyDescent="0.2">
      <c r="D1239" s="8"/>
    </row>
    <row r="1240" spans="4:4" x14ac:dyDescent="0.2">
      <c r="D1240" s="8"/>
    </row>
    <row r="1241" spans="4:4" x14ac:dyDescent="0.2">
      <c r="D1241" s="8"/>
    </row>
    <row r="1242" spans="4:4" x14ac:dyDescent="0.2">
      <c r="D1242" s="8"/>
    </row>
    <row r="1243" spans="4:4" x14ac:dyDescent="0.2">
      <c r="D1243" s="8"/>
    </row>
    <row r="1244" spans="4:4" x14ac:dyDescent="0.2">
      <c r="D1244" s="8"/>
    </row>
    <row r="1245" spans="4:4" x14ac:dyDescent="0.2">
      <c r="D1245" s="8"/>
    </row>
    <row r="1246" spans="4:4" x14ac:dyDescent="0.2">
      <c r="D1246" s="8"/>
    </row>
    <row r="1247" spans="4:4" x14ac:dyDescent="0.2">
      <c r="D1247" s="8"/>
    </row>
    <row r="1248" spans="4:4" x14ac:dyDescent="0.2">
      <c r="D1248" s="8"/>
    </row>
    <row r="1249" spans="4:4" x14ac:dyDescent="0.2">
      <c r="D1249" s="8"/>
    </row>
    <row r="1250" spans="4:4" x14ac:dyDescent="0.2">
      <c r="D1250" s="8"/>
    </row>
    <row r="1251" spans="4:4" x14ac:dyDescent="0.2">
      <c r="D1251" s="8"/>
    </row>
    <row r="1252" spans="4:4" x14ac:dyDescent="0.2">
      <c r="D1252" s="8"/>
    </row>
    <row r="1253" spans="4:4" x14ac:dyDescent="0.2">
      <c r="D1253" s="8"/>
    </row>
    <row r="1254" spans="4:4" x14ac:dyDescent="0.2">
      <c r="D1254" s="8"/>
    </row>
    <row r="1255" spans="4:4" x14ac:dyDescent="0.2">
      <c r="D1255" s="8"/>
    </row>
    <row r="1256" spans="4:4" x14ac:dyDescent="0.2">
      <c r="D1256" s="8"/>
    </row>
    <row r="1257" spans="4:4" x14ac:dyDescent="0.2">
      <c r="D1257" s="8"/>
    </row>
    <row r="1258" spans="4:4" x14ac:dyDescent="0.2">
      <c r="D1258" s="8"/>
    </row>
    <row r="1259" spans="4:4" x14ac:dyDescent="0.2">
      <c r="D1259" s="8"/>
    </row>
    <row r="1260" spans="4:4" x14ac:dyDescent="0.2">
      <c r="D1260" s="8"/>
    </row>
    <row r="1261" spans="4:4" x14ac:dyDescent="0.2">
      <c r="D1261" s="8"/>
    </row>
    <row r="1262" spans="4:4" x14ac:dyDescent="0.2">
      <c r="D1262" s="8"/>
    </row>
    <row r="1263" spans="4:4" x14ac:dyDescent="0.2">
      <c r="D1263" s="8"/>
    </row>
    <row r="1264" spans="4:4" x14ac:dyDescent="0.2">
      <c r="D1264" s="8"/>
    </row>
    <row r="1265" spans="4:4" x14ac:dyDescent="0.2">
      <c r="D1265" s="8"/>
    </row>
    <row r="1266" spans="4:4" x14ac:dyDescent="0.2">
      <c r="D1266" s="8"/>
    </row>
    <row r="1267" spans="4:4" x14ac:dyDescent="0.2">
      <c r="D1267" s="8"/>
    </row>
    <row r="1268" spans="4:4" x14ac:dyDescent="0.2">
      <c r="D1268" s="8"/>
    </row>
    <row r="1269" spans="4:4" x14ac:dyDescent="0.2">
      <c r="D1269" s="8"/>
    </row>
    <row r="1270" spans="4:4" x14ac:dyDescent="0.2">
      <c r="D1270" s="8"/>
    </row>
    <row r="1271" spans="4:4" x14ac:dyDescent="0.2">
      <c r="D1271" s="8"/>
    </row>
    <row r="1272" spans="4:4" x14ac:dyDescent="0.2">
      <c r="D1272" s="8"/>
    </row>
    <row r="1273" spans="4:4" x14ac:dyDescent="0.2">
      <c r="D1273" s="8"/>
    </row>
    <row r="1274" spans="4:4" x14ac:dyDescent="0.2">
      <c r="D1274" s="8"/>
    </row>
    <row r="1275" spans="4:4" x14ac:dyDescent="0.2">
      <c r="D1275" s="8"/>
    </row>
    <row r="1276" spans="4:4" x14ac:dyDescent="0.2">
      <c r="D1276" s="8"/>
    </row>
    <row r="1277" spans="4:4" x14ac:dyDescent="0.2">
      <c r="D1277" s="8"/>
    </row>
    <row r="1278" spans="4:4" x14ac:dyDescent="0.2">
      <c r="D1278" s="8"/>
    </row>
    <row r="1279" spans="4:4" x14ac:dyDescent="0.2">
      <c r="D1279" s="8"/>
    </row>
    <row r="1280" spans="4:4" x14ac:dyDescent="0.2">
      <c r="D1280" s="8"/>
    </row>
    <row r="1281" spans="4:4" x14ac:dyDescent="0.2">
      <c r="D1281" s="8"/>
    </row>
    <row r="1282" spans="4:4" x14ac:dyDescent="0.2">
      <c r="D1282" s="8"/>
    </row>
    <row r="1283" spans="4:4" x14ac:dyDescent="0.2">
      <c r="D1283" s="8"/>
    </row>
    <row r="1284" spans="4:4" x14ac:dyDescent="0.2">
      <c r="D1284" s="8"/>
    </row>
    <row r="1285" spans="4:4" x14ac:dyDescent="0.2">
      <c r="D1285" s="8"/>
    </row>
    <row r="1286" spans="4:4" x14ac:dyDescent="0.2">
      <c r="D1286" s="8"/>
    </row>
    <row r="1287" spans="4:4" x14ac:dyDescent="0.2">
      <c r="D1287" s="8"/>
    </row>
    <row r="1288" spans="4:4" x14ac:dyDescent="0.2">
      <c r="D1288" s="8"/>
    </row>
    <row r="1289" spans="4:4" x14ac:dyDescent="0.2">
      <c r="D1289" s="8"/>
    </row>
    <row r="1290" spans="4:4" x14ac:dyDescent="0.2">
      <c r="D1290" s="8"/>
    </row>
    <row r="1291" spans="4:4" x14ac:dyDescent="0.2">
      <c r="D1291" s="8"/>
    </row>
    <row r="1292" spans="4:4" x14ac:dyDescent="0.2">
      <c r="D1292" s="8"/>
    </row>
    <row r="1293" spans="4:4" x14ac:dyDescent="0.2">
      <c r="D1293" s="8"/>
    </row>
    <row r="1294" spans="4:4" x14ac:dyDescent="0.2">
      <c r="D1294" s="8"/>
    </row>
    <row r="1295" spans="4:4" x14ac:dyDescent="0.2">
      <c r="D1295" s="8"/>
    </row>
    <row r="1296" spans="4:4" x14ac:dyDescent="0.2">
      <c r="D1296" s="8"/>
    </row>
    <row r="1297" spans="4:4" x14ac:dyDescent="0.2">
      <c r="D1297" s="8"/>
    </row>
    <row r="1298" spans="4:4" x14ac:dyDescent="0.2">
      <c r="D1298" s="8"/>
    </row>
    <row r="1299" spans="4:4" x14ac:dyDescent="0.2">
      <c r="D1299" s="8"/>
    </row>
    <row r="1300" spans="4:4" x14ac:dyDescent="0.2">
      <c r="D1300" s="8"/>
    </row>
    <row r="1301" spans="4:4" x14ac:dyDescent="0.2">
      <c r="D1301" s="8"/>
    </row>
    <row r="1302" spans="4:4" x14ac:dyDescent="0.2">
      <c r="D1302" s="8"/>
    </row>
    <row r="1303" spans="4:4" x14ac:dyDescent="0.2">
      <c r="D1303" s="8"/>
    </row>
    <row r="1304" spans="4:4" x14ac:dyDescent="0.2">
      <c r="D1304" s="8"/>
    </row>
    <row r="1305" spans="4:4" x14ac:dyDescent="0.2">
      <c r="D1305" s="8"/>
    </row>
    <row r="1306" spans="4:4" x14ac:dyDescent="0.2">
      <c r="D1306" s="8"/>
    </row>
    <row r="1307" spans="4:4" x14ac:dyDescent="0.2">
      <c r="D1307" s="8"/>
    </row>
    <row r="1308" spans="4:4" x14ac:dyDescent="0.2">
      <c r="D1308" s="8"/>
    </row>
    <row r="1309" spans="4:4" x14ac:dyDescent="0.2">
      <c r="D1309" s="8"/>
    </row>
    <row r="1310" spans="4:4" x14ac:dyDescent="0.2">
      <c r="D1310" s="8"/>
    </row>
    <row r="1311" spans="4:4" x14ac:dyDescent="0.2">
      <c r="D1311" s="8"/>
    </row>
    <row r="1312" spans="4:4" x14ac:dyDescent="0.2">
      <c r="D1312" s="8"/>
    </row>
    <row r="1313" spans="4:4" x14ac:dyDescent="0.2">
      <c r="D1313" s="8"/>
    </row>
    <row r="1314" spans="4:4" x14ac:dyDescent="0.2">
      <c r="D1314" s="8"/>
    </row>
    <row r="1315" spans="4:4" x14ac:dyDescent="0.2">
      <c r="D1315" s="8"/>
    </row>
    <row r="1316" spans="4:4" x14ac:dyDescent="0.2">
      <c r="D1316" s="8"/>
    </row>
    <row r="1317" spans="4:4" x14ac:dyDescent="0.2">
      <c r="D1317" s="8"/>
    </row>
    <row r="1318" spans="4:4" x14ac:dyDescent="0.2">
      <c r="D1318" s="8"/>
    </row>
    <row r="1319" spans="4:4" x14ac:dyDescent="0.2">
      <c r="D1319" s="8"/>
    </row>
    <row r="1320" spans="4:4" x14ac:dyDescent="0.2">
      <c r="D1320" s="8"/>
    </row>
    <row r="1321" spans="4:4" x14ac:dyDescent="0.2">
      <c r="D1321" s="8"/>
    </row>
    <row r="1322" spans="4:4" x14ac:dyDescent="0.2">
      <c r="D1322" s="8"/>
    </row>
    <row r="1323" spans="4:4" x14ac:dyDescent="0.2">
      <c r="D1323" s="8"/>
    </row>
    <row r="1324" spans="4:4" x14ac:dyDescent="0.2">
      <c r="D1324" s="8"/>
    </row>
    <row r="1325" spans="4:4" x14ac:dyDescent="0.2">
      <c r="D1325" s="8"/>
    </row>
    <row r="1326" spans="4:4" x14ac:dyDescent="0.2">
      <c r="D1326" s="8"/>
    </row>
    <row r="1327" spans="4:4" x14ac:dyDescent="0.2">
      <c r="D1327" s="8"/>
    </row>
    <row r="1328" spans="4:4" x14ac:dyDescent="0.2">
      <c r="D1328" s="8"/>
    </row>
    <row r="1329" spans="4:4" x14ac:dyDescent="0.2">
      <c r="D1329" s="8"/>
    </row>
    <row r="1330" spans="4:4" x14ac:dyDescent="0.2">
      <c r="D1330" s="8"/>
    </row>
    <row r="1331" spans="4:4" x14ac:dyDescent="0.2">
      <c r="D1331" s="8"/>
    </row>
    <row r="1332" spans="4:4" x14ac:dyDescent="0.2">
      <c r="D1332" s="8"/>
    </row>
    <row r="1333" spans="4:4" x14ac:dyDescent="0.2">
      <c r="D1333" s="8"/>
    </row>
    <row r="1334" spans="4:4" x14ac:dyDescent="0.2">
      <c r="D1334" s="8"/>
    </row>
    <row r="1335" spans="4:4" x14ac:dyDescent="0.2">
      <c r="D1335" s="8"/>
    </row>
    <row r="1336" spans="4:4" x14ac:dyDescent="0.2">
      <c r="D1336" s="8"/>
    </row>
    <row r="1337" spans="4:4" x14ac:dyDescent="0.2">
      <c r="D1337" s="8"/>
    </row>
    <row r="1338" spans="4:4" x14ac:dyDescent="0.2">
      <c r="D1338" s="8"/>
    </row>
    <row r="1339" spans="4:4" x14ac:dyDescent="0.2">
      <c r="D1339" s="8"/>
    </row>
    <row r="1340" spans="4:4" x14ac:dyDescent="0.2">
      <c r="D1340" s="8"/>
    </row>
    <row r="1341" spans="4:4" x14ac:dyDescent="0.2">
      <c r="D1341" s="8"/>
    </row>
    <row r="1342" spans="4:4" x14ac:dyDescent="0.2">
      <c r="D1342" s="8"/>
    </row>
    <row r="1343" spans="4:4" x14ac:dyDescent="0.2">
      <c r="D1343" s="8"/>
    </row>
    <row r="1344" spans="4:4" x14ac:dyDescent="0.2">
      <c r="D1344" s="8"/>
    </row>
    <row r="1345" spans="4:4" x14ac:dyDescent="0.2">
      <c r="D1345" s="8"/>
    </row>
    <row r="1346" spans="4:4" x14ac:dyDescent="0.2">
      <c r="D1346" s="8"/>
    </row>
    <row r="1347" spans="4:4" x14ac:dyDescent="0.2">
      <c r="D1347" s="8"/>
    </row>
    <row r="1348" spans="4:4" x14ac:dyDescent="0.2">
      <c r="D1348" s="8"/>
    </row>
    <row r="1349" spans="4:4" x14ac:dyDescent="0.2">
      <c r="D1349" s="8"/>
    </row>
    <row r="1350" spans="4:4" x14ac:dyDescent="0.2">
      <c r="D1350" s="8"/>
    </row>
    <row r="1351" spans="4:4" x14ac:dyDescent="0.2">
      <c r="D1351" s="8"/>
    </row>
    <row r="1352" spans="4:4" x14ac:dyDescent="0.2">
      <c r="D1352" s="8"/>
    </row>
    <row r="1353" spans="4:4" x14ac:dyDescent="0.2">
      <c r="D1353" s="8"/>
    </row>
    <row r="1354" spans="4:4" x14ac:dyDescent="0.2">
      <c r="D1354" s="8"/>
    </row>
    <row r="1355" spans="4:4" x14ac:dyDescent="0.2">
      <c r="D1355" s="8"/>
    </row>
    <row r="1356" spans="4:4" x14ac:dyDescent="0.2">
      <c r="D1356" s="8"/>
    </row>
    <row r="1357" spans="4:4" x14ac:dyDescent="0.2">
      <c r="D1357" s="8"/>
    </row>
    <row r="1358" spans="4:4" x14ac:dyDescent="0.2">
      <c r="D1358" s="8"/>
    </row>
    <row r="1359" spans="4:4" x14ac:dyDescent="0.2">
      <c r="D1359" s="8"/>
    </row>
    <row r="1360" spans="4:4" x14ac:dyDescent="0.2">
      <c r="D1360" s="8"/>
    </row>
    <row r="1361" spans="4:4" x14ac:dyDescent="0.2">
      <c r="D1361" s="8"/>
    </row>
    <row r="1362" spans="4:4" x14ac:dyDescent="0.2">
      <c r="D1362" s="8"/>
    </row>
    <row r="1363" spans="4:4" x14ac:dyDescent="0.2">
      <c r="D1363" s="8"/>
    </row>
    <row r="1364" spans="4:4" x14ac:dyDescent="0.2">
      <c r="D1364" s="8"/>
    </row>
    <row r="1365" spans="4:4" x14ac:dyDescent="0.2">
      <c r="D1365" s="8"/>
    </row>
    <row r="1366" spans="4:4" x14ac:dyDescent="0.2">
      <c r="D1366" s="8"/>
    </row>
    <row r="1367" spans="4:4" x14ac:dyDescent="0.2">
      <c r="D1367" s="8"/>
    </row>
    <row r="1368" spans="4:4" x14ac:dyDescent="0.2">
      <c r="D1368" s="8"/>
    </row>
    <row r="1369" spans="4:4" x14ac:dyDescent="0.2">
      <c r="D1369" s="8"/>
    </row>
    <row r="1370" spans="4:4" x14ac:dyDescent="0.2">
      <c r="D1370" s="8"/>
    </row>
    <row r="1371" spans="4:4" x14ac:dyDescent="0.2">
      <c r="D1371" s="8"/>
    </row>
    <row r="1372" spans="4:4" x14ac:dyDescent="0.2">
      <c r="D1372" s="8"/>
    </row>
    <row r="1373" spans="4:4" x14ac:dyDescent="0.2">
      <c r="D1373" s="8"/>
    </row>
    <row r="1374" spans="4:4" x14ac:dyDescent="0.2">
      <c r="D1374" s="8"/>
    </row>
    <row r="1375" spans="4:4" x14ac:dyDescent="0.2">
      <c r="D1375" s="8"/>
    </row>
    <row r="1376" spans="4:4" x14ac:dyDescent="0.2">
      <c r="D1376" s="8"/>
    </row>
    <row r="1377" spans="4:4" x14ac:dyDescent="0.2">
      <c r="D1377" s="8"/>
    </row>
    <row r="1378" spans="4:4" x14ac:dyDescent="0.2">
      <c r="D1378" s="8"/>
    </row>
    <row r="1379" spans="4:4" x14ac:dyDescent="0.2">
      <c r="D1379" s="8"/>
    </row>
    <row r="1380" spans="4:4" x14ac:dyDescent="0.2">
      <c r="D1380" s="8"/>
    </row>
    <row r="1381" spans="4:4" x14ac:dyDescent="0.2">
      <c r="D1381" s="8"/>
    </row>
    <row r="1382" spans="4:4" x14ac:dyDescent="0.2">
      <c r="D1382" s="8"/>
    </row>
    <row r="1383" spans="4:4" x14ac:dyDescent="0.2">
      <c r="D1383" s="8"/>
    </row>
    <row r="1384" spans="4:4" x14ac:dyDescent="0.2">
      <c r="D1384" s="8"/>
    </row>
    <row r="1385" spans="4:4" x14ac:dyDescent="0.2">
      <c r="D1385" s="8"/>
    </row>
    <row r="1386" spans="4:4" x14ac:dyDescent="0.2">
      <c r="D1386" s="8"/>
    </row>
    <row r="1387" spans="4:4" x14ac:dyDescent="0.2">
      <c r="D1387" s="8"/>
    </row>
    <row r="1388" spans="4:4" x14ac:dyDescent="0.2">
      <c r="D1388" s="8"/>
    </row>
    <row r="1389" spans="4:4" x14ac:dyDescent="0.2">
      <c r="D1389" s="8"/>
    </row>
    <row r="1390" spans="4:4" x14ac:dyDescent="0.2">
      <c r="D1390" s="8"/>
    </row>
    <row r="1391" spans="4:4" x14ac:dyDescent="0.2">
      <c r="D1391" s="8"/>
    </row>
    <row r="1392" spans="4:4" x14ac:dyDescent="0.2">
      <c r="D1392" s="8"/>
    </row>
    <row r="1393" spans="4:4" x14ac:dyDescent="0.2">
      <c r="D1393" s="8"/>
    </row>
    <row r="1394" spans="4:4" x14ac:dyDescent="0.2">
      <c r="D1394" s="8"/>
    </row>
    <row r="1395" spans="4:4" x14ac:dyDescent="0.2">
      <c r="D1395" s="8"/>
    </row>
    <row r="1396" spans="4:4" x14ac:dyDescent="0.2">
      <c r="D1396" s="8"/>
    </row>
    <row r="1397" spans="4:4" x14ac:dyDescent="0.2">
      <c r="D1397" s="8"/>
    </row>
    <row r="1398" spans="4:4" x14ac:dyDescent="0.2">
      <c r="D1398" s="8"/>
    </row>
    <row r="1399" spans="4:4" x14ac:dyDescent="0.2">
      <c r="D1399" s="8"/>
    </row>
    <row r="1400" spans="4:4" x14ac:dyDescent="0.2">
      <c r="D1400" s="8"/>
    </row>
    <row r="1401" spans="4:4" x14ac:dyDescent="0.2">
      <c r="D1401" s="8"/>
    </row>
    <row r="1402" spans="4:4" x14ac:dyDescent="0.2">
      <c r="D1402" s="8"/>
    </row>
    <row r="1403" spans="4:4" x14ac:dyDescent="0.2">
      <c r="D1403" s="8"/>
    </row>
    <row r="1404" spans="4:4" x14ac:dyDescent="0.2">
      <c r="D1404" s="8"/>
    </row>
    <row r="1405" spans="4:4" x14ac:dyDescent="0.2">
      <c r="D1405" s="8"/>
    </row>
    <row r="1406" spans="4:4" x14ac:dyDescent="0.2">
      <c r="D1406" s="8"/>
    </row>
    <row r="1407" spans="4:4" x14ac:dyDescent="0.2">
      <c r="D1407" s="8"/>
    </row>
    <row r="1408" spans="4:4" x14ac:dyDescent="0.2">
      <c r="D1408" s="8"/>
    </row>
    <row r="1409" spans="4:4" x14ac:dyDescent="0.2">
      <c r="D1409" s="8"/>
    </row>
    <row r="1410" spans="4:4" x14ac:dyDescent="0.2">
      <c r="D1410" s="8"/>
    </row>
    <row r="1411" spans="4:4" x14ac:dyDescent="0.2">
      <c r="D1411" s="8"/>
    </row>
    <row r="1412" spans="4:4" x14ac:dyDescent="0.2">
      <c r="D1412" s="8"/>
    </row>
    <row r="1413" spans="4:4" x14ac:dyDescent="0.2">
      <c r="D1413" s="8"/>
    </row>
    <row r="1414" spans="4:4" x14ac:dyDescent="0.2">
      <c r="D1414" s="8"/>
    </row>
    <row r="1415" spans="4:4" x14ac:dyDescent="0.2">
      <c r="D1415" s="8"/>
    </row>
    <row r="1416" spans="4:4" x14ac:dyDescent="0.2">
      <c r="D1416" s="8"/>
    </row>
    <row r="1417" spans="4:4" x14ac:dyDescent="0.2">
      <c r="D1417" s="8"/>
    </row>
    <row r="1418" spans="4:4" x14ac:dyDescent="0.2">
      <c r="D1418" s="8"/>
    </row>
    <row r="1419" spans="4:4" x14ac:dyDescent="0.2">
      <c r="D1419" s="8"/>
    </row>
    <row r="1420" spans="4:4" x14ac:dyDescent="0.2">
      <c r="D1420" s="8"/>
    </row>
    <row r="1421" spans="4:4" x14ac:dyDescent="0.2">
      <c r="D1421" s="8"/>
    </row>
    <row r="1422" spans="4:4" x14ac:dyDescent="0.2">
      <c r="D1422" s="8"/>
    </row>
    <row r="1423" spans="4:4" x14ac:dyDescent="0.2">
      <c r="D1423" s="8"/>
    </row>
    <row r="1424" spans="4:4" x14ac:dyDescent="0.2">
      <c r="D1424" s="8"/>
    </row>
    <row r="1425" spans="4:4" x14ac:dyDescent="0.2">
      <c r="D1425" s="8"/>
    </row>
    <row r="1426" spans="4:4" x14ac:dyDescent="0.2">
      <c r="D1426" s="8"/>
    </row>
    <row r="1427" spans="4:4" x14ac:dyDescent="0.2">
      <c r="D1427" s="8"/>
    </row>
    <row r="1428" spans="4:4" x14ac:dyDescent="0.2">
      <c r="D1428" s="8"/>
    </row>
    <row r="1429" spans="4:4" x14ac:dyDescent="0.2">
      <c r="D1429" s="8"/>
    </row>
    <row r="1430" spans="4:4" x14ac:dyDescent="0.2">
      <c r="D1430" s="8"/>
    </row>
    <row r="1431" spans="4:4" x14ac:dyDescent="0.2">
      <c r="D1431" s="8"/>
    </row>
    <row r="1432" spans="4:4" x14ac:dyDescent="0.2">
      <c r="D1432" s="8"/>
    </row>
    <row r="1433" spans="4:4" x14ac:dyDescent="0.2">
      <c r="D1433" s="8"/>
    </row>
    <row r="1434" spans="4:4" x14ac:dyDescent="0.2">
      <c r="D1434" s="8"/>
    </row>
    <row r="1435" spans="4:4" x14ac:dyDescent="0.2">
      <c r="D1435" s="8"/>
    </row>
    <row r="1436" spans="4:4" x14ac:dyDescent="0.2">
      <c r="D1436" s="8"/>
    </row>
    <row r="1437" spans="4:4" x14ac:dyDescent="0.2">
      <c r="D1437" s="8"/>
    </row>
    <row r="1438" spans="4:4" x14ac:dyDescent="0.2">
      <c r="D1438" s="8"/>
    </row>
    <row r="1439" spans="4:4" x14ac:dyDescent="0.2">
      <c r="D1439" s="8"/>
    </row>
    <row r="1440" spans="4:4" x14ac:dyDescent="0.2">
      <c r="D1440" s="8"/>
    </row>
    <row r="1441" spans="4:4" x14ac:dyDescent="0.2">
      <c r="D1441" s="8"/>
    </row>
    <row r="1442" spans="4:4" x14ac:dyDescent="0.2">
      <c r="D1442" s="8"/>
    </row>
    <row r="1443" spans="4:4" x14ac:dyDescent="0.2">
      <c r="D1443" s="8"/>
    </row>
    <row r="1444" spans="4:4" x14ac:dyDescent="0.2">
      <c r="D1444" s="8"/>
    </row>
    <row r="1445" spans="4:4" x14ac:dyDescent="0.2">
      <c r="D1445" s="8"/>
    </row>
    <row r="1446" spans="4:4" x14ac:dyDescent="0.2">
      <c r="D1446" s="8"/>
    </row>
    <row r="1447" spans="4:4" x14ac:dyDescent="0.2">
      <c r="D1447" s="8"/>
    </row>
    <row r="1448" spans="4:4" x14ac:dyDescent="0.2">
      <c r="D1448" s="8"/>
    </row>
    <row r="1449" spans="4:4" x14ac:dyDescent="0.2">
      <c r="D1449" s="8"/>
    </row>
    <row r="1450" spans="4:4" x14ac:dyDescent="0.2">
      <c r="D1450" s="8"/>
    </row>
    <row r="1451" spans="4:4" x14ac:dyDescent="0.2">
      <c r="D1451" s="8"/>
    </row>
    <row r="1452" spans="4:4" x14ac:dyDescent="0.2">
      <c r="D1452" s="8"/>
    </row>
    <row r="1453" spans="4:4" x14ac:dyDescent="0.2">
      <c r="D1453" s="8"/>
    </row>
    <row r="1454" spans="4:4" x14ac:dyDescent="0.2">
      <c r="D1454" s="8"/>
    </row>
    <row r="1455" spans="4:4" x14ac:dyDescent="0.2">
      <c r="D1455" s="8"/>
    </row>
    <row r="1456" spans="4:4" x14ac:dyDescent="0.2">
      <c r="D1456" s="8"/>
    </row>
    <row r="1457" spans="4:4" x14ac:dyDescent="0.2">
      <c r="D1457" s="8"/>
    </row>
    <row r="1458" spans="4:4" x14ac:dyDescent="0.2">
      <c r="D1458" s="8"/>
    </row>
    <row r="1459" spans="4:4" x14ac:dyDescent="0.2">
      <c r="D1459" s="8"/>
    </row>
    <row r="1460" spans="4:4" x14ac:dyDescent="0.2">
      <c r="D1460" s="8"/>
    </row>
    <row r="1461" spans="4:4" x14ac:dyDescent="0.2">
      <c r="D1461" s="8"/>
    </row>
    <row r="1462" spans="4:4" x14ac:dyDescent="0.2">
      <c r="D1462" s="8"/>
    </row>
    <row r="1463" spans="4:4" x14ac:dyDescent="0.2">
      <c r="D1463" s="8"/>
    </row>
    <row r="1464" spans="4:4" x14ac:dyDescent="0.2">
      <c r="D1464" s="8"/>
    </row>
    <row r="1465" spans="4:4" x14ac:dyDescent="0.2">
      <c r="D1465" s="8"/>
    </row>
    <row r="1466" spans="4:4" x14ac:dyDescent="0.2">
      <c r="D1466" s="8"/>
    </row>
    <row r="1467" spans="4:4" x14ac:dyDescent="0.2">
      <c r="D1467" s="8"/>
    </row>
    <row r="1468" spans="4:4" x14ac:dyDescent="0.2">
      <c r="D1468" s="8"/>
    </row>
    <row r="1469" spans="4:4" x14ac:dyDescent="0.2">
      <c r="D1469" s="8"/>
    </row>
    <row r="1470" spans="4:4" x14ac:dyDescent="0.2">
      <c r="D1470" s="8"/>
    </row>
    <row r="1471" spans="4:4" x14ac:dyDescent="0.2">
      <c r="D1471" s="8"/>
    </row>
    <row r="1472" spans="4:4" x14ac:dyDescent="0.2">
      <c r="D1472" s="8"/>
    </row>
    <row r="1473" spans="4:4" x14ac:dyDescent="0.2">
      <c r="D1473" s="8"/>
    </row>
    <row r="1474" spans="4:4" x14ac:dyDescent="0.2">
      <c r="D1474" s="8"/>
    </row>
    <row r="1475" spans="4:4" x14ac:dyDescent="0.2">
      <c r="D1475" s="8"/>
    </row>
    <row r="1476" spans="4:4" x14ac:dyDescent="0.2">
      <c r="D1476" s="8"/>
    </row>
    <row r="1477" spans="4:4" x14ac:dyDescent="0.2">
      <c r="D1477" s="8"/>
    </row>
    <row r="1478" spans="4:4" x14ac:dyDescent="0.2">
      <c r="D1478" s="8"/>
    </row>
    <row r="1479" spans="4:4" x14ac:dyDescent="0.2">
      <c r="D1479" s="8"/>
    </row>
    <row r="1480" spans="4:4" x14ac:dyDescent="0.2">
      <c r="D1480" s="8"/>
    </row>
    <row r="1481" spans="4:4" x14ac:dyDescent="0.2">
      <c r="D1481" s="8"/>
    </row>
    <row r="1482" spans="4:4" x14ac:dyDescent="0.2">
      <c r="D1482" s="8"/>
    </row>
    <row r="1483" spans="4:4" x14ac:dyDescent="0.2">
      <c r="D1483" s="8"/>
    </row>
    <row r="1484" spans="4:4" x14ac:dyDescent="0.2">
      <c r="D1484" s="8"/>
    </row>
    <row r="1485" spans="4:4" x14ac:dyDescent="0.2">
      <c r="D1485" s="8"/>
    </row>
    <row r="1486" spans="4:4" x14ac:dyDescent="0.2">
      <c r="D1486" s="8"/>
    </row>
    <row r="1487" spans="4:4" x14ac:dyDescent="0.2">
      <c r="D1487" s="8"/>
    </row>
    <row r="1488" spans="4:4" x14ac:dyDescent="0.2">
      <c r="D1488" s="8"/>
    </row>
    <row r="1489" spans="4:4" x14ac:dyDescent="0.2">
      <c r="D1489" s="8"/>
    </row>
    <row r="1490" spans="4:4" x14ac:dyDescent="0.2">
      <c r="D1490" s="8"/>
    </row>
    <row r="1491" spans="4:4" x14ac:dyDescent="0.2">
      <c r="D1491" s="8"/>
    </row>
    <row r="1492" spans="4:4" x14ac:dyDescent="0.2">
      <c r="D1492" s="8"/>
    </row>
    <row r="1493" spans="4:4" x14ac:dyDescent="0.2">
      <c r="D1493" s="8"/>
    </row>
    <row r="1494" spans="4:4" x14ac:dyDescent="0.2">
      <c r="D1494" s="8"/>
    </row>
    <row r="1495" spans="4:4" x14ac:dyDescent="0.2">
      <c r="D1495" s="8"/>
    </row>
    <row r="1496" spans="4:4" x14ac:dyDescent="0.2">
      <c r="D1496" s="8"/>
    </row>
    <row r="1497" spans="4:4" x14ac:dyDescent="0.2">
      <c r="D1497" s="8"/>
    </row>
    <row r="1498" spans="4:4" x14ac:dyDescent="0.2">
      <c r="D1498" s="8"/>
    </row>
    <row r="1499" spans="4:4" x14ac:dyDescent="0.2">
      <c r="D1499" s="8"/>
    </row>
    <row r="1500" spans="4:4" x14ac:dyDescent="0.2">
      <c r="D1500" s="8"/>
    </row>
    <row r="1501" spans="4:4" x14ac:dyDescent="0.2">
      <c r="D1501" s="8"/>
    </row>
    <row r="1502" spans="4:4" x14ac:dyDescent="0.2">
      <c r="D1502" s="8"/>
    </row>
    <row r="1503" spans="4:4" x14ac:dyDescent="0.2">
      <c r="D1503" s="8"/>
    </row>
    <row r="1504" spans="4:4" x14ac:dyDescent="0.2">
      <c r="D1504" s="8"/>
    </row>
    <row r="1505" spans="4:4" x14ac:dyDescent="0.2">
      <c r="D1505" s="8"/>
    </row>
    <row r="1506" spans="4:4" x14ac:dyDescent="0.2">
      <c r="D1506" s="8"/>
    </row>
    <row r="1507" spans="4:4" x14ac:dyDescent="0.2">
      <c r="D1507" s="8"/>
    </row>
    <row r="1508" spans="4:4" x14ac:dyDescent="0.2">
      <c r="D1508" s="8"/>
    </row>
    <row r="1509" spans="4:4" x14ac:dyDescent="0.2">
      <c r="D1509" s="8"/>
    </row>
    <row r="1510" spans="4:4" x14ac:dyDescent="0.2">
      <c r="D1510" s="8"/>
    </row>
    <row r="1511" spans="4:4" x14ac:dyDescent="0.2">
      <c r="D1511" s="8"/>
    </row>
    <row r="1512" spans="4:4" x14ac:dyDescent="0.2">
      <c r="D1512" s="8"/>
    </row>
    <row r="1513" spans="4:4" x14ac:dyDescent="0.2">
      <c r="D1513" s="8"/>
    </row>
    <row r="1514" spans="4:4" x14ac:dyDescent="0.2">
      <c r="D1514" s="8"/>
    </row>
    <row r="1515" spans="4:4" x14ac:dyDescent="0.2">
      <c r="D1515" s="8"/>
    </row>
    <row r="1516" spans="4:4" x14ac:dyDescent="0.2">
      <c r="D1516" s="8"/>
    </row>
    <row r="1517" spans="4:4" x14ac:dyDescent="0.2">
      <c r="D1517" s="8"/>
    </row>
    <row r="1518" spans="4:4" x14ac:dyDescent="0.2">
      <c r="D1518" s="8"/>
    </row>
    <row r="1519" spans="4:4" x14ac:dyDescent="0.2">
      <c r="D1519" s="8"/>
    </row>
    <row r="1520" spans="4:4" x14ac:dyDescent="0.2">
      <c r="D1520" s="8"/>
    </row>
    <row r="1521" spans="4:4" x14ac:dyDescent="0.2">
      <c r="D1521" s="8"/>
    </row>
    <row r="1522" spans="4:4" x14ac:dyDescent="0.2">
      <c r="D1522" s="8"/>
    </row>
    <row r="1523" spans="4:4" x14ac:dyDescent="0.2">
      <c r="D1523" s="8"/>
    </row>
    <row r="1524" spans="4:4" x14ac:dyDescent="0.2">
      <c r="D1524" s="8"/>
    </row>
    <row r="1525" spans="4:4" x14ac:dyDescent="0.2">
      <c r="D1525" s="8"/>
    </row>
    <row r="1526" spans="4:4" x14ac:dyDescent="0.2">
      <c r="D1526" s="8"/>
    </row>
    <row r="1527" spans="4:4" x14ac:dyDescent="0.2">
      <c r="D1527" s="8"/>
    </row>
    <row r="1528" spans="4:4" x14ac:dyDescent="0.2">
      <c r="D1528" s="8"/>
    </row>
    <row r="1529" spans="4:4" x14ac:dyDescent="0.2">
      <c r="D1529" s="8"/>
    </row>
    <row r="1530" spans="4:4" x14ac:dyDescent="0.2">
      <c r="D1530" s="8"/>
    </row>
    <row r="1531" spans="4:4" x14ac:dyDescent="0.2">
      <c r="D1531" s="8"/>
    </row>
    <row r="1532" spans="4:4" x14ac:dyDescent="0.2">
      <c r="D1532" s="8"/>
    </row>
    <row r="1533" spans="4:4" x14ac:dyDescent="0.2">
      <c r="D1533" s="8"/>
    </row>
    <row r="1534" spans="4:4" x14ac:dyDescent="0.2">
      <c r="D1534" s="8"/>
    </row>
    <row r="1535" spans="4:4" x14ac:dyDescent="0.2">
      <c r="D1535" s="8"/>
    </row>
    <row r="1536" spans="4:4" x14ac:dyDescent="0.2">
      <c r="D1536" s="8"/>
    </row>
    <row r="1537" spans="4:4" x14ac:dyDescent="0.2">
      <c r="D1537" s="8"/>
    </row>
    <row r="1538" spans="4:4" x14ac:dyDescent="0.2">
      <c r="D1538" s="8"/>
    </row>
    <row r="1539" spans="4:4" x14ac:dyDescent="0.2">
      <c r="D1539" s="8"/>
    </row>
    <row r="1540" spans="4:4" x14ac:dyDescent="0.2">
      <c r="D1540" s="8"/>
    </row>
    <row r="1541" spans="4:4" x14ac:dyDescent="0.2">
      <c r="D1541" s="8"/>
    </row>
    <row r="1542" spans="4:4" x14ac:dyDescent="0.2">
      <c r="D1542" s="8"/>
    </row>
    <row r="1543" spans="4:4" x14ac:dyDescent="0.2">
      <c r="D1543" s="8"/>
    </row>
    <row r="1544" spans="4:4" x14ac:dyDescent="0.2">
      <c r="D1544" s="8"/>
    </row>
    <row r="1545" spans="4:4" x14ac:dyDescent="0.2">
      <c r="D1545" s="8"/>
    </row>
    <row r="1546" spans="4:4" x14ac:dyDescent="0.2">
      <c r="D1546" s="8"/>
    </row>
    <row r="1547" spans="4:4" x14ac:dyDescent="0.2">
      <c r="D1547" s="8"/>
    </row>
    <row r="1548" spans="4:4" x14ac:dyDescent="0.2">
      <c r="D1548" s="8"/>
    </row>
    <row r="1549" spans="4:4" x14ac:dyDescent="0.2">
      <c r="D1549" s="8"/>
    </row>
    <row r="1550" spans="4:4" x14ac:dyDescent="0.2">
      <c r="D1550" s="8"/>
    </row>
    <row r="1551" spans="4:4" x14ac:dyDescent="0.2">
      <c r="D1551" s="8"/>
    </row>
    <row r="1552" spans="4:4" x14ac:dyDescent="0.2">
      <c r="D1552" s="8"/>
    </row>
    <row r="1553" spans="4:4" x14ac:dyDescent="0.2">
      <c r="D1553" s="8"/>
    </row>
    <row r="1554" spans="4:4" x14ac:dyDescent="0.2">
      <c r="D1554" s="8"/>
    </row>
    <row r="1555" spans="4:4" x14ac:dyDescent="0.2">
      <c r="D1555" s="8"/>
    </row>
    <row r="1556" spans="4:4" x14ac:dyDescent="0.2">
      <c r="D1556" s="8"/>
    </row>
    <row r="1557" spans="4:4" x14ac:dyDescent="0.2">
      <c r="D1557" s="8"/>
    </row>
    <row r="1558" spans="4:4" x14ac:dyDescent="0.2">
      <c r="D1558" s="8"/>
    </row>
    <row r="1559" spans="4:4" x14ac:dyDescent="0.2">
      <c r="D1559" s="8"/>
    </row>
    <row r="1560" spans="4:4" x14ac:dyDescent="0.2">
      <c r="D1560" s="8"/>
    </row>
    <row r="1561" spans="4:4" x14ac:dyDescent="0.2">
      <c r="D1561" s="8"/>
    </row>
    <row r="1562" spans="4:4" x14ac:dyDescent="0.2">
      <c r="D1562" s="8"/>
    </row>
    <row r="1563" spans="4:4" x14ac:dyDescent="0.2">
      <c r="D1563" s="8"/>
    </row>
    <row r="1564" spans="4:4" x14ac:dyDescent="0.2">
      <c r="D1564" s="8"/>
    </row>
    <row r="1565" spans="4:4" x14ac:dyDescent="0.2">
      <c r="D1565" s="8"/>
    </row>
    <row r="1566" spans="4:4" x14ac:dyDescent="0.2">
      <c r="D1566" s="8"/>
    </row>
    <row r="1567" spans="4:4" x14ac:dyDescent="0.2">
      <c r="D1567" s="8"/>
    </row>
    <row r="1568" spans="4:4" x14ac:dyDescent="0.2">
      <c r="D1568" s="8"/>
    </row>
    <row r="1569" spans="4:4" x14ac:dyDescent="0.2">
      <c r="D1569" s="8"/>
    </row>
    <row r="1570" spans="4:4" x14ac:dyDescent="0.2">
      <c r="D1570" s="8"/>
    </row>
    <row r="1571" spans="4:4" x14ac:dyDescent="0.2">
      <c r="D1571" s="8"/>
    </row>
    <row r="1572" spans="4:4" x14ac:dyDescent="0.2">
      <c r="D1572" s="8"/>
    </row>
    <row r="1573" spans="4:4" x14ac:dyDescent="0.2">
      <c r="D1573" s="8"/>
    </row>
    <row r="1574" spans="4:4" x14ac:dyDescent="0.2">
      <c r="D1574" s="8"/>
    </row>
    <row r="1575" spans="4:4" x14ac:dyDescent="0.2">
      <c r="D1575" s="8"/>
    </row>
    <row r="1576" spans="4:4" x14ac:dyDescent="0.2">
      <c r="D1576" s="8"/>
    </row>
    <row r="1577" spans="4:4" x14ac:dyDescent="0.2">
      <c r="D1577" s="8"/>
    </row>
    <row r="1578" spans="4:4" x14ac:dyDescent="0.2">
      <c r="D1578" s="8"/>
    </row>
    <row r="1579" spans="4:4" x14ac:dyDescent="0.2">
      <c r="D1579" s="8"/>
    </row>
    <row r="1580" spans="4:4" x14ac:dyDescent="0.2">
      <c r="D1580" s="8"/>
    </row>
    <row r="1581" spans="4:4" x14ac:dyDescent="0.2">
      <c r="D1581" s="8"/>
    </row>
    <row r="1582" spans="4:4" x14ac:dyDescent="0.2">
      <c r="D1582" s="8"/>
    </row>
    <row r="1583" spans="4:4" x14ac:dyDescent="0.2">
      <c r="D1583" s="8"/>
    </row>
    <row r="1584" spans="4:4" x14ac:dyDescent="0.2">
      <c r="D1584" s="8"/>
    </row>
    <row r="1585" spans="4:4" x14ac:dyDescent="0.2">
      <c r="D1585" s="8"/>
    </row>
    <row r="1586" spans="4:4" x14ac:dyDescent="0.2">
      <c r="D1586" s="8"/>
    </row>
    <row r="1587" spans="4:4" x14ac:dyDescent="0.2">
      <c r="D1587" s="8"/>
    </row>
    <row r="1588" spans="4:4" x14ac:dyDescent="0.2">
      <c r="D1588" s="8"/>
    </row>
    <row r="1589" spans="4:4" x14ac:dyDescent="0.2">
      <c r="D1589" s="8"/>
    </row>
    <row r="1590" spans="4:4" x14ac:dyDescent="0.2">
      <c r="D1590" s="8"/>
    </row>
    <row r="1591" spans="4:4" x14ac:dyDescent="0.2">
      <c r="D1591" s="8"/>
    </row>
    <row r="1592" spans="4:4" x14ac:dyDescent="0.2">
      <c r="D1592" s="8"/>
    </row>
    <row r="1593" spans="4:4" x14ac:dyDescent="0.2">
      <c r="D1593" s="8"/>
    </row>
    <row r="1594" spans="4:4" x14ac:dyDescent="0.2">
      <c r="D1594" s="8"/>
    </row>
    <row r="1595" spans="4:4" x14ac:dyDescent="0.2">
      <c r="D1595" s="8"/>
    </row>
    <row r="1596" spans="4:4" x14ac:dyDescent="0.2">
      <c r="D1596" s="8"/>
    </row>
    <row r="1597" spans="4:4" x14ac:dyDescent="0.2">
      <c r="D1597" s="8"/>
    </row>
    <row r="1598" spans="4:4" x14ac:dyDescent="0.2">
      <c r="D1598" s="8"/>
    </row>
    <row r="1599" spans="4:4" x14ac:dyDescent="0.2">
      <c r="D1599" s="8"/>
    </row>
    <row r="1600" spans="4:4" x14ac:dyDescent="0.2">
      <c r="D1600" s="8"/>
    </row>
    <row r="1601" spans="4:4" x14ac:dyDescent="0.2">
      <c r="D1601" s="8"/>
    </row>
    <row r="1602" spans="4:4" x14ac:dyDescent="0.2">
      <c r="D1602" s="8"/>
    </row>
    <row r="1603" spans="4:4" x14ac:dyDescent="0.2">
      <c r="D1603" s="8"/>
    </row>
    <row r="1604" spans="4:4" x14ac:dyDescent="0.2">
      <c r="D1604" s="8"/>
    </row>
    <row r="1605" spans="4:4" x14ac:dyDescent="0.2">
      <c r="D1605" s="8"/>
    </row>
    <row r="1606" spans="4:4" x14ac:dyDescent="0.2">
      <c r="D1606" s="8"/>
    </row>
    <row r="1607" spans="4:4" x14ac:dyDescent="0.2">
      <c r="D1607" s="8"/>
    </row>
    <row r="1608" spans="4:4" x14ac:dyDescent="0.2">
      <c r="D1608" s="8"/>
    </row>
    <row r="1609" spans="4:4" x14ac:dyDescent="0.2">
      <c r="D1609" s="8"/>
    </row>
    <row r="1610" spans="4:4" x14ac:dyDescent="0.2">
      <c r="D1610" s="8"/>
    </row>
    <row r="1611" spans="4:4" x14ac:dyDescent="0.2">
      <c r="D1611" s="8"/>
    </row>
    <row r="1612" spans="4:4" x14ac:dyDescent="0.2">
      <c r="D1612" s="8"/>
    </row>
    <row r="1613" spans="4:4" x14ac:dyDescent="0.2">
      <c r="D1613" s="8"/>
    </row>
    <row r="1614" spans="4:4" x14ac:dyDescent="0.2">
      <c r="D1614" s="8"/>
    </row>
    <row r="1615" spans="4:4" x14ac:dyDescent="0.2">
      <c r="D1615" s="8"/>
    </row>
    <row r="1616" spans="4:4" x14ac:dyDescent="0.2">
      <c r="D1616" s="8"/>
    </row>
    <row r="1617" spans="4:4" x14ac:dyDescent="0.2">
      <c r="D1617" s="8"/>
    </row>
    <row r="1618" spans="4:4" x14ac:dyDescent="0.2">
      <c r="D1618" s="8"/>
    </row>
    <row r="1619" spans="4:4" x14ac:dyDescent="0.2">
      <c r="D1619" s="8"/>
    </row>
    <row r="1620" spans="4:4" x14ac:dyDescent="0.2">
      <c r="D1620" s="8"/>
    </row>
    <row r="1621" spans="4:4" x14ac:dyDescent="0.2">
      <c r="D1621" s="8"/>
    </row>
    <row r="1622" spans="4:4" x14ac:dyDescent="0.2">
      <c r="D1622" s="8"/>
    </row>
    <row r="1623" spans="4:4" x14ac:dyDescent="0.2">
      <c r="D1623" s="8"/>
    </row>
    <row r="1624" spans="4:4" x14ac:dyDescent="0.2">
      <c r="D1624" s="8"/>
    </row>
    <row r="1625" spans="4:4" x14ac:dyDescent="0.2">
      <c r="D1625" s="8"/>
    </row>
    <row r="1626" spans="4:4" x14ac:dyDescent="0.2">
      <c r="D1626" s="8"/>
    </row>
    <row r="1627" spans="4:4" x14ac:dyDescent="0.2">
      <c r="D1627" s="8"/>
    </row>
    <row r="1628" spans="4:4" x14ac:dyDescent="0.2">
      <c r="D1628" s="8"/>
    </row>
    <row r="1629" spans="4:4" x14ac:dyDescent="0.2">
      <c r="D1629" s="8"/>
    </row>
    <row r="1630" spans="4:4" x14ac:dyDescent="0.2">
      <c r="D1630" s="8"/>
    </row>
    <row r="1631" spans="4:4" x14ac:dyDescent="0.2">
      <c r="D1631" s="8"/>
    </row>
    <row r="1632" spans="4:4" x14ac:dyDescent="0.2">
      <c r="D1632" s="8"/>
    </row>
    <row r="1633" spans="4:4" x14ac:dyDescent="0.2">
      <c r="D1633" s="8"/>
    </row>
    <row r="1634" spans="4:4" x14ac:dyDescent="0.2">
      <c r="D1634" s="8"/>
    </row>
    <row r="1635" spans="4:4" x14ac:dyDescent="0.2">
      <c r="D1635" s="8"/>
    </row>
    <row r="1636" spans="4:4" x14ac:dyDescent="0.2">
      <c r="D1636" s="8"/>
    </row>
    <row r="1637" spans="4:4" x14ac:dyDescent="0.2">
      <c r="D1637" s="8"/>
    </row>
    <row r="1638" spans="4:4" x14ac:dyDescent="0.2">
      <c r="D1638" s="8"/>
    </row>
    <row r="1639" spans="4:4" x14ac:dyDescent="0.2">
      <c r="D1639" s="8"/>
    </row>
    <row r="1640" spans="4:4" x14ac:dyDescent="0.2">
      <c r="D1640" s="8"/>
    </row>
    <row r="1641" spans="4:4" x14ac:dyDescent="0.2">
      <c r="D1641" s="8"/>
    </row>
    <row r="1642" spans="4:4" x14ac:dyDescent="0.2">
      <c r="D1642" s="8"/>
    </row>
    <row r="1643" spans="4:4" x14ac:dyDescent="0.2">
      <c r="D1643" s="8"/>
    </row>
    <row r="1644" spans="4:4" x14ac:dyDescent="0.2">
      <c r="D1644" s="8"/>
    </row>
    <row r="1645" spans="4:4" x14ac:dyDescent="0.2">
      <c r="D1645" s="8"/>
    </row>
    <row r="1646" spans="4:4" x14ac:dyDescent="0.2">
      <c r="D1646" s="8"/>
    </row>
    <row r="1647" spans="4:4" x14ac:dyDescent="0.2">
      <c r="D1647" s="8"/>
    </row>
    <row r="1648" spans="4:4" x14ac:dyDescent="0.2">
      <c r="D1648" s="8"/>
    </row>
    <row r="1649" spans="4:4" x14ac:dyDescent="0.2">
      <c r="D1649" s="8"/>
    </row>
    <row r="1650" spans="4:4" x14ac:dyDescent="0.2">
      <c r="D1650" s="8"/>
    </row>
    <row r="1651" spans="4:4" x14ac:dyDescent="0.2">
      <c r="D1651" s="8"/>
    </row>
    <row r="1652" spans="4:4" x14ac:dyDescent="0.2">
      <c r="D1652" s="8"/>
    </row>
    <row r="1653" spans="4:4" x14ac:dyDescent="0.2">
      <c r="D1653" s="8"/>
    </row>
    <row r="1654" spans="4:4" x14ac:dyDescent="0.2">
      <c r="D1654" s="8"/>
    </row>
    <row r="1655" spans="4:4" x14ac:dyDescent="0.2">
      <c r="D1655" s="8"/>
    </row>
    <row r="1656" spans="4:4" x14ac:dyDescent="0.2">
      <c r="D1656" s="8"/>
    </row>
    <row r="1657" spans="4:4" x14ac:dyDescent="0.2">
      <c r="D1657" s="8"/>
    </row>
    <row r="1658" spans="4:4" x14ac:dyDescent="0.2">
      <c r="D1658" s="8"/>
    </row>
    <row r="1659" spans="4:4" x14ac:dyDescent="0.2">
      <c r="D1659" s="8"/>
    </row>
    <row r="1660" spans="4:4" x14ac:dyDescent="0.2">
      <c r="D1660" s="8"/>
    </row>
    <row r="1661" spans="4:4" x14ac:dyDescent="0.2">
      <c r="D1661" s="8"/>
    </row>
    <row r="1662" spans="4:4" x14ac:dyDescent="0.2">
      <c r="D1662" s="8"/>
    </row>
    <row r="1663" spans="4:4" x14ac:dyDescent="0.2">
      <c r="D1663" s="8"/>
    </row>
    <row r="1664" spans="4:4" x14ac:dyDescent="0.2">
      <c r="D1664" s="8"/>
    </row>
    <row r="1665" spans="4:4" x14ac:dyDescent="0.2">
      <c r="D1665" s="8"/>
    </row>
    <row r="1666" spans="4:4" x14ac:dyDescent="0.2">
      <c r="D1666" s="8"/>
    </row>
    <row r="1667" spans="4:4" x14ac:dyDescent="0.2">
      <c r="D1667" s="8"/>
    </row>
    <row r="1668" spans="4:4" x14ac:dyDescent="0.2">
      <c r="D1668" s="8"/>
    </row>
    <row r="1669" spans="4:4" x14ac:dyDescent="0.2">
      <c r="D1669" s="8"/>
    </row>
    <row r="1670" spans="4:4" x14ac:dyDescent="0.2">
      <c r="D1670" s="8"/>
    </row>
    <row r="1671" spans="4:4" x14ac:dyDescent="0.2">
      <c r="D1671" s="8"/>
    </row>
    <row r="1672" spans="4:4" x14ac:dyDescent="0.2">
      <c r="D1672" s="8"/>
    </row>
    <row r="1673" spans="4:4" x14ac:dyDescent="0.2">
      <c r="D1673" s="8"/>
    </row>
    <row r="1674" spans="4:4" x14ac:dyDescent="0.2">
      <c r="D1674" s="8"/>
    </row>
    <row r="1675" spans="4:4" x14ac:dyDescent="0.2">
      <c r="D1675" s="8"/>
    </row>
    <row r="1676" spans="4:4" x14ac:dyDescent="0.2">
      <c r="D1676" s="8"/>
    </row>
    <row r="1677" spans="4:4" x14ac:dyDescent="0.2">
      <c r="D1677" s="8"/>
    </row>
    <row r="1678" spans="4:4" x14ac:dyDescent="0.2">
      <c r="D1678" s="8"/>
    </row>
    <row r="1679" spans="4:4" x14ac:dyDescent="0.2">
      <c r="D1679" s="8"/>
    </row>
    <row r="1680" spans="4:4" x14ac:dyDescent="0.2">
      <c r="D1680" s="8"/>
    </row>
    <row r="1681" spans="4:4" x14ac:dyDescent="0.2">
      <c r="D1681" s="8"/>
    </row>
    <row r="1682" spans="4:4" x14ac:dyDescent="0.2">
      <c r="D1682" s="8"/>
    </row>
    <row r="1683" spans="4:4" x14ac:dyDescent="0.2">
      <c r="D1683" s="8"/>
    </row>
    <row r="1684" spans="4:4" x14ac:dyDescent="0.2">
      <c r="D1684" s="8"/>
    </row>
    <row r="1685" spans="4:4" x14ac:dyDescent="0.2">
      <c r="D1685" s="8"/>
    </row>
    <row r="1686" spans="4:4" x14ac:dyDescent="0.2">
      <c r="D1686" s="8"/>
    </row>
    <row r="1687" spans="4:4" x14ac:dyDescent="0.2">
      <c r="D1687" s="8"/>
    </row>
    <row r="1688" spans="4:4" x14ac:dyDescent="0.2">
      <c r="D1688" s="8"/>
    </row>
    <row r="1689" spans="4:4" x14ac:dyDescent="0.2">
      <c r="D1689" s="8"/>
    </row>
    <row r="1690" spans="4:4" x14ac:dyDescent="0.2">
      <c r="D1690" s="8"/>
    </row>
    <row r="1691" spans="4:4" x14ac:dyDescent="0.2">
      <c r="D1691" s="8"/>
    </row>
    <row r="1692" spans="4:4" x14ac:dyDescent="0.2">
      <c r="D1692" s="8"/>
    </row>
    <row r="1693" spans="4:4" x14ac:dyDescent="0.2">
      <c r="D1693" s="8"/>
    </row>
    <row r="1694" spans="4:4" x14ac:dyDescent="0.2">
      <c r="D1694" s="8"/>
    </row>
    <row r="1695" spans="4:4" x14ac:dyDescent="0.2">
      <c r="D1695" s="8"/>
    </row>
    <row r="1696" spans="4:4" x14ac:dyDescent="0.2">
      <c r="D1696" s="8"/>
    </row>
    <row r="1697" spans="4:4" x14ac:dyDescent="0.2">
      <c r="D1697" s="8"/>
    </row>
    <row r="1698" spans="4:4" x14ac:dyDescent="0.2">
      <c r="D1698" s="8"/>
    </row>
    <row r="1699" spans="4:4" x14ac:dyDescent="0.2">
      <c r="D1699" s="8"/>
    </row>
    <row r="1700" spans="4:4" x14ac:dyDescent="0.2">
      <c r="D1700" s="8"/>
    </row>
    <row r="1701" spans="4:4" x14ac:dyDescent="0.2">
      <c r="D1701" s="8"/>
    </row>
    <row r="1702" spans="4:4" x14ac:dyDescent="0.2">
      <c r="D1702" s="8"/>
    </row>
    <row r="1703" spans="4:4" x14ac:dyDescent="0.2">
      <c r="D1703" s="8"/>
    </row>
    <row r="1704" spans="4:4" x14ac:dyDescent="0.2">
      <c r="D1704" s="8"/>
    </row>
    <row r="1705" spans="4:4" x14ac:dyDescent="0.2">
      <c r="D1705" s="8"/>
    </row>
    <row r="1706" spans="4:4" x14ac:dyDescent="0.2">
      <c r="D1706" s="8"/>
    </row>
    <row r="1707" spans="4:4" x14ac:dyDescent="0.2">
      <c r="D1707" s="8"/>
    </row>
    <row r="1708" spans="4:4" x14ac:dyDescent="0.2">
      <c r="D1708" s="8"/>
    </row>
    <row r="1709" spans="4:4" x14ac:dyDescent="0.2">
      <c r="D1709" s="8"/>
    </row>
    <row r="1710" spans="4:4" x14ac:dyDescent="0.2">
      <c r="D1710" s="8"/>
    </row>
    <row r="1711" spans="4:4" x14ac:dyDescent="0.2">
      <c r="D1711" s="8"/>
    </row>
    <row r="1712" spans="4:4" x14ac:dyDescent="0.2">
      <c r="D1712" s="8"/>
    </row>
    <row r="1713" spans="4:4" x14ac:dyDescent="0.2">
      <c r="D1713" s="8"/>
    </row>
    <row r="1714" spans="4:4" x14ac:dyDescent="0.2">
      <c r="D1714" s="8"/>
    </row>
    <row r="1715" spans="4:4" x14ac:dyDescent="0.2">
      <c r="D1715" s="8"/>
    </row>
    <row r="1716" spans="4:4" x14ac:dyDescent="0.2">
      <c r="D1716" s="8"/>
    </row>
    <row r="1717" spans="4:4" x14ac:dyDescent="0.2">
      <c r="D1717" s="8"/>
    </row>
    <row r="1718" spans="4:4" x14ac:dyDescent="0.2">
      <c r="D1718" s="8"/>
    </row>
    <row r="1719" spans="4:4" x14ac:dyDescent="0.2">
      <c r="D1719" s="8"/>
    </row>
    <row r="1720" spans="4:4" x14ac:dyDescent="0.2">
      <c r="D1720" s="8"/>
    </row>
    <row r="1721" spans="4:4" x14ac:dyDescent="0.2">
      <c r="D1721" s="8"/>
    </row>
    <row r="1722" spans="4:4" x14ac:dyDescent="0.2">
      <c r="D1722" s="8"/>
    </row>
    <row r="1723" spans="4:4" x14ac:dyDescent="0.2">
      <c r="D1723" s="8"/>
    </row>
    <row r="1724" spans="4:4" x14ac:dyDescent="0.2">
      <c r="D1724" s="8"/>
    </row>
    <row r="1725" spans="4:4" x14ac:dyDescent="0.2">
      <c r="D1725" s="8"/>
    </row>
    <row r="1726" spans="4:4" x14ac:dyDescent="0.2">
      <c r="D1726" s="8"/>
    </row>
    <row r="1727" spans="4:4" x14ac:dyDescent="0.2">
      <c r="D1727" s="8"/>
    </row>
    <row r="1728" spans="4:4" x14ac:dyDescent="0.2">
      <c r="D1728" s="8"/>
    </row>
    <row r="1729" spans="4:4" x14ac:dyDescent="0.2">
      <c r="D1729" s="8"/>
    </row>
    <row r="1730" spans="4:4" x14ac:dyDescent="0.2">
      <c r="D1730" s="8"/>
    </row>
    <row r="1731" spans="4:4" x14ac:dyDescent="0.2">
      <c r="D1731" s="8"/>
    </row>
    <row r="1732" spans="4:4" x14ac:dyDescent="0.2">
      <c r="D1732" s="8"/>
    </row>
    <row r="1733" spans="4:4" x14ac:dyDescent="0.2">
      <c r="D1733" s="8"/>
    </row>
    <row r="1734" spans="4:4" x14ac:dyDescent="0.2">
      <c r="D1734" s="8"/>
    </row>
    <row r="1735" spans="4:4" x14ac:dyDescent="0.2">
      <c r="D1735" s="8"/>
    </row>
    <row r="1736" spans="4:4" x14ac:dyDescent="0.2">
      <c r="D1736" s="8"/>
    </row>
    <row r="1737" spans="4:4" x14ac:dyDescent="0.2">
      <c r="D1737" s="8"/>
    </row>
    <row r="1738" spans="4:4" x14ac:dyDescent="0.2">
      <c r="D1738" s="8"/>
    </row>
    <row r="1739" spans="4:4" x14ac:dyDescent="0.2">
      <c r="D1739" s="8"/>
    </row>
    <row r="1740" spans="4:4" x14ac:dyDescent="0.2">
      <c r="D1740" s="8"/>
    </row>
    <row r="1741" spans="4:4" x14ac:dyDescent="0.2">
      <c r="D1741" s="8"/>
    </row>
    <row r="1742" spans="4:4" x14ac:dyDescent="0.2">
      <c r="D1742" s="8"/>
    </row>
    <row r="1743" spans="4:4" x14ac:dyDescent="0.2">
      <c r="D1743" s="8"/>
    </row>
    <row r="1744" spans="4:4" x14ac:dyDescent="0.2">
      <c r="D1744" s="8"/>
    </row>
    <row r="1745" spans="4:4" x14ac:dyDescent="0.2">
      <c r="D1745" s="8"/>
    </row>
    <row r="1746" spans="4:4" x14ac:dyDescent="0.2">
      <c r="D1746" s="8"/>
    </row>
    <row r="1747" spans="4:4" x14ac:dyDescent="0.2">
      <c r="D1747" s="8"/>
    </row>
    <row r="1748" spans="4:4" x14ac:dyDescent="0.2">
      <c r="D1748" s="8"/>
    </row>
    <row r="1749" spans="4:4" x14ac:dyDescent="0.2">
      <c r="D1749" s="8"/>
    </row>
    <row r="1750" spans="4:4" x14ac:dyDescent="0.2">
      <c r="D1750" s="8"/>
    </row>
    <row r="1751" spans="4:4" x14ac:dyDescent="0.2">
      <c r="D1751" s="8"/>
    </row>
    <row r="1752" spans="4:4" x14ac:dyDescent="0.2">
      <c r="D1752" s="8"/>
    </row>
    <row r="1753" spans="4:4" x14ac:dyDescent="0.2">
      <c r="D1753" s="8"/>
    </row>
    <row r="1754" spans="4:4" x14ac:dyDescent="0.2">
      <c r="D1754" s="8"/>
    </row>
    <row r="1755" spans="4:4" x14ac:dyDescent="0.2">
      <c r="D1755" s="8"/>
    </row>
    <row r="1756" spans="4:4" x14ac:dyDescent="0.2">
      <c r="D1756" s="8"/>
    </row>
    <row r="1757" spans="4:4" x14ac:dyDescent="0.2">
      <c r="D1757" s="8"/>
    </row>
    <row r="1758" spans="4:4" x14ac:dyDescent="0.2">
      <c r="D1758" s="8"/>
    </row>
    <row r="1759" spans="4:4" x14ac:dyDescent="0.2">
      <c r="D1759" s="8"/>
    </row>
    <row r="1760" spans="4:4" x14ac:dyDescent="0.2">
      <c r="D1760" s="8"/>
    </row>
    <row r="1761" spans="4:4" x14ac:dyDescent="0.2">
      <c r="D1761" s="8"/>
    </row>
    <row r="1762" spans="4:4" x14ac:dyDescent="0.2">
      <c r="D1762" s="8"/>
    </row>
    <row r="1763" spans="4:4" x14ac:dyDescent="0.2">
      <c r="D1763" s="8"/>
    </row>
    <row r="1764" spans="4:4" x14ac:dyDescent="0.2">
      <c r="D1764" s="8"/>
    </row>
    <row r="1765" spans="4:4" x14ac:dyDescent="0.2">
      <c r="D1765" s="8"/>
    </row>
    <row r="1766" spans="4:4" x14ac:dyDescent="0.2">
      <c r="D1766" s="8"/>
    </row>
    <row r="1767" spans="4:4" x14ac:dyDescent="0.2">
      <c r="D1767" s="8"/>
    </row>
    <row r="1768" spans="4:4" x14ac:dyDescent="0.2">
      <c r="D1768" s="8"/>
    </row>
    <row r="1769" spans="4:4" x14ac:dyDescent="0.2">
      <c r="D1769" s="8"/>
    </row>
    <row r="1770" spans="4:4" x14ac:dyDescent="0.2">
      <c r="D1770" s="8"/>
    </row>
    <row r="1771" spans="4:4" x14ac:dyDescent="0.2">
      <c r="D1771" s="8"/>
    </row>
    <row r="1772" spans="4:4" x14ac:dyDescent="0.2">
      <c r="D1772" s="8"/>
    </row>
    <row r="1773" spans="4:4" x14ac:dyDescent="0.2">
      <c r="D1773" s="8"/>
    </row>
    <row r="1774" spans="4:4" x14ac:dyDescent="0.2">
      <c r="D1774" s="8"/>
    </row>
    <row r="1775" spans="4:4" x14ac:dyDescent="0.2">
      <c r="D1775" s="8"/>
    </row>
    <row r="1776" spans="4:4" x14ac:dyDescent="0.2">
      <c r="D1776" s="8"/>
    </row>
    <row r="1777" spans="4:4" x14ac:dyDescent="0.2">
      <c r="D1777" s="8"/>
    </row>
    <row r="1778" spans="4:4" x14ac:dyDescent="0.2">
      <c r="D1778" s="8"/>
    </row>
    <row r="1779" spans="4:4" x14ac:dyDescent="0.2">
      <c r="D1779" s="8"/>
    </row>
    <row r="1780" spans="4:4" x14ac:dyDescent="0.2">
      <c r="D1780" s="8"/>
    </row>
    <row r="1781" spans="4:4" x14ac:dyDescent="0.2">
      <c r="D1781" s="8"/>
    </row>
    <row r="1782" spans="4:4" x14ac:dyDescent="0.2">
      <c r="D1782" s="8"/>
    </row>
    <row r="1783" spans="4:4" x14ac:dyDescent="0.2">
      <c r="D1783" s="8"/>
    </row>
    <row r="1784" spans="4:4" x14ac:dyDescent="0.2">
      <c r="D1784" s="8"/>
    </row>
    <row r="1785" spans="4:4" x14ac:dyDescent="0.2">
      <c r="D1785" s="8"/>
    </row>
    <row r="1786" spans="4:4" x14ac:dyDescent="0.2">
      <c r="D1786" s="8"/>
    </row>
    <row r="1787" spans="4:4" x14ac:dyDescent="0.2">
      <c r="D1787" s="8"/>
    </row>
    <row r="1788" spans="4:4" x14ac:dyDescent="0.2">
      <c r="D1788" s="8"/>
    </row>
    <row r="1789" spans="4:4" x14ac:dyDescent="0.2">
      <c r="D1789" s="8"/>
    </row>
    <row r="1790" spans="4:4" x14ac:dyDescent="0.2">
      <c r="D1790" s="8"/>
    </row>
    <row r="1791" spans="4:4" x14ac:dyDescent="0.2">
      <c r="D1791" s="8"/>
    </row>
    <row r="1792" spans="4:4" x14ac:dyDescent="0.2">
      <c r="D1792" s="8"/>
    </row>
    <row r="1793" spans="4:4" x14ac:dyDescent="0.2">
      <c r="D1793" s="8"/>
    </row>
    <row r="1794" spans="4:4" x14ac:dyDescent="0.2">
      <c r="D1794" s="8"/>
    </row>
    <row r="1795" spans="4:4" x14ac:dyDescent="0.2">
      <c r="D1795" s="8"/>
    </row>
    <row r="1796" spans="4:4" x14ac:dyDescent="0.2">
      <c r="D1796" s="8"/>
    </row>
    <row r="1797" spans="4:4" x14ac:dyDescent="0.2">
      <c r="D1797" s="8"/>
    </row>
    <row r="1798" spans="4:4" x14ac:dyDescent="0.2">
      <c r="D1798" s="8"/>
    </row>
    <row r="1799" spans="4:4" x14ac:dyDescent="0.2">
      <c r="D1799" s="8"/>
    </row>
    <row r="1800" spans="4:4" x14ac:dyDescent="0.2">
      <c r="D1800" s="8"/>
    </row>
    <row r="1801" spans="4:4" x14ac:dyDescent="0.2">
      <c r="D1801" s="8"/>
    </row>
    <row r="1802" spans="4:4" x14ac:dyDescent="0.2">
      <c r="D1802" s="8"/>
    </row>
    <row r="1803" spans="4:4" x14ac:dyDescent="0.2">
      <c r="D1803" s="8"/>
    </row>
    <row r="1804" spans="4:4" x14ac:dyDescent="0.2">
      <c r="D1804" s="8"/>
    </row>
    <row r="1805" spans="4:4" x14ac:dyDescent="0.2">
      <c r="D1805" s="8"/>
    </row>
    <row r="1806" spans="4:4" x14ac:dyDescent="0.2">
      <c r="D1806" s="8"/>
    </row>
    <row r="1807" spans="4:4" x14ac:dyDescent="0.2">
      <c r="D1807" s="8"/>
    </row>
    <row r="1808" spans="4:4" x14ac:dyDescent="0.2">
      <c r="D1808" s="8"/>
    </row>
    <row r="1809" spans="4:4" x14ac:dyDescent="0.2">
      <c r="D1809" s="8"/>
    </row>
    <row r="1810" spans="4:4" x14ac:dyDescent="0.2">
      <c r="D1810" s="8"/>
    </row>
    <row r="1811" spans="4:4" x14ac:dyDescent="0.2">
      <c r="D1811" s="8"/>
    </row>
    <row r="1812" spans="4:4" x14ac:dyDescent="0.2">
      <c r="D1812" s="8"/>
    </row>
    <row r="1813" spans="4:4" x14ac:dyDescent="0.2">
      <c r="D1813" s="8"/>
    </row>
    <row r="1814" spans="4:4" x14ac:dyDescent="0.2">
      <c r="D1814" s="8"/>
    </row>
    <row r="1815" spans="4:4" x14ac:dyDescent="0.2">
      <c r="D1815" s="8"/>
    </row>
    <row r="1816" spans="4:4" x14ac:dyDescent="0.2">
      <c r="D1816" s="8"/>
    </row>
    <row r="1817" spans="4:4" x14ac:dyDescent="0.2">
      <c r="D1817" s="8"/>
    </row>
    <row r="1818" spans="4:4" x14ac:dyDescent="0.2">
      <c r="D1818" s="8"/>
    </row>
    <row r="1819" spans="4:4" x14ac:dyDescent="0.2">
      <c r="D1819" s="8"/>
    </row>
    <row r="1820" spans="4:4" x14ac:dyDescent="0.2">
      <c r="D1820" s="8"/>
    </row>
    <row r="1821" spans="4:4" x14ac:dyDescent="0.2">
      <c r="D1821" s="8"/>
    </row>
    <row r="1822" spans="4:4" x14ac:dyDescent="0.2">
      <c r="D1822" s="8"/>
    </row>
    <row r="1823" spans="4:4" x14ac:dyDescent="0.2">
      <c r="D1823" s="8"/>
    </row>
    <row r="1824" spans="4:4" x14ac:dyDescent="0.2">
      <c r="D1824" s="8"/>
    </row>
    <row r="1825" spans="4:4" x14ac:dyDescent="0.2">
      <c r="D1825" s="8"/>
    </row>
    <row r="1826" spans="4:4" x14ac:dyDescent="0.2">
      <c r="D1826" s="8"/>
    </row>
    <row r="1827" spans="4:4" x14ac:dyDescent="0.2">
      <c r="D1827" s="8"/>
    </row>
    <row r="1828" spans="4:4" x14ac:dyDescent="0.2">
      <c r="D1828" s="8"/>
    </row>
    <row r="1829" spans="4:4" x14ac:dyDescent="0.2">
      <c r="D1829" s="8"/>
    </row>
    <row r="1830" spans="4:4" x14ac:dyDescent="0.2">
      <c r="D1830" s="8"/>
    </row>
    <row r="1831" spans="4:4" x14ac:dyDescent="0.2">
      <c r="D1831" s="8"/>
    </row>
    <row r="1832" spans="4:4" x14ac:dyDescent="0.2">
      <c r="D1832" s="8"/>
    </row>
    <row r="1833" spans="4:4" x14ac:dyDescent="0.2">
      <c r="D1833" s="8"/>
    </row>
    <row r="1834" spans="4:4" x14ac:dyDescent="0.2">
      <c r="D1834" s="8"/>
    </row>
    <row r="1835" spans="4:4" x14ac:dyDescent="0.2">
      <c r="D1835" s="8"/>
    </row>
    <row r="1836" spans="4:4" x14ac:dyDescent="0.2">
      <c r="D1836" s="8"/>
    </row>
    <row r="1837" spans="4:4" x14ac:dyDescent="0.2">
      <c r="D1837" s="8"/>
    </row>
    <row r="1838" spans="4:4" x14ac:dyDescent="0.2">
      <c r="D1838" s="8"/>
    </row>
    <row r="1839" spans="4:4" x14ac:dyDescent="0.2">
      <c r="D1839" s="8"/>
    </row>
    <row r="1840" spans="4:4" x14ac:dyDescent="0.2">
      <c r="D1840" s="8"/>
    </row>
    <row r="1841" spans="4:4" x14ac:dyDescent="0.2">
      <c r="D1841" s="8"/>
    </row>
    <row r="1842" spans="4:4" x14ac:dyDescent="0.2">
      <c r="D1842" s="8"/>
    </row>
    <row r="1843" spans="4:4" x14ac:dyDescent="0.2">
      <c r="D1843" s="8"/>
    </row>
    <row r="1844" spans="4:4" x14ac:dyDescent="0.2">
      <c r="D1844" s="8"/>
    </row>
    <row r="1845" spans="4:4" x14ac:dyDescent="0.2">
      <c r="D1845" s="8"/>
    </row>
    <row r="1846" spans="4:4" x14ac:dyDescent="0.2">
      <c r="D1846" s="8"/>
    </row>
    <row r="1847" spans="4:4" x14ac:dyDescent="0.2">
      <c r="D1847" s="8"/>
    </row>
    <row r="1848" spans="4:4" x14ac:dyDescent="0.2">
      <c r="D1848" s="8"/>
    </row>
    <row r="1849" spans="4:4" x14ac:dyDescent="0.2">
      <c r="D1849" s="8"/>
    </row>
    <row r="1850" spans="4:4" x14ac:dyDescent="0.2">
      <c r="D1850" s="8"/>
    </row>
    <row r="1851" spans="4:4" x14ac:dyDescent="0.2">
      <c r="D1851" s="8"/>
    </row>
    <row r="1852" spans="4:4" x14ac:dyDescent="0.2">
      <c r="D1852" s="8"/>
    </row>
    <row r="1853" spans="4:4" x14ac:dyDescent="0.2">
      <c r="D1853" s="8"/>
    </row>
    <row r="1854" spans="4:4" x14ac:dyDescent="0.2">
      <c r="D1854" s="8"/>
    </row>
    <row r="1855" spans="4:4" x14ac:dyDescent="0.2">
      <c r="D1855" s="8"/>
    </row>
    <row r="1856" spans="4:4" x14ac:dyDescent="0.2">
      <c r="D1856" s="8"/>
    </row>
    <row r="1857" spans="4:4" x14ac:dyDescent="0.2">
      <c r="D1857" s="8"/>
    </row>
    <row r="1858" spans="4:4" x14ac:dyDescent="0.2">
      <c r="D1858" s="8"/>
    </row>
    <row r="1859" spans="4:4" x14ac:dyDescent="0.2">
      <c r="D1859" s="8"/>
    </row>
    <row r="1860" spans="4:4" x14ac:dyDescent="0.2">
      <c r="D1860" s="8"/>
    </row>
    <row r="1861" spans="4:4" x14ac:dyDescent="0.2">
      <c r="D1861" s="8"/>
    </row>
    <row r="1862" spans="4:4" x14ac:dyDescent="0.2">
      <c r="D1862" s="8"/>
    </row>
    <row r="1863" spans="4:4" x14ac:dyDescent="0.2">
      <c r="D1863" s="8"/>
    </row>
    <row r="1864" spans="4:4" x14ac:dyDescent="0.2">
      <c r="D1864" s="8"/>
    </row>
    <row r="1865" spans="4:4" x14ac:dyDescent="0.2">
      <c r="D1865" s="8"/>
    </row>
    <row r="1866" spans="4:4" x14ac:dyDescent="0.2">
      <c r="D1866" s="8"/>
    </row>
    <row r="1867" spans="4:4" x14ac:dyDescent="0.2">
      <c r="D1867" s="8"/>
    </row>
    <row r="1868" spans="4:4" x14ac:dyDescent="0.2">
      <c r="D1868" s="8"/>
    </row>
    <row r="1869" spans="4:4" x14ac:dyDescent="0.2">
      <c r="D1869" s="8"/>
    </row>
    <row r="1870" spans="4:4" x14ac:dyDescent="0.2">
      <c r="D1870" s="8"/>
    </row>
    <row r="1871" spans="4:4" x14ac:dyDescent="0.2">
      <c r="D1871" s="8"/>
    </row>
    <row r="1872" spans="4:4" x14ac:dyDescent="0.2">
      <c r="D1872" s="8"/>
    </row>
    <row r="1873" spans="4:4" x14ac:dyDescent="0.2">
      <c r="D1873" s="8"/>
    </row>
    <row r="1874" spans="4:4" x14ac:dyDescent="0.2">
      <c r="D1874" s="8"/>
    </row>
    <row r="1875" spans="4:4" x14ac:dyDescent="0.2">
      <c r="D1875" s="8"/>
    </row>
    <row r="1876" spans="4:4" x14ac:dyDescent="0.2">
      <c r="D1876" s="8"/>
    </row>
    <row r="1877" spans="4:4" x14ac:dyDescent="0.2">
      <c r="D1877" s="8"/>
    </row>
    <row r="1878" spans="4:4" x14ac:dyDescent="0.2">
      <c r="D1878" s="8"/>
    </row>
    <row r="1879" spans="4:4" x14ac:dyDescent="0.2">
      <c r="D1879" s="8"/>
    </row>
    <row r="1880" spans="4:4" x14ac:dyDescent="0.2">
      <c r="D1880" s="8"/>
    </row>
    <row r="1881" spans="4:4" x14ac:dyDescent="0.2">
      <c r="D1881" s="8"/>
    </row>
    <row r="1882" spans="4:4" x14ac:dyDescent="0.2">
      <c r="D1882" s="8"/>
    </row>
    <row r="1883" spans="4:4" x14ac:dyDescent="0.2">
      <c r="D1883" s="8"/>
    </row>
    <row r="1884" spans="4:4" x14ac:dyDescent="0.2">
      <c r="D1884" s="8"/>
    </row>
    <row r="1885" spans="4:4" x14ac:dyDescent="0.2">
      <c r="D1885" s="8"/>
    </row>
    <row r="1886" spans="4:4" x14ac:dyDescent="0.2">
      <c r="D1886" s="8"/>
    </row>
    <row r="1887" spans="4:4" x14ac:dyDescent="0.2">
      <c r="D1887" s="8"/>
    </row>
    <row r="1888" spans="4:4" x14ac:dyDescent="0.2">
      <c r="D1888" s="8"/>
    </row>
    <row r="1889" spans="4:4" x14ac:dyDescent="0.2">
      <c r="D1889" s="8"/>
    </row>
    <row r="1890" spans="4:4" x14ac:dyDescent="0.2">
      <c r="D1890" s="8"/>
    </row>
    <row r="1891" spans="4:4" x14ac:dyDescent="0.2">
      <c r="D1891" s="8"/>
    </row>
    <row r="1892" spans="4:4" x14ac:dyDescent="0.2">
      <c r="D1892" s="8"/>
    </row>
    <row r="1893" spans="4:4" x14ac:dyDescent="0.2">
      <c r="D1893" s="8"/>
    </row>
    <row r="1894" spans="4:4" x14ac:dyDescent="0.2">
      <c r="D1894" s="8"/>
    </row>
    <row r="1895" spans="4:4" x14ac:dyDescent="0.2">
      <c r="D1895" s="8"/>
    </row>
    <row r="1896" spans="4:4" x14ac:dyDescent="0.2">
      <c r="D1896" s="8"/>
    </row>
    <row r="1897" spans="4:4" x14ac:dyDescent="0.2">
      <c r="D1897" s="8"/>
    </row>
    <row r="1898" spans="4:4" x14ac:dyDescent="0.2">
      <c r="D1898" s="8"/>
    </row>
    <row r="1899" spans="4:4" x14ac:dyDescent="0.2">
      <c r="D1899" s="8"/>
    </row>
    <row r="1900" spans="4:4" x14ac:dyDescent="0.2">
      <c r="D1900" s="8"/>
    </row>
    <row r="1901" spans="4:4" x14ac:dyDescent="0.2">
      <c r="D1901" s="8"/>
    </row>
    <row r="1902" spans="4:4" x14ac:dyDescent="0.2">
      <c r="D1902" s="8"/>
    </row>
    <row r="1903" spans="4:4" x14ac:dyDescent="0.2">
      <c r="D1903" s="8"/>
    </row>
    <row r="1904" spans="4:4" x14ac:dyDescent="0.2">
      <c r="D1904" s="8"/>
    </row>
    <row r="1905" spans="4:4" x14ac:dyDescent="0.2">
      <c r="D1905" s="8"/>
    </row>
    <row r="1906" spans="4:4" x14ac:dyDescent="0.2">
      <c r="D1906" s="8"/>
    </row>
    <row r="1907" spans="4:4" x14ac:dyDescent="0.2">
      <c r="D1907" s="8"/>
    </row>
    <row r="1908" spans="4:4" x14ac:dyDescent="0.2">
      <c r="D1908" s="8"/>
    </row>
    <row r="1909" spans="4:4" x14ac:dyDescent="0.2">
      <c r="D1909" s="8"/>
    </row>
    <row r="1910" spans="4:4" x14ac:dyDescent="0.2">
      <c r="D1910" s="8"/>
    </row>
    <row r="1911" spans="4:4" x14ac:dyDescent="0.2">
      <c r="D1911" s="8"/>
    </row>
    <row r="1912" spans="4:4" x14ac:dyDescent="0.2">
      <c r="D1912" s="8"/>
    </row>
    <row r="1913" spans="4:4" x14ac:dyDescent="0.2">
      <c r="D1913" s="8"/>
    </row>
    <row r="1914" spans="4:4" x14ac:dyDescent="0.2">
      <c r="D1914" s="8"/>
    </row>
    <row r="1915" spans="4:4" x14ac:dyDescent="0.2">
      <c r="D1915" s="8"/>
    </row>
    <row r="1916" spans="4:4" x14ac:dyDescent="0.2">
      <c r="D1916" s="8"/>
    </row>
    <row r="1917" spans="4:4" x14ac:dyDescent="0.2">
      <c r="D1917" s="8"/>
    </row>
    <row r="1918" spans="4:4" x14ac:dyDescent="0.2">
      <c r="D1918" s="8"/>
    </row>
    <row r="1919" spans="4:4" x14ac:dyDescent="0.2">
      <c r="D1919" s="8"/>
    </row>
    <row r="1920" spans="4:4" x14ac:dyDescent="0.2">
      <c r="D1920" s="8"/>
    </row>
    <row r="1921" spans="4:4" x14ac:dyDescent="0.2">
      <c r="D1921" s="8"/>
    </row>
    <row r="1922" spans="4:4" x14ac:dyDescent="0.2">
      <c r="D1922" s="8"/>
    </row>
    <row r="1923" spans="4:4" x14ac:dyDescent="0.2">
      <c r="D1923" s="8"/>
    </row>
    <row r="1924" spans="4:4" x14ac:dyDescent="0.2">
      <c r="D1924" s="8"/>
    </row>
    <row r="1925" spans="4:4" x14ac:dyDescent="0.2">
      <c r="D1925" s="8"/>
    </row>
    <row r="1926" spans="4:4" x14ac:dyDescent="0.2">
      <c r="D1926" s="8"/>
    </row>
    <row r="1927" spans="4:4" x14ac:dyDescent="0.2">
      <c r="D1927" s="8"/>
    </row>
    <row r="1928" spans="4:4" x14ac:dyDescent="0.2">
      <c r="D1928" s="8"/>
    </row>
    <row r="1929" spans="4:4" x14ac:dyDescent="0.2">
      <c r="D1929" s="8"/>
    </row>
    <row r="1930" spans="4:4" x14ac:dyDescent="0.2">
      <c r="D1930" s="8"/>
    </row>
    <row r="1931" spans="4:4" x14ac:dyDescent="0.2">
      <c r="D1931" s="8"/>
    </row>
    <row r="1932" spans="4:4" x14ac:dyDescent="0.2">
      <c r="D1932" s="8"/>
    </row>
    <row r="1933" spans="4:4" x14ac:dyDescent="0.2">
      <c r="D1933" s="8"/>
    </row>
    <row r="1934" spans="4:4" x14ac:dyDescent="0.2">
      <c r="D1934" s="8"/>
    </row>
    <row r="1935" spans="4:4" x14ac:dyDescent="0.2">
      <c r="D1935" s="8"/>
    </row>
    <row r="1936" spans="4:4" x14ac:dyDescent="0.2">
      <c r="D1936" s="8"/>
    </row>
    <row r="1937" spans="4:4" x14ac:dyDescent="0.2">
      <c r="D1937" s="8"/>
    </row>
    <row r="1938" spans="4:4" x14ac:dyDescent="0.2">
      <c r="D1938" s="8"/>
    </row>
    <row r="1939" spans="4:4" x14ac:dyDescent="0.2">
      <c r="D1939" s="8"/>
    </row>
    <row r="1940" spans="4:4" x14ac:dyDescent="0.2">
      <c r="D1940" s="8"/>
    </row>
    <row r="1941" spans="4:4" x14ac:dyDescent="0.2">
      <c r="D1941" s="8"/>
    </row>
    <row r="1942" spans="4:4" x14ac:dyDescent="0.2">
      <c r="D1942" s="8"/>
    </row>
    <row r="1943" spans="4:4" x14ac:dyDescent="0.2">
      <c r="D1943" s="8"/>
    </row>
    <row r="1944" spans="4:4" x14ac:dyDescent="0.2">
      <c r="D1944" s="8"/>
    </row>
    <row r="1945" spans="4:4" x14ac:dyDescent="0.2">
      <c r="D1945" s="8"/>
    </row>
    <row r="1946" spans="4:4" x14ac:dyDescent="0.2">
      <c r="D1946" s="8"/>
    </row>
    <row r="1947" spans="4:4" x14ac:dyDescent="0.2">
      <c r="D1947" s="8"/>
    </row>
    <row r="1948" spans="4:4" x14ac:dyDescent="0.2">
      <c r="D1948" s="8"/>
    </row>
    <row r="1949" spans="4:4" x14ac:dyDescent="0.2">
      <c r="D1949" s="8"/>
    </row>
    <row r="1950" spans="4:4" x14ac:dyDescent="0.2">
      <c r="D1950" s="8"/>
    </row>
    <row r="1951" spans="4:4" x14ac:dyDescent="0.2">
      <c r="D1951" s="8"/>
    </row>
    <row r="1952" spans="4:4" x14ac:dyDescent="0.2">
      <c r="D1952" s="8"/>
    </row>
    <row r="1953" spans="4:4" x14ac:dyDescent="0.2">
      <c r="D1953" s="8"/>
    </row>
    <row r="1954" spans="4:4" x14ac:dyDescent="0.2">
      <c r="D1954" s="8"/>
    </row>
    <row r="1955" spans="4:4" x14ac:dyDescent="0.2">
      <c r="D1955" s="8"/>
    </row>
    <row r="1956" spans="4:4" x14ac:dyDescent="0.2">
      <c r="D1956" s="8"/>
    </row>
    <row r="1957" spans="4:4" x14ac:dyDescent="0.2">
      <c r="D1957" s="8"/>
    </row>
    <row r="1958" spans="4:4" x14ac:dyDescent="0.2">
      <c r="D1958" s="8"/>
    </row>
    <row r="1959" spans="4:4" x14ac:dyDescent="0.2">
      <c r="D1959" s="8"/>
    </row>
    <row r="1960" spans="4:4" x14ac:dyDescent="0.2">
      <c r="D1960" s="8"/>
    </row>
    <row r="1961" spans="4:4" x14ac:dyDescent="0.2">
      <c r="D1961" s="8"/>
    </row>
    <row r="1962" spans="4:4" x14ac:dyDescent="0.2">
      <c r="D1962" s="8"/>
    </row>
    <row r="1963" spans="4:4" x14ac:dyDescent="0.2">
      <c r="D1963" s="8"/>
    </row>
    <row r="1964" spans="4:4" x14ac:dyDescent="0.2">
      <c r="D1964" s="8"/>
    </row>
    <row r="1965" spans="4:4" x14ac:dyDescent="0.2">
      <c r="D1965" s="8"/>
    </row>
    <row r="1966" spans="4:4" x14ac:dyDescent="0.2">
      <c r="D1966" s="8"/>
    </row>
    <row r="1967" spans="4:4" x14ac:dyDescent="0.2">
      <c r="D1967" s="8"/>
    </row>
    <row r="1968" spans="4:4" x14ac:dyDescent="0.2">
      <c r="D1968" s="8"/>
    </row>
    <row r="1969" spans="4:4" x14ac:dyDescent="0.2">
      <c r="D1969" s="8"/>
    </row>
    <row r="1970" spans="4:4" x14ac:dyDescent="0.2">
      <c r="D1970" s="8"/>
    </row>
    <row r="1971" spans="4:4" x14ac:dyDescent="0.2">
      <c r="D1971" s="8"/>
    </row>
    <row r="1972" spans="4:4" x14ac:dyDescent="0.2">
      <c r="D1972" s="8"/>
    </row>
    <row r="1973" spans="4:4" x14ac:dyDescent="0.2">
      <c r="D1973" s="8"/>
    </row>
    <row r="1974" spans="4:4" x14ac:dyDescent="0.2">
      <c r="D1974" s="8"/>
    </row>
    <row r="1975" spans="4:4" x14ac:dyDescent="0.2">
      <c r="D1975" s="8"/>
    </row>
    <row r="1976" spans="4:4" x14ac:dyDescent="0.2">
      <c r="D1976" s="8"/>
    </row>
    <row r="1977" spans="4:4" x14ac:dyDescent="0.2">
      <c r="D1977" s="8"/>
    </row>
    <row r="1978" spans="4:4" x14ac:dyDescent="0.2">
      <c r="D1978" s="8"/>
    </row>
    <row r="1979" spans="4:4" x14ac:dyDescent="0.2">
      <c r="D1979" s="8"/>
    </row>
    <row r="1980" spans="4:4" x14ac:dyDescent="0.2">
      <c r="D1980" s="8"/>
    </row>
    <row r="1981" spans="4:4" x14ac:dyDescent="0.2">
      <c r="D1981" s="8"/>
    </row>
    <row r="1982" spans="4:4" x14ac:dyDescent="0.2">
      <c r="D1982" s="8"/>
    </row>
    <row r="1983" spans="4:4" x14ac:dyDescent="0.2">
      <c r="D1983" s="8"/>
    </row>
    <row r="1984" spans="4:4" x14ac:dyDescent="0.2">
      <c r="D1984" s="8"/>
    </row>
    <row r="1985" spans="4:4" x14ac:dyDescent="0.2">
      <c r="D1985" s="8"/>
    </row>
    <row r="1986" spans="4:4" x14ac:dyDescent="0.2">
      <c r="D1986" s="8"/>
    </row>
    <row r="1987" spans="4:4" x14ac:dyDescent="0.2">
      <c r="D1987" s="8"/>
    </row>
    <row r="1988" spans="4:4" x14ac:dyDescent="0.2">
      <c r="D1988" s="8"/>
    </row>
    <row r="1989" spans="4:4" x14ac:dyDescent="0.2">
      <c r="D1989" s="8"/>
    </row>
    <row r="1990" spans="4:4" x14ac:dyDescent="0.2">
      <c r="D1990" s="8"/>
    </row>
    <row r="1991" spans="4:4" x14ac:dyDescent="0.2">
      <c r="D1991" s="8"/>
    </row>
    <row r="1992" spans="4:4" x14ac:dyDescent="0.2">
      <c r="D1992" s="8"/>
    </row>
    <row r="1993" spans="4:4" x14ac:dyDescent="0.2">
      <c r="D1993" s="8"/>
    </row>
    <row r="1994" spans="4:4" x14ac:dyDescent="0.2">
      <c r="D1994" s="8"/>
    </row>
    <row r="1995" spans="4:4" x14ac:dyDescent="0.2">
      <c r="D1995" s="8"/>
    </row>
    <row r="1996" spans="4:4" x14ac:dyDescent="0.2">
      <c r="D1996" s="8"/>
    </row>
    <row r="1997" spans="4:4" x14ac:dyDescent="0.2">
      <c r="D1997" s="8"/>
    </row>
    <row r="1998" spans="4:4" x14ac:dyDescent="0.2">
      <c r="D1998" s="8"/>
    </row>
    <row r="1999" spans="4:4" x14ac:dyDescent="0.2">
      <c r="D1999" s="8"/>
    </row>
    <row r="2000" spans="4:4" x14ac:dyDescent="0.2">
      <c r="D2000" s="8"/>
    </row>
    <row r="2001" spans="4:4" x14ac:dyDescent="0.2">
      <c r="D2001" s="8"/>
    </row>
    <row r="2002" spans="4:4" x14ac:dyDescent="0.2">
      <c r="D2002" s="8"/>
    </row>
    <row r="2003" spans="4:4" x14ac:dyDescent="0.2">
      <c r="D2003" s="8"/>
    </row>
    <row r="2004" spans="4:4" x14ac:dyDescent="0.2">
      <c r="D2004" s="8"/>
    </row>
    <row r="2005" spans="4:4" x14ac:dyDescent="0.2">
      <c r="D2005" s="8"/>
    </row>
    <row r="2006" spans="4:4" x14ac:dyDescent="0.2">
      <c r="D2006" s="8"/>
    </row>
    <row r="2007" spans="4:4" x14ac:dyDescent="0.2">
      <c r="D2007" s="8"/>
    </row>
    <row r="2008" spans="4:4" x14ac:dyDescent="0.2">
      <c r="D2008" s="8"/>
    </row>
    <row r="2009" spans="4:4" x14ac:dyDescent="0.2">
      <c r="D2009" s="8"/>
    </row>
    <row r="2010" spans="4:4" x14ac:dyDescent="0.2">
      <c r="D2010" s="8"/>
    </row>
    <row r="2011" spans="4:4" x14ac:dyDescent="0.2">
      <c r="D2011" s="8"/>
    </row>
    <row r="2012" spans="4:4" x14ac:dyDescent="0.2">
      <c r="D2012" s="8"/>
    </row>
    <row r="2013" spans="4:4" x14ac:dyDescent="0.2">
      <c r="D2013" s="8"/>
    </row>
    <row r="2014" spans="4:4" x14ac:dyDescent="0.2">
      <c r="D2014" s="8"/>
    </row>
    <row r="2015" spans="4:4" x14ac:dyDescent="0.2">
      <c r="D2015" s="8"/>
    </row>
    <row r="2016" spans="4:4" x14ac:dyDescent="0.2">
      <c r="D2016" s="8"/>
    </row>
    <row r="2017" spans="4:4" x14ac:dyDescent="0.2">
      <c r="D2017" s="8"/>
    </row>
    <row r="2018" spans="4:4" x14ac:dyDescent="0.2">
      <c r="D2018" s="8"/>
    </row>
    <row r="2019" spans="4:4" x14ac:dyDescent="0.2">
      <c r="D2019" s="8"/>
    </row>
    <row r="2020" spans="4:4" x14ac:dyDescent="0.2">
      <c r="D2020" s="8"/>
    </row>
    <row r="2021" spans="4:4" x14ac:dyDescent="0.2">
      <c r="D2021" s="8"/>
    </row>
    <row r="2022" spans="4:4" x14ac:dyDescent="0.2">
      <c r="D2022" s="8"/>
    </row>
    <row r="2023" spans="4:4" x14ac:dyDescent="0.2">
      <c r="D2023" s="8"/>
    </row>
    <row r="2024" spans="4:4" x14ac:dyDescent="0.2">
      <c r="D2024" s="8"/>
    </row>
    <row r="2025" spans="4:4" x14ac:dyDescent="0.2">
      <c r="D2025" s="8"/>
    </row>
    <row r="2026" spans="4:4" x14ac:dyDescent="0.2">
      <c r="D2026" s="8"/>
    </row>
    <row r="2027" spans="4:4" x14ac:dyDescent="0.2">
      <c r="D2027" s="8"/>
    </row>
    <row r="2028" spans="4:4" x14ac:dyDescent="0.2">
      <c r="D2028" s="8"/>
    </row>
    <row r="2029" spans="4:4" x14ac:dyDescent="0.2">
      <c r="D2029" s="8"/>
    </row>
    <row r="2030" spans="4:4" x14ac:dyDescent="0.2">
      <c r="D2030" s="8"/>
    </row>
    <row r="2031" spans="4:4" x14ac:dyDescent="0.2">
      <c r="D2031" s="8"/>
    </row>
    <row r="2032" spans="4:4" x14ac:dyDescent="0.2">
      <c r="D2032" s="8"/>
    </row>
    <row r="2033" spans="4:4" x14ac:dyDescent="0.2">
      <c r="D2033" s="8"/>
    </row>
    <row r="2034" spans="4:4" x14ac:dyDescent="0.2">
      <c r="D2034" s="8"/>
    </row>
    <row r="2035" spans="4:4" x14ac:dyDescent="0.2">
      <c r="D2035" s="8"/>
    </row>
    <row r="2036" spans="4:4" x14ac:dyDescent="0.2">
      <c r="D2036" s="8"/>
    </row>
    <row r="2037" spans="4:4" x14ac:dyDescent="0.2">
      <c r="D2037" s="8"/>
    </row>
    <row r="2038" spans="4:4" x14ac:dyDescent="0.2">
      <c r="D2038" s="8"/>
    </row>
    <row r="2039" spans="4:4" x14ac:dyDescent="0.2">
      <c r="D2039" s="8"/>
    </row>
    <row r="2040" spans="4:4" x14ac:dyDescent="0.2">
      <c r="D2040" s="8"/>
    </row>
    <row r="2041" spans="4:4" x14ac:dyDescent="0.2">
      <c r="D2041" s="8"/>
    </row>
    <row r="2042" spans="4:4" x14ac:dyDescent="0.2">
      <c r="D2042" s="8"/>
    </row>
    <row r="2043" spans="4:4" x14ac:dyDescent="0.2">
      <c r="D2043" s="8"/>
    </row>
    <row r="2044" spans="4:4" x14ac:dyDescent="0.2">
      <c r="D2044" s="8"/>
    </row>
    <row r="2045" spans="4:4" x14ac:dyDescent="0.2">
      <c r="D2045" s="8"/>
    </row>
    <row r="2046" spans="4:4" x14ac:dyDescent="0.2">
      <c r="D2046" s="8"/>
    </row>
    <row r="2047" spans="4:4" x14ac:dyDescent="0.2">
      <c r="D2047" s="8"/>
    </row>
    <row r="2048" spans="4:4" x14ac:dyDescent="0.2">
      <c r="D2048" s="8"/>
    </row>
    <row r="2049" spans="4:4" x14ac:dyDescent="0.2">
      <c r="D2049" s="8"/>
    </row>
    <row r="2050" spans="4:4" x14ac:dyDescent="0.2">
      <c r="D2050" s="8"/>
    </row>
    <row r="2051" spans="4:4" x14ac:dyDescent="0.2">
      <c r="D2051" s="8"/>
    </row>
    <row r="2052" spans="4:4" x14ac:dyDescent="0.2">
      <c r="D2052" s="8"/>
    </row>
    <row r="2053" spans="4:4" x14ac:dyDescent="0.2">
      <c r="D2053" s="8"/>
    </row>
    <row r="2054" spans="4:4" x14ac:dyDescent="0.2">
      <c r="D2054" s="8"/>
    </row>
    <row r="2055" spans="4:4" x14ac:dyDescent="0.2">
      <c r="D2055" s="8"/>
    </row>
    <row r="2056" spans="4:4" x14ac:dyDescent="0.2">
      <c r="D2056" s="8"/>
    </row>
    <row r="2057" spans="4:4" x14ac:dyDescent="0.2">
      <c r="D2057" s="8"/>
    </row>
    <row r="2058" spans="4:4" x14ac:dyDescent="0.2">
      <c r="D2058" s="8"/>
    </row>
    <row r="2059" spans="4:4" x14ac:dyDescent="0.2">
      <c r="D2059" s="8"/>
    </row>
    <row r="2060" spans="4:4" x14ac:dyDescent="0.2">
      <c r="D2060" s="8"/>
    </row>
    <row r="2061" spans="4:4" x14ac:dyDescent="0.2">
      <c r="D2061" s="8"/>
    </row>
    <row r="2062" spans="4:4" x14ac:dyDescent="0.2">
      <c r="D2062" s="8"/>
    </row>
    <row r="2063" spans="4:4" x14ac:dyDescent="0.2">
      <c r="D2063" s="8"/>
    </row>
    <row r="2064" spans="4:4" x14ac:dyDescent="0.2">
      <c r="D2064" s="8"/>
    </row>
    <row r="2065" spans="4:4" x14ac:dyDescent="0.2">
      <c r="D2065" s="8"/>
    </row>
    <row r="2066" spans="4:4" x14ac:dyDescent="0.2">
      <c r="D2066" s="8"/>
    </row>
    <row r="2067" spans="4:4" x14ac:dyDescent="0.2">
      <c r="D2067" s="8"/>
    </row>
    <row r="2068" spans="4:4" x14ac:dyDescent="0.2">
      <c r="D2068" s="8"/>
    </row>
    <row r="2069" spans="4:4" x14ac:dyDescent="0.2">
      <c r="D2069" s="8"/>
    </row>
    <row r="2070" spans="4:4" x14ac:dyDescent="0.2">
      <c r="D2070" s="8"/>
    </row>
    <row r="2071" spans="4:4" x14ac:dyDescent="0.2">
      <c r="D2071" s="8"/>
    </row>
    <row r="2072" spans="4:4" x14ac:dyDescent="0.2">
      <c r="D2072" s="8"/>
    </row>
    <row r="2073" spans="4:4" x14ac:dyDescent="0.2">
      <c r="D2073" s="8"/>
    </row>
    <row r="2074" spans="4:4" x14ac:dyDescent="0.2">
      <c r="D2074" s="8"/>
    </row>
    <row r="2075" spans="4:4" x14ac:dyDescent="0.2">
      <c r="D2075" s="8"/>
    </row>
    <row r="2076" spans="4:4" x14ac:dyDescent="0.2">
      <c r="D2076" s="8"/>
    </row>
    <row r="2077" spans="4:4" x14ac:dyDescent="0.2">
      <c r="D2077" s="8"/>
    </row>
    <row r="2078" spans="4:4" x14ac:dyDescent="0.2">
      <c r="D2078" s="8"/>
    </row>
    <row r="2079" spans="4:4" x14ac:dyDescent="0.2">
      <c r="D2079" s="8"/>
    </row>
    <row r="2080" spans="4:4" x14ac:dyDescent="0.2">
      <c r="D2080" s="8"/>
    </row>
    <row r="2081" spans="4:4" x14ac:dyDescent="0.2">
      <c r="D2081" s="8"/>
    </row>
    <row r="2082" spans="4:4" x14ac:dyDescent="0.2">
      <c r="D2082" s="8"/>
    </row>
    <row r="2083" spans="4:4" x14ac:dyDescent="0.2">
      <c r="D2083" s="8"/>
    </row>
    <row r="2084" spans="4:4" x14ac:dyDescent="0.2">
      <c r="D2084" s="8"/>
    </row>
    <row r="2085" spans="4:4" x14ac:dyDescent="0.2">
      <c r="D2085" s="8"/>
    </row>
    <row r="2086" spans="4:4" x14ac:dyDescent="0.2">
      <c r="D2086" s="8"/>
    </row>
    <row r="2087" spans="4:4" x14ac:dyDescent="0.2">
      <c r="D2087" s="8"/>
    </row>
    <row r="2088" spans="4:4" x14ac:dyDescent="0.2">
      <c r="D2088" s="8"/>
    </row>
    <row r="2089" spans="4:4" x14ac:dyDescent="0.2">
      <c r="D2089" s="8"/>
    </row>
    <row r="2090" spans="4:4" x14ac:dyDescent="0.2">
      <c r="D2090" s="8"/>
    </row>
    <row r="2091" spans="4:4" x14ac:dyDescent="0.2">
      <c r="D2091" s="8"/>
    </row>
    <row r="2092" spans="4:4" x14ac:dyDescent="0.2">
      <c r="D2092" s="8"/>
    </row>
    <row r="2093" spans="4:4" x14ac:dyDescent="0.2">
      <c r="D2093" s="8"/>
    </row>
    <row r="2094" spans="4:4" x14ac:dyDescent="0.2">
      <c r="D2094" s="8"/>
    </row>
    <row r="2095" spans="4:4" x14ac:dyDescent="0.2">
      <c r="D2095" s="8"/>
    </row>
    <row r="2096" spans="4:4" x14ac:dyDescent="0.2">
      <c r="D2096" s="8"/>
    </row>
    <row r="2097" spans="4:4" x14ac:dyDescent="0.2">
      <c r="D2097" s="8"/>
    </row>
    <row r="2098" spans="4:4" x14ac:dyDescent="0.2">
      <c r="D2098" s="8"/>
    </row>
    <row r="2099" spans="4:4" x14ac:dyDescent="0.2">
      <c r="D2099" s="8"/>
    </row>
    <row r="2100" spans="4:4" x14ac:dyDescent="0.2">
      <c r="D2100" s="8"/>
    </row>
    <row r="2101" spans="4:4" x14ac:dyDescent="0.2">
      <c r="D2101" s="8"/>
    </row>
    <row r="2102" spans="4:4" x14ac:dyDescent="0.2">
      <c r="D2102" s="8"/>
    </row>
    <row r="2103" spans="4:4" x14ac:dyDescent="0.2">
      <c r="D2103" s="8"/>
    </row>
    <row r="2104" spans="4:4" x14ac:dyDescent="0.2">
      <c r="D2104" s="8"/>
    </row>
    <row r="2105" spans="4:4" x14ac:dyDescent="0.2">
      <c r="D2105" s="8"/>
    </row>
    <row r="2106" spans="4:4" x14ac:dyDescent="0.2">
      <c r="D2106" s="8"/>
    </row>
    <row r="2107" spans="4:4" x14ac:dyDescent="0.2">
      <c r="D2107" s="8"/>
    </row>
    <row r="2108" spans="4:4" x14ac:dyDescent="0.2">
      <c r="D2108" s="8"/>
    </row>
    <row r="2109" spans="4:4" x14ac:dyDescent="0.2">
      <c r="D2109" s="8"/>
    </row>
    <row r="2110" spans="4:4" x14ac:dyDescent="0.2">
      <c r="D2110" s="8"/>
    </row>
    <row r="2111" spans="4:4" x14ac:dyDescent="0.2">
      <c r="D2111" s="8"/>
    </row>
    <row r="2112" spans="4:4" x14ac:dyDescent="0.2">
      <c r="D2112" s="8"/>
    </row>
    <row r="2113" spans="4:4" x14ac:dyDescent="0.2">
      <c r="D2113" s="8"/>
    </row>
    <row r="2114" spans="4:4" x14ac:dyDescent="0.2">
      <c r="D2114" s="8"/>
    </row>
    <row r="2115" spans="4:4" x14ac:dyDescent="0.2">
      <c r="D2115" s="8"/>
    </row>
    <row r="2116" spans="4:4" x14ac:dyDescent="0.2">
      <c r="D2116" s="8"/>
    </row>
    <row r="2117" spans="4:4" x14ac:dyDescent="0.2">
      <c r="D2117" s="8"/>
    </row>
    <row r="2118" spans="4:4" x14ac:dyDescent="0.2">
      <c r="D2118" s="8"/>
    </row>
    <row r="2119" spans="4:4" x14ac:dyDescent="0.2">
      <c r="D2119" s="8"/>
    </row>
    <row r="2120" spans="4:4" x14ac:dyDescent="0.2">
      <c r="D2120" s="8"/>
    </row>
    <row r="2121" spans="4:4" x14ac:dyDescent="0.2">
      <c r="D2121" s="8"/>
    </row>
    <row r="2122" spans="4:4" x14ac:dyDescent="0.2">
      <c r="D2122" s="8"/>
    </row>
    <row r="2123" spans="4:4" x14ac:dyDescent="0.2">
      <c r="D2123" s="8"/>
    </row>
    <row r="2124" spans="4:4" x14ac:dyDescent="0.2">
      <c r="D2124" s="8"/>
    </row>
    <row r="2125" spans="4:4" x14ac:dyDescent="0.2">
      <c r="D2125" s="8"/>
    </row>
    <row r="2126" spans="4:4" x14ac:dyDescent="0.2">
      <c r="D2126" s="8"/>
    </row>
    <row r="2127" spans="4:4" x14ac:dyDescent="0.2">
      <c r="D2127" s="8"/>
    </row>
    <row r="2128" spans="4:4" x14ac:dyDescent="0.2">
      <c r="D2128" s="8"/>
    </row>
    <row r="2129" spans="4:4" x14ac:dyDescent="0.2">
      <c r="D2129" s="8"/>
    </row>
    <row r="2130" spans="4:4" x14ac:dyDescent="0.2">
      <c r="D2130" s="8"/>
    </row>
    <row r="2131" spans="4:4" x14ac:dyDescent="0.2">
      <c r="D2131" s="8"/>
    </row>
    <row r="2132" spans="4:4" x14ac:dyDescent="0.2">
      <c r="D2132" s="8"/>
    </row>
    <row r="2133" spans="4:4" x14ac:dyDescent="0.2">
      <c r="D2133" s="8"/>
    </row>
    <row r="2134" spans="4:4" x14ac:dyDescent="0.2">
      <c r="D2134" s="8"/>
    </row>
    <row r="2135" spans="4:4" x14ac:dyDescent="0.2">
      <c r="D2135" s="8"/>
    </row>
    <row r="2136" spans="4:4" x14ac:dyDescent="0.2">
      <c r="D2136" s="8"/>
    </row>
    <row r="2137" spans="4:4" x14ac:dyDescent="0.2">
      <c r="D2137" s="8"/>
    </row>
    <row r="2138" spans="4:4" x14ac:dyDescent="0.2">
      <c r="D2138" s="8"/>
    </row>
    <row r="2139" spans="4:4" x14ac:dyDescent="0.2">
      <c r="D2139" s="8"/>
    </row>
    <row r="2140" spans="4:4" x14ac:dyDescent="0.2">
      <c r="D2140" s="8"/>
    </row>
    <row r="2141" spans="4:4" x14ac:dyDescent="0.2">
      <c r="D2141" s="8"/>
    </row>
    <row r="2142" spans="4:4" x14ac:dyDescent="0.2">
      <c r="D2142" s="8"/>
    </row>
    <row r="2143" spans="4:4" x14ac:dyDescent="0.2">
      <c r="D2143" s="8"/>
    </row>
    <row r="2144" spans="4:4" x14ac:dyDescent="0.2">
      <c r="D2144" s="8"/>
    </row>
    <row r="2145" spans="4:4" x14ac:dyDescent="0.2">
      <c r="D2145" s="8"/>
    </row>
    <row r="2146" spans="4:4" x14ac:dyDescent="0.2">
      <c r="D2146" s="8"/>
    </row>
    <row r="2147" spans="4:4" x14ac:dyDescent="0.2">
      <c r="D2147" s="8"/>
    </row>
    <row r="2148" spans="4:4" x14ac:dyDescent="0.2">
      <c r="D2148" s="8"/>
    </row>
    <row r="2149" spans="4:4" x14ac:dyDescent="0.2">
      <c r="D2149" s="8"/>
    </row>
    <row r="2150" spans="4:4" x14ac:dyDescent="0.2">
      <c r="D2150" s="8"/>
    </row>
    <row r="2151" spans="4:4" x14ac:dyDescent="0.2">
      <c r="D2151" s="8"/>
    </row>
    <row r="2152" spans="4:4" x14ac:dyDescent="0.2">
      <c r="D2152" s="8"/>
    </row>
    <row r="2153" spans="4:4" x14ac:dyDescent="0.2">
      <c r="D2153" s="8"/>
    </row>
    <row r="2154" spans="4:4" x14ac:dyDescent="0.2">
      <c r="D2154" s="8"/>
    </row>
    <row r="2155" spans="4:4" x14ac:dyDescent="0.2">
      <c r="D2155" s="8"/>
    </row>
    <row r="2156" spans="4:4" x14ac:dyDescent="0.2">
      <c r="D2156" s="8"/>
    </row>
    <row r="2157" spans="4:4" x14ac:dyDescent="0.2">
      <c r="D2157" s="8"/>
    </row>
    <row r="2158" spans="4:4" x14ac:dyDescent="0.2">
      <c r="D2158" s="8"/>
    </row>
    <row r="2159" spans="4:4" x14ac:dyDescent="0.2">
      <c r="D2159" s="8"/>
    </row>
    <row r="2160" spans="4:4" x14ac:dyDescent="0.2">
      <c r="D2160" s="8"/>
    </row>
    <row r="2161" spans="4:4" x14ac:dyDescent="0.2">
      <c r="D2161" s="8"/>
    </row>
    <row r="2162" spans="4:4" x14ac:dyDescent="0.2">
      <c r="D2162" s="8"/>
    </row>
    <row r="2163" spans="4:4" x14ac:dyDescent="0.2">
      <c r="D2163" s="8"/>
    </row>
    <row r="2164" spans="4:4" x14ac:dyDescent="0.2">
      <c r="D2164" s="8"/>
    </row>
    <row r="2165" spans="4:4" x14ac:dyDescent="0.2">
      <c r="D2165" s="8"/>
    </row>
    <row r="2166" spans="4:4" x14ac:dyDescent="0.2">
      <c r="D2166" s="8"/>
    </row>
    <row r="2167" spans="4:4" x14ac:dyDescent="0.2">
      <c r="D2167" s="8"/>
    </row>
    <row r="2168" spans="4:4" x14ac:dyDescent="0.2">
      <c r="D2168" s="8"/>
    </row>
    <row r="2169" spans="4:4" x14ac:dyDescent="0.2">
      <c r="D2169" s="8"/>
    </row>
    <row r="2170" spans="4:4" x14ac:dyDescent="0.2">
      <c r="D2170" s="8"/>
    </row>
    <row r="2171" spans="4:4" x14ac:dyDescent="0.2">
      <c r="D2171" s="8"/>
    </row>
    <row r="2172" spans="4:4" x14ac:dyDescent="0.2">
      <c r="D2172" s="8"/>
    </row>
    <row r="2173" spans="4:4" x14ac:dyDescent="0.2">
      <c r="D2173" s="8"/>
    </row>
    <row r="2174" spans="4:4" x14ac:dyDescent="0.2">
      <c r="D2174" s="8"/>
    </row>
    <row r="2175" spans="4:4" x14ac:dyDescent="0.2">
      <c r="D2175" s="8"/>
    </row>
    <row r="2176" spans="4:4" x14ac:dyDescent="0.2">
      <c r="D2176" s="8"/>
    </row>
    <row r="2177" spans="4:4" x14ac:dyDescent="0.2">
      <c r="D2177" s="8"/>
    </row>
    <row r="2178" spans="4:4" x14ac:dyDescent="0.2">
      <c r="D2178" s="8"/>
    </row>
    <row r="2179" spans="4:4" x14ac:dyDescent="0.2">
      <c r="D2179" s="8"/>
    </row>
    <row r="2180" spans="4:4" x14ac:dyDescent="0.2">
      <c r="D2180" s="8"/>
    </row>
    <row r="2181" spans="4:4" x14ac:dyDescent="0.2">
      <c r="D2181" s="8"/>
    </row>
    <row r="2182" spans="4:4" x14ac:dyDescent="0.2">
      <c r="D2182" s="8"/>
    </row>
    <row r="2183" spans="4:4" x14ac:dyDescent="0.2">
      <c r="D2183" s="8"/>
    </row>
    <row r="2184" spans="4:4" x14ac:dyDescent="0.2">
      <c r="D2184" s="8"/>
    </row>
    <row r="2185" spans="4:4" x14ac:dyDescent="0.2">
      <c r="D2185" s="8"/>
    </row>
    <row r="2186" spans="4:4" x14ac:dyDescent="0.2">
      <c r="D2186" s="8"/>
    </row>
    <row r="2187" spans="4:4" x14ac:dyDescent="0.2">
      <c r="D2187" s="8"/>
    </row>
    <row r="2188" spans="4:4" x14ac:dyDescent="0.2">
      <c r="D2188" s="8"/>
    </row>
    <row r="2189" spans="4:4" x14ac:dyDescent="0.2">
      <c r="D2189" s="8"/>
    </row>
    <row r="2190" spans="4:4" x14ac:dyDescent="0.2">
      <c r="D2190" s="8"/>
    </row>
    <row r="2191" spans="4:4" x14ac:dyDescent="0.2">
      <c r="D2191" s="8"/>
    </row>
    <row r="2192" spans="4:4" x14ac:dyDescent="0.2">
      <c r="D2192" s="8"/>
    </row>
    <row r="2193" spans="4:4" x14ac:dyDescent="0.2">
      <c r="D2193" s="8"/>
    </row>
    <row r="2194" spans="4:4" x14ac:dyDescent="0.2">
      <c r="D2194" s="8"/>
    </row>
    <row r="2195" spans="4:4" x14ac:dyDescent="0.2">
      <c r="D2195" s="8"/>
    </row>
    <row r="2196" spans="4:4" x14ac:dyDescent="0.2">
      <c r="D2196" s="8"/>
    </row>
    <row r="2197" spans="4:4" x14ac:dyDescent="0.2">
      <c r="D2197" s="8"/>
    </row>
    <row r="2198" spans="4:4" x14ac:dyDescent="0.2">
      <c r="D2198" s="8"/>
    </row>
    <row r="2199" spans="4:4" x14ac:dyDescent="0.2">
      <c r="D2199" s="8"/>
    </row>
    <row r="2200" spans="4:4" x14ac:dyDescent="0.2">
      <c r="D2200" s="8"/>
    </row>
    <row r="2201" spans="4:4" x14ac:dyDescent="0.2">
      <c r="D2201" s="8"/>
    </row>
    <row r="2202" spans="4:4" x14ac:dyDescent="0.2">
      <c r="D2202" s="8"/>
    </row>
    <row r="2203" spans="4:4" x14ac:dyDescent="0.2">
      <c r="D2203" s="8"/>
    </row>
    <row r="2204" spans="4:4" x14ac:dyDescent="0.2">
      <c r="D2204" s="8"/>
    </row>
    <row r="2205" spans="4:4" x14ac:dyDescent="0.2">
      <c r="D2205" s="8"/>
    </row>
    <row r="2206" spans="4:4" x14ac:dyDescent="0.2">
      <c r="D2206" s="8"/>
    </row>
    <row r="2207" spans="4:4" x14ac:dyDescent="0.2">
      <c r="D2207" s="8"/>
    </row>
    <row r="2208" spans="4:4" x14ac:dyDescent="0.2">
      <c r="D2208" s="8"/>
    </row>
    <row r="2209" spans="4:4" x14ac:dyDescent="0.2">
      <c r="D2209" s="8"/>
    </row>
    <row r="2210" spans="4:4" x14ac:dyDescent="0.2">
      <c r="D2210" s="8"/>
    </row>
    <row r="2211" spans="4:4" x14ac:dyDescent="0.2">
      <c r="D2211" s="8"/>
    </row>
    <row r="2212" spans="4:4" x14ac:dyDescent="0.2">
      <c r="D2212" s="8"/>
    </row>
    <row r="2213" spans="4:4" x14ac:dyDescent="0.2">
      <c r="D2213" s="8"/>
    </row>
    <row r="2214" spans="4:4" x14ac:dyDescent="0.2">
      <c r="D2214" s="8"/>
    </row>
    <row r="2215" spans="4:4" x14ac:dyDescent="0.2">
      <c r="D2215" s="8"/>
    </row>
    <row r="2216" spans="4:4" x14ac:dyDescent="0.2">
      <c r="D2216" s="8"/>
    </row>
    <row r="2217" spans="4:4" x14ac:dyDescent="0.2">
      <c r="D2217" s="8"/>
    </row>
    <row r="2218" spans="4:4" x14ac:dyDescent="0.2">
      <c r="D2218" s="8"/>
    </row>
    <row r="2219" spans="4:4" x14ac:dyDescent="0.2">
      <c r="D2219" s="8"/>
    </row>
    <row r="2220" spans="4:4" x14ac:dyDescent="0.2">
      <c r="D2220" s="8"/>
    </row>
    <row r="2221" spans="4:4" x14ac:dyDescent="0.2">
      <c r="D2221" s="8"/>
    </row>
    <row r="2222" spans="4:4" x14ac:dyDescent="0.2">
      <c r="D2222" s="8"/>
    </row>
    <row r="2223" spans="4:4" x14ac:dyDescent="0.2">
      <c r="D2223" s="8"/>
    </row>
    <row r="2224" spans="4:4" x14ac:dyDescent="0.2">
      <c r="D2224" s="8"/>
    </row>
    <row r="2225" spans="4:4" x14ac:dyDescent="0.2">
      <c r="D2225" s="8"/>
    </row>
    <row r="2226" spans="4:4" x14ac:dyDescent="0.2">
      <c r="D2226" s="8"/>
    </row>
    <row r="2227" spans="4:4" x14ac:dyDescent="0.2">
      <c r="D2227" s="8"/>
    </row>
    <row r="2228" spans="4:4" x14ac:dyDescent="0.2">
      <c r="D2228" s="8"/>
    </row>
    <row r="2229" spans="4:4" x14ac:dyDescent="0.2">
      <c r="D2229" s="8"/>
    </row>
    <row r="2230" spans="4:4" x14ac:dyDescent="0.2">
      <c r="D2230" s="8"/>
    </row>
    <row r="2231" spans="4:4" x14ac:dyDescent="0.2">
      <c r="D2231" s="8"/>
    </row>
    <row r="2232" spans="4:4" x14ac:dyDescent="0.2">
      <c r="D2232" s="8"/>
    </row>
    <row r="2233" spans="4:4" x14ac:dyDescent="0.2">
      <c r="D2233" s="8"/>
    </row>
    <row r="2234" spans="4:4" x14ac:dyDescent="0.2">
      <c r="D2234" s="8"/>
    </row>
    <row r="2235" spans="4:4" x14ac:dyDescent="0.2">
      <c r="D2235" s="8"/>
    </row>
    <row r="2236" spans="4:4" x14ac:dyDescent="0.2">
      <c r="D2236" s="8"/>
    </row>
    <row r="2237" spans="4:4" x14ac:dyDescent="0.2">
      <c r="D2237" s="8"/>
    </row>
    <row r="2238" spans="4:4" x14ac:dyDescent="0.2">
      <c r="D2238" s="8"/>
    </row>
    <row r="2239" spans="4:4" x14ac:dyDescent="0.2">
      <c r="D2239" s="8"/>
    </row>
    <row r="2240" spans="4:4" x14ac:dyDescent="0.2">
      <c r="D2240" s="8"/>
    </row>
    <row r="2241" spans="4:4" x14ac:dyDescent="0.2">
      <c r="D2241" s="8"/>
    </row>
    <row r="2242" spans="4:4" x14ac:dyDescent="0.2">
      <c r="D2242" s="8"/>
    </row>
    <row r="2243" spans="4:4" x14ac:dyDescent="0.2">
      <c r="D2243" s="8"/>
    </row>
    <row r="2244" spans="4:4" x14ac:dyDescent="0.2">
      <c r="D2244" s="8"/>
    </row>
    <row r="2245" spans="4:4" x14ac:dyDescent="0.2">
      <c r="D2245" s="8"/>
    </row>
    <row r="2246" spans="4:4" x14ac:dyDescent="0.2">
      <c r="D2246" s="8"/>
    </row>
    <row r="2247" spans="4:4" x14ac:dyDescent="0.2">
      <c r="D2247" s="8"/>
    </row>
    <row r="2248" spans="4:4" x14ac:dyDescent="0.2">
      <c r="D2248" s="8"/>
    </row>
    <row r="2249" spans="4:4" x14ac:dyDescent="0.2">
      <c r="D2249" s="8"/>
    </row>
    <row r="2250" spans="4:4" x14ac:dyDescent="0.2">
      <c r="D2250" s="8"/>
    </row>
    <row r="2251" spans="4:4" x14ac:dyDescent="0.2">
      <c r="D2251" s="8"/>
    </row>
    <row r="2252" spans="4:4" x14ac:dyDescent="0.2">
      <c r="D2252" s="8"/>
    </row>
    <row r="2253" spans="4:4" x14ac:dyDescent="0.2">
      <c r="D2253" s="8"/>
    </row>
    <row r="2254" spans="4:4" x14ac:dyDescent="0.2">
      <c r="D2254" s="8"/>
    </row>
    <row r="2255" spans="4:4" x14ac:dyDescent="0.2">
      <c r="D2255" s="8"/>
    </row>
    <row r="2256" spans="4:4" x14ac:dyDescent="0.2">
      <c r="D2256" s="8"/>
    </row>
    <row r="2257" spans="4:4" x14ac:dyDescent="0.2">
      <c r="D2257" s="8"/>
    </row>
    <row r="2258" spans="4:4" x14ac:dyDescent="0.2">
      <c r="D2258" s="8"/>
    </row>
    <row r="2259" spans="4:4" x14ac:dyDescent="0.2">
      <c r="D2259" s="8"/>
    </row>
    <row r="2260" spans="4:4" x14ac:dyDescent="0.2">
      <c r="D2260" s="8"/>
    </row>
    <row r="2261" spans="4:4" x14ac:dyDescent="0.2">
      <c r="D2261" s="8"/>
    </row>
    <row r="2262" spans="4:4" x14ac:dyDescent="0.2">
      <c r="D2262" s="8"/>
    </row>
    <row r="2263" spans="4:4" x14ac:dyDescent="0.2">
      <c r="D2263" s="8"/>
    </row>
    <row r="2264" spans="4:4" x14ac:dyDescent="0.2">
      <c r="D2264" s="8"/>
    </row>
    <row r="2265" spans="4:4" x14ac:dyDescent="0.2">
      <c r="D2265" s="8"/>
    </row>
    <row r="2266" spans="4:4" x14ac:dyDescent="0.2">
      <c r="D2266" s="8"/>
    </row>
    <row r="2267" spans="4:4" x14ac:dyDescent="0.2">
      <c r="D2267" s="8"/>
    </row>
    <row r="2268" spans="4:4" x14ac:dyDescent="0.2">
      <c r="D2268" s="8"/>
    </row>
    <row r="2269" spans="4:4" x14ac:dyDescent="0.2">
      <c r="D2269" s="8"/>
    </row>
    <row r="2270" spans="4:4" x14ac:dyDescent="0.2">
      <c r="D2270" s="8"/>
    </row>
    <row r="2271" spans="4:4" x14ac:dyDescent="0.2">
      <c r="D2271" s="8"/>
    </row>
    <row r="2272" spans="4:4" x14ac:dyDescent="0.2">
      <c r="D2272" s="8"/>
    </row>
    <row r="2273" spans="4:4" x14ac:dyDescent="0.2">
      <c r="D2273" s="8"/>
    </row>
    <row r="2274" spans="4:4" x14ac:dyDescent="0.2">
      <c r="D2274" s="8"/>
    </row>
    <row r="2275" spans="4:4" x14ac:dyDescent="0.2">
      <c r="D2275" s="8"/>
    </row>
    <row r="2276" spans="4:4" x14ac:dyDescent="0.2">
      <c r="D2276" s="8"/>
    </row>
    <row r="2277" spans="4:4" x14ac:dyDescent="0.2">
      <c r="D2277" s="8"/>
    </row>
    <row r="2278" spans="4:4" x14ac:dyDescent="0.2">
      <c r="D2278" s="8"/>
    </row>
    <row r="2279" spans="4:4" x14ac:dyDescent="0.2">
      <c r="D2279" s="8"/>
    </row>
    <row r="2280" spans="4:4" x14ac:dyDescent="0.2">
      <c r="D2280" s="8"/>
    </row>
    <row r="2281" spans="4:4" x14ac:dyDescent="0.2">
      <c r="D2281" s="8"/>
    </row>
    <row r="2282" spans="4:4" x14ac:dyDescent="0.2">
      <c r="D2282" s="8"/>
    </row>
    <row r="2283" spans="4:4" x14ac:dyDescent="0.2">
      <c r="D2283" s="8"/>
    </row>
    <row r="2284" spans="4:4" x14ac:dyDescent="0.2">
      <c r="D2284" s="8"/>
    </row>
    <row r="2285" spans="4:4" x14ac:dyDescent="0.2">
      <c r="D2285" s="8"/>
    </row>
    <row r="2286" spans="4:4" x14ac:dyDescent="0.2">
      <c r="D2286" s="8"/>
    </row>
    <row r="2287" spans="4:4" x14ac:dyDescent="0.2">
      <c r="D2287" s="8"/>
    </row>
    <row r="2288" spans="4:4" x14ac:dyDescent="0.2">
      <c r="D2288" s="8"/>
    </row>
    <row r="2289" spans="4:4" x14ac:dyDescent="0.2">
      <c r="D2289" s="8"/>
    </row>
    <row r="2290" spans="4:4" x14ac:dyDescent="0.2">
      <c r="D2290" s="8"/>
    </row>
    <row r="2291" spans="4:4" x14ac:dyDescent="0.2">
      <c r="D2291" s="8"/>
    </row>
    <row r="2292" spans="4:4" x14ac:dyDescent="0.2">
      <c r="D2292" s="8"/>
    </row>
    <row r="2293" spans="4:4" x14ac:dyDescent="0.2">
      <c r="D2293" s="8"/>
    </row>
    <row r="2294" spans="4:4" x14ac:dyDescent="0.2">
      <c r="D2294" s="8"/>
    </row>
    <row r="2295" spans="4:4" x14ac:dyDescent="0.2">
      <c r="D2295" s="8"/>
    </row>
    <row r="2296" spans="4:4" x14ac:dyDescent="0.2">
      <c r="D2296" s="8"/>
    </row>
    <row r="2297" spans="4:4" x14ac:dyDescent="0.2">
      <c r="D2297" s="8"/>
    </row>
    <row r="2298" spans="4:4" x14ac:dyDescent="0.2">
      <c r="D2298" s="8"/>
    </row>
    <row r="2299" spans="4:4" x14ac:dyDescent="0.2">
      <c r="D2299" s="8"/>
    </row>
    <row r="2300" spans="4:4" x14ac:dyDescent="0.2">
      <c r="D2300" s="8"/>
    </row>
    <row r="2301" spans="4:4" x14ac:dyDescent="0.2">
      <c r="D2301" s="8"/>
    </row>
    <row r="2302" spans="4:4" x14ac:dyDescent="0.2">
      <c r="D2302" s="8"/>
    </row>
    <row r="2303" spans="4:4" x14ac:dyDescent="0.2">
      <c r="D2303" s="8"/>
    </row>
    <row r="2304" spans="4:4" x14ac:dyDescent="0.2">
      <c r="D2304" s="8"/>
    </row>
    <row r="2305" spans="4:4" x14ac:dyDescent="0.2">
      <c r="D2305" s="8"/>
    </row>
    <row r="2306" spans="4:4" x14ac:dyDescent="0.2">
      <c r="D2306" s="8"/>
    </row>
    <row r="2307" spans="4:4" x14ac:dyDescent="0.2">
      <c r="D2307" s="8"/>
    </row>
    <row r="2308" spans="4:4" x14ac:dyDescent="0.2">
      <c r="D2308" s="8"/>
    </row>
    <row r="2309" spans="4:4" x14ac:dyDescent="0.2">
      <c r="D2309" s="8"/>
    </row>
    <row r="2310" spans="4:4" x14ac:dyDescent="0.2">
      <c r="D2310" s="8"/>
    </row>
    <row r="2311" spans="4:4" x14ac:dyDescent="0.2">
      <c r="D2311" s="8"/>
    </row>
    <row r="2312" spans="4:4" x14ac:dyDescent="0.2">
      <c r="D2312" s="8"/>
    </row>
    <row r="2313" spans="4:4" x14ac:dyDescent="0.2">
      <c r="D2313" s="8"/>
    </row>
    <row r="2314" spans="4:4" x14ac:dyDescent="0.2">
      <c r="D2314" s="8"/>
    </row>
    <row r="2315" spans="4:4" x14ac:dyDescent="0.2">
      <c r="D2315" s="8"/>
    </row>
    <row r="2316" spans="4:4" x14ac:dyDescent="0.2">
      <c r="D2316" s="8"/>
    </row>
    <row r="2317" spans="4:4" x14ac:dyDescent="0.2">
      <c r="D2317" s="8"/>
    </row>
    <row r="2318" spans="4:4" x14ac:dyDescent="0.2">
      <c r="D2318" s="8"/>
    </row>
    <row r="2319" spans="4:4" x14ac:dyDescent="0.2">
      <c r="D2319" s="8"/>
    </row>
    <row r="2320" spans="4:4" x14ac:dyDescent="0.2">
      <c r="D2320" s="8"/>
    </row>
    <row r="2321" spans="4:4" x14ac:dyDescent="0.2">
      <c r="D2321" s="8"/>
    </row>
    <row r="2322" spans="4:4" x14ac:dyDescent="0.2">
      <c r="D2322" s="8"/>
    </row>
    <row r="2323" spans="4:4" x14ac:dyDescent="0.2">
      <c r="D2323" s="8"/>
    </row>
    <row r="2324" spans="4:4" x14ac:dyDescent="0.2">
      <c r="D2324" s="8"/>
    </row>
    <row r="2325" spans="4:4" x14ac:dyDescent="0.2">
      <c r="D2325" s="8"/>
    </row>
    <row r="2326" spans="4:4" x14ac:dyDescent="0.2">
      <c r="D2326" s="8"/>
    </row>
    <row r="2327" spans="4:4" x14ac:dyDescent="0.2">
      <c r="D2327" s="8"/>
    </row>
    <row r="2328" spans="4:4" x14ac:dyDescent="0.2">
      <c r="D2328" s="8"/>
    </row>
    <row r="2329" spans="4:4" x14ac:dyDescent="0.2">
      <c r="D2329" s="8"/>
    </row>
    <row r="2330" spans="4:4" x14ac:dyDescent="0.2">
      <c r="D2330" s="8"/>
    </row>
    <row r="2331" spans="4:4" x14ac:dyDescent="0.2">
      <c r="D2331" s="8"/>
    </row>
    <row r="2332" spans="4:4" x14ac:dyDescent="0.2">
      <c r="D2332" s="8"/>
    </row>
    <row r="2333" spans="4:4" x14ac:dyDescent="0.2">
      <c r="D2333" s="8"/>
    </row>
    <row r="2334" spans="4:4" x14ac:dyDescent="0.2">
      <c r="D2334" s="8"/>
    </row>
    <row r="2335" spans="4:4" x14ac:dyDescent="0.2">
      <c r="D2335" s="8"/>
    </row>
    <row r="2336" spans="4:4" x14ac:dyDescent="0.2">
      <c r="D2336" s="8"/>
    </row>
    <row r="2337" spans="4:4" x14ac:dyDescent="0.2">
      <c r="D2337" s="8"/>
    </row>
    <row r="2338" spans="4:4" x14ac:dyDescent="0.2">
      <c r="D2338" s="8"/>
    </row>
    <row r="2339" spans="4:4" x14ac:dyDescent="0.2">
      <c r="D2339" s="8"/>
    </row>
    <row r="2340" spans="4:4" x14ac:dyDescent="0.2">
      <c r="D2340" s="8"/>
    </row>
    <row r="2341" spans="4:4" x14ac:dyDescent="0.2">
      <c r="D2341" s="8"/>
    </row>
    <row r="2342" spans="4:4" x14ac:dyDescent="0.2">
      <c r="D2342" s="8"/>
    </row>
    <row r="2343" spans="4:4" x14ac:dyDescent="0.2">
      <c r="D2343" s="8"/>
    </row>
    <row r="2344" spans="4:4" x14ac:dyDescent="0.2">
      <c r="D2344" s="8"/>
    </row>
    <row r="2345" spans="4:4" x14ac:dyDescent="0.2">
      <c r="D2345" s="8"/>
    </row>
    <row r="2346" spans="4:4" x14ac:dyDescent="0.2">
      <c r="D2346" s="8"/>
    </row>
    <row r="2347" spans="4:4" x14ac:dyDescent="0.2">
      <c r="D2347" s="8"/>
    </row>
    <row r="2348" spans="4:4" x14ac:dyDescent="0.2">
      <c r="D2348" s="8"/>
    </row>
    <row r="2349" spans="4:4" x14ac:dyDescent="0.2">
      <c r="D2349" s="8"/>
    </row>
    <row r="2350" spans="4:4" x14ac:dyDescent="0.2">
      <c r="D2350" s="8"/>
    </row>
    <row r="2351" spans="4:4" x14ac:dyDescent="0.2">
      <c r="D2351" s="8"/>
    </row>
    <row r="2352" spans="4:4" x14ac:dyDescent="0.2">
      <c r="D2352" s="8"/>
    </row>
    <row r="2353" spans="4:4" x14ac:dyDescent="0.2">
      <c r="D2353" s="8"/>
    </row>
    <row r="2354" spans="4:4" x14ac:dyDescent="0.2">
      <c r="D2354" s="8"/>
    </row>
    <row r="2355" spans="4:4" x14ac:dyDescent="0.2">
      <c r="D2355" s="8"/>
    </row>
    <row r="2356" spans="4:4" x14ac:dyDescent="0.2">
      <c r="D2356" s="8"/>
    </row>
    <row r="2357" spans="4:4" x14ac:dyDescent="0.2">
      <c r="D2357" s="8"/>
    </row>
    <row r="2358" spans="4:4" x14ac:dyDescent="0.2">
      <c r="D2358" s="8"/>
    </row>
    <row r="2359" spans="4:4" x14ac:dyDescent="0.2">
      <c r="D2359" s="8"/>
    </row>
    <row r="2360" spans="4:4" x14ac:dyDescent="0.2">
      <c r="D2360" s="8"/>
    </row>
    <row r="2361" spans="4:4" x14ac:dyDescent="0.2">
      <c r="D2361" s="8"/>
    </row>
    <row r="2362" spans="4:4" x14ac:dyDescent="0.2">
      <c r="D2362" s="8"/>
    </row>
    <row r="2363" spans="4:4" x14ac:dyDescent="0.2">
      <c r="D2363" s="8"/>
    </row>
    <row r="2364" spans="4:4" x14ac:dyDescent="0.2">
      <c r="D2364" s="8"/>
    </row>
    <row r="2365" spans="4:4" x14ac:dyDescent="0.2">
      <c r="D2365" s="8"/>
    </row>
    <row r="2366" spans="4:4" x14ac:dyDescent="0.2">
      <c r="D2366" s="8"/>
    </row>
    <row r="2367" spans="4:4" x14ac:dyDescent="0.2">
      <c r="D2367" s="8"/>
    </row>
    <row r="2368" spans="4:4" x14ac:dyDescent="0.2">
      <c r="D2368" s="8"/>
    </row>
    <row r="2369" spans="4:4" x14ac:dyDescent="0.2">
      <c r="D2369" s="8"/>
    </row>
    <row r="2370" spans="4:4" x14ac:dyDescent="0.2">
      <c r="D2370" s="8"/>
    </row>
    <row r="2371" spans="4:4" x14ac:dyDescent="0.2">
      <c r="D2371" s="8"/>
    </row>
    <row r="2372" spans="4:4" x14ac:dyDescent="0.2">
      <c r="D2372" s="8"/>
    </row>
    <row r="2373" spans="4:4" x14ac:dyDescent="0.2">
      <c r="D2373" s="8"/>
    </row>
    <row r="2374" spans="4:4" x14ac:dyDescent="0.2">
      <c r="D2374" s="8"/>
    </row>
    <row r="2375" spans="4:4" x14ac:dyDescent="0.2">
      <c r="D2375" s="8"/>
    </row>
    <row r="2376" spans="4:4" x14ac:dyDescent="0.2">
      <c r="D2376" s="8"/>
    </row>
    <row r="2377" spans="4:4" x14ac:dyDescent="0.2">
      <c r="D2377" s="8"/>
    </row>
    <row r="2378" spans="4:4" x14ac:dyDescent="0.2">
      <c r="D2378" s="8"/>
    </row>
    <row r="2379" spans="4:4" x14ac:dyDescent="0.2">
      <c r="D2379" s="8"/>
    </row>
    <row r="2380" spans="4:4" x14ac:dyDescent="0.2">
      <c r="D2380" s="8"/>
    </row>
    <row r="2381" spans="4:4" x14ac:dyDescent="0.2">
      <c r="D2381" s="8"/>
    </row>
    <row r="2382" spans="4:4" x14ac:dyDescent="0.2">
      <c r="D2382" s="8"/>
    </row>
    <row r="2383" spans="4:4" x14ac:dyDescent="0.2">
      <c r="D2383" s="8"/>
    </row>
    <row r="2384" spans="4:4" x14ac:dyDescent="0.2">
      <c r="D2384" s="8"/>
    </row>
    <row r="2385" spans="4:4" x14ac:dyDescent="0.2">
      <c r="D2385" s="8"/>
    </row>
    <row r="2386" spans="4:4" x14ac:dyDescent="0.2">
      <c r="D2386" s="8"/>
    </row>
    <row r="2387" spans="4:4" x14ac:dyDescent="0.2">
      <c r="D2387" s="8"/>
    </row>
    <row r="2388" spans="4:4" x14ac:dyDescent="0.2">
      <c r="D2388" s="8"/>
    </row>
    <row r="2389" spans="4:4" x14ac:dyDescent="0.2">
      <c r="D2389" s="8"/>
    </row>
    <row r="2390" spans="4:4" x14ac:dyDescent="0.2">
      <c r="D2390" s="8"/>
    </row>
    <row r="2391" spans="4:4" x14ac:dyDescent="0.2">
      <c r="D2391" s="8"/>
    </row>
    <row r="2392" spans="4:4" x14ac:dyDescent="0.2">
      <c r="D2392" s="8"/>
    </row>
    <row r="2393" spans="4:4" x14ac:dyDescent="0.2">
      <c r="D2393" s="8"/>
    </row>
    <row r="2394" spans="4:4" x14ac:dyDescent="0.2">
      <c r="D2394" s="8"/>
    </row>
    <row r="2395" spans="4:4" x14ac:dyDescent="0.2">
      <c r="D2395" s="8"/>
    </row>
    <row r="2396" spans="4:4" x14ac:dyDescent="0.2">
      <c r="D2396" s="8"/>
    </row>
    <row r="2397" spans="4:4" x14ac:dyDescent="0.2">
      <c r="D2397" s="8"/>
    </row>
    <row r="2398" spans="4:4" x14ac:dyDescent="0.2">
      <c r="D2398" s="8"/>
    </row>
    <row r="2399" spans="4:4" x14ac:dyDescent="0.2">
      <c r="D2399" s="8"/>
    </row>
    <row r="2400" spans="4:4" x14ac:dyDescent="0.2">
      <c r="D2400" s="8"/>
    </row>
    <row r="2401" spans="4:4" x14ac:dyDescent="0.2">
      <c r="D2401" s="8"/>
    </row>
    <row r="2402" spans="4:4" x14ac:dyDescent="0.2">
      <c r="D2402" s="8"/>
    </row>
    <row r="2403" spans="4:4" x14ac:dyDescent="0.2">
      <c r="D2403" s="8"/>
    </row>
    <row r="2404" spans="4:4" x14ac:dyDescent="0.2">
      <c r="D2404" s="8"/>
    </row>
    <row r="2405" spans="4:4" x14ac:dyDescent="0.2">
      <c r="D2405" s="8"/>
    </row>
    <row r="2406" spans="4:4" x14ac:dyDescent="0.2">
      <c r="D2406" s="8"/>
    </row>
    <row r="2407" spans="4:4" x14ac:dyDescent="0.2">
      <c r="D2407" s="8"/>
    </row>
    <row r="2408" spans="4:4" x14ac:dyDescent="0.2">
      <c r="D2408" s="8"/>
    </row>
    <row r="2409" spans="4:4" x14ac:dyDescent="0.2">
      <c r="D2409" s="8"/>
    </row>
    <row r="2410" spans="4:4" x14ac:dyDescent="0.2">
      <c r="D2410" s="8"/>
    </row>
    <row r="2411" spans="4:4" x14ac:dyDescent="0.2">
      <c r="D2411" s="8"/>
    </row>
    <row r="2412" spans="4:4" x14ac:dyDescent="0.2">
      <c r="D2412" s="8"/>
    </row>
    <row r="2413" spans="4:4" x14ac:dyDescent="0.2">
      <c r="D2413" s="8"/>
    </row>
    <row r="2414" spans="4:4" x14ac:dyDescent="0.2">
      <c r="D2414" s="8"/>
    </row>
    <row r="2415" spans="4:4" x14ac:dyDescent="0.2">
      <c r="D2415" s="8"/>
    </row>
    <row r="2416" spans="4:4" x14ac:dyDescent="0.2">
      <c r="D2416" s="8"/>
    </row>
    <row r="2417" spans="4:4" x14ac:dyDescent="0.2">
      <c r="D2417" s="8"/>
    </row>
    <row r="2418" spans="4:4" x14ac:dyDescent="0.2">
      <c r="D2418" s="8"/>
    </row>
    <row r="2419" spans="4:4" x14ac:dyDescent="0.2">
      <c r="D2419" s="8"/>
    </row>
    <row r="2420" spans="4:4" x14ac:dyDescent="0.2">
      <c r="D2420" s="8"/>
    </row>
    <row r="2421" spans="4:4" x14ac:dyDescent="0.2">
      <c r="D2421" s="8"/>
    </row>
    <row r="2422" spans="4:4" x14ac:dyDescent="0.2">
      <c r="D2422" s="8"/>
    </row>
    <row r="2423" spans="4:4" x14ac:dyDescent="0.2">
      <c r="D2423" s="8"/>
    </row>
    <row r="2424" spans="4:4" x14ac:dyDescent="0.2">
      <c r="D2424" s="8"/>
    </row>
    <row r="2425" spans="4:4" x14ac:dyDescent="0.2">
      <c r="D2425" s="8"/>
    </row>
    <row r="2426" spans="4:4" x14ac:dyDescent="0.2">
      <c r="D2426" s="8"/>
    </row>
    <row r="2427" spans="4:4" x14ac:dyDescent="0.2">
      <c r="D2427" s="8"/>
    </row>
    <row r="2428" spans="4:4" x14ac:dyDescent="0.2">
      <c r="D2428" s="8"/>
    </row>
    <row r="2429" spans="4:4" x14ac:dyDescent="0.2">
      <c r="D2429" s="8"/>
    </row>
    <row r="2430" spans="4:4" x14ac:dyDescent="0.2">
      <c r="D2430" s="8"/>
    </row>
    <row r="2431" spans="4:4" x14ac:dyDescent="0.2">
      <c r="D2431" s="8"/>
    </row>
    <row r="2432" spans="4:4" x14ac:dyDescent="0.2">
      <c r="D2432" s="8"/>
    </row>
    <row r="2433" spans="4:4" x14ac:dyDescent="0.2">
      <c r="D2433" s="8"/>
    </row>
    <row r="2434" spans="4:4" x14ac:dyDescent="0.2">
      <c r="D2434" s="8"/>
    </row>
    <row r="2435" spans="4:4" x14ac:dyDescent="0.2">
      <c r="D2435" s="8"/>
    </row>
    <row r="2436" spans="4:4" x14ac:dyDescent="0.2">
      <c r="D2436" s="8"/>
    </row>
    <row r="2437" spans="4:4" x14ac:dyDescent="0.2">
      <c r="D2437" s="8"/>
    </row>
    <row r="2438" spans="4:4" x14ac:dyDescent="0.2">
      <c r="D2438" s="8"/>
    </row>
    <row r="2439" spans="4:4" x14ac:dyDescent="0.2">
      <c r="D2439" s="8"/>
    </row>
    <row r="2440" spans="4:4" x14ac:dyDescent="0.2">
      <c r="D2440" s="8"/>
    </row>
    <row r="2441" spans="4:4" x14ac:dyDescent="0.2">
      <c r="D2441" s="8"/>
    </row>
    <row r="2442" spans="4:4" x14ac:dyDescent="0.2">
      <c r="D2442" s="8"/>
    </row>
    <row r="2443" spans="4:4" x14ac:dyDescent="0.2">
      <c r="D2443" s="8"/>
    </row>
    <row r="2444" spans="4:4" x14ac:dyDescent="0.2">
      <c r="D2444" s="8"/>
    </row>
    <row r="2445" spans="4:4" x14ac:dyDescent="0.2">
      <c r="D2445" s="8"/>
    </row>
    <row r="2446" spans="4:4" x14ac:dyDescent="0.2">
      <c r="D2446" s="8"/>
    </row>
    <row r="2447" spans="4:4" x14ac:dyDescent="0.2">
      <c r="D2447" s="8"/>
    </row>
    <row r="2448" spans="4:4" x14ac:dyDescent="0.2">
      <c r="D2448" s="8"/>
    </row>
    <row r="2449" spans="4:4" x14ac:dyDescent="0.2">
      <c r="D2449" s="8"/>
    </row>
    <row r="2450" spans="4:4" x14ac:dyDescent="0.2">
      <c r="D2450" s="8"/>
    </row>
    <row r="2451" spans="4:4" x14ac:dyDescent="0.2">
      <c r="D2451" s="8"/>
    </row>
    <row r="2452" spans="4:4" x14ac:dyDescent="0.2">
      <c r="D2452" s="8"/>
    </row>
    <row r="2453" spans="4:4" x14ac:dyDescent="0.2">
      <c r="D2453" s="8"/>
    </row>
    <row r="2454" spans="4:4" x14ac:dyDescent="0.2">
      <c r="D2454" s="8"/>
    </row>
    <row r="2455" spans="4:4" x14ac:dyDescent="0.2">
      <c r="D2455" s="8"/>
    </row>
    <row r="2456" spans="4:4" x14ac:dyDescent="0.2">
      <c r="D2456" s="8"/>
    </row>
    <row r="2457" spans="4:4" x14ac:dyDescent="0.2">
      <c r="D2457" s="8"/>
    </row>
    <row r="2458" spans="4:4" x14ac:dyDescent="0.2">
      <c r="D2458" s="8"/>
    </row>
    <row r="2459" spans="4:4" x14ac:dyDescent="0.2">
      <c r="D2459" s="8"/>
    </row>
    <row r="2460" spans="4:4" x14ac:dyDescent="0.2">
      <c r="D2460" s="8"/>
    </row>
    <row r="2461" spans="4:4" x14ac:dyDescent="0.2">
      <c r="D2461" s="8"/>
    </row>
    <row r="2462" spans="4:4" x14ac:dyDescent="0.2">
      <c r="D2462" s="8"/>
    </row>
    <row r="2463" spans="4:4" x14ac:dyDescent="0.2">
      <c r="D2463" s="8"/>
    </row>
    <row r="2464" spans="4:4" x14ac:dyDescent="0.2">
      <c r="D2464" s="8"/>
    </row>
    <row r="2465" spans="4:4" x14ac:dyDescent="0.2">
      <c r="D2465" s="8"/>
    </row>
    <row r="2466" spans="4:4" x14ac:dyDescent="0.2">
      <c r="D2466" s="8"/>
    </row>
    <row r="2467" spans="4:4" x14ac:dyDescent="0.2">
      <c r="D2467" s="8"/>
    </row>
    <row r="2468" spans="4:4" x14ac:dyDescent="0.2">
      <c r="D2468" s="8"/>
    </row>
    <row r="2469" spans="4:4" x14ac:dyDescent="0.2">
      <c r="D2469" s="8"/>
    </row>
    <row r="2470" spans="4:4" x14ac:dyDescent="0.2">
      <c r="D2470" s="8"/>
    </row>
    <row r="2471" spans="4:4" x14ac:dyDescent="0.2">
      <c r="D2471" s="8"/>
    </row>
    <row r="2472" spans="4:4" x14ac:dyDescent="0.2">
      <c r="D2472" s="8"/>
    </row>
    <row r="2473" spans="4:4" x14ac:dyDescent="0.2">
      <c r="D2473" s="8"/>
    </row>
    <row r="2474" spans="4:4" x14ac:dyDescent="0.2">
      <c r="D2474" s="8"/>
    </row>
    <row r="2475" spans="4:4" x14ac:dyDescent="0.2">
      <c r="D2475" s="8"/>
    </row>
    <row r="2476" spans="4:4" x14ac:dyDescent="0.2">
      <c r="D2476" s="8"/>
    </row>
    <row r="2477" spans="4:4" x14ac:dyDescent="0.2">
      <c r="D2477" s="8"/>
    </row>
    <row r="2478" spans="4:4" x14ac:dyDescent="0.2">
      <c r="D2478" s="8"/>
    </row>
    <row r="2479" spans="4:4" x14ac:dyDescent="0.2">
      <c r="D2479" s="8"/>
    </row>
    <row r="2480" spans="4:4" x14ac:dyDescent="0.2">
      <c r="D2480" s="8"/>
    </row>
    <row r="2481" spans="4:4" x14ac:dyDescent="0.2">
      <c r="D2481" s="8"/>
    </row>
    <row r="2482" spans="4:4" x14ac:dyDescent="0.2">
      <c r="D2482" s="8"/>
    </row>
    <row r="2483" spans="4:4" x14ac:dyDescent="0.2">
      <c r="D2483" s="8"/>
    </row>
    <row r="2484" spans="4:4" x14ac:dyDescent="0.2">
      <c r="D2484" s="8"/>
    </row>
    <row r="2485" spans="4:4" x14ac:dyDescent="0.2">
      <c r="D2485" s="8"/>
    </row>
    <row r="2486" spans="4:4" x14ac:dyDescent="0.2">
      <c r="D2486" s="8"/>
    </row>
    <row r="2487" spans="4:4" x14ac:dyDescent="0.2">
      <c r="D2487" s="8"/>
    </row>
    <row r="2488" spans="4:4" x14ac:dyDescent="0.2">
      <c r="D2488" s="8"/>
    </row>
    <row r="2489" spans="4:4" x14ac:dyDescent="0.2">
      <c r="D2489" s="8"/>
    </row>
    <row r="2490" spans="4:4" x14ac:dyDescent="0.2">
      <c r="D2490" s="8"/>
    </row>
    <row r="2491" spans="4:4" x14ac:dyDescent="0.2">
      <c r="D2491" s="8"/>
    </row>
    <row r="2492" spans="4:4" x14ac:dyDescent="0.2">
      <c r="D2492" s="8"/>
    </row>
    <row r="2493" spans="4:4" x14ac:dyDescent="0.2">
      <c r="D2493" s="8"/>
    </row>
    <row r="2494" spans="4:4" x14ac:dyDescent="0.2">
      <c r="D2494" s="8"/>
    </row>
    <row r="2495" spans="4:4" x14ac:dyDescent="0.2">
      <c r="D2495" s="8"/>
    </row>
    <row r="2496" spans="4:4" x14ac:dyDescent="0.2">
      <c r="D2496" s="8"/>
    </row>
    <row r="2497" spans="4:4" x14ac:dyDescent="0.2">
      <c r="D2497" s="8"/>
    </row>
    <row r="2498" spans="4:4" x14ac:dyDescent="0.2">
      <c r="D2498" s="8"/>
    </row>
    <row r="2499" spans="4:4" x14ac:dyDescent="0.2">
      <c r="D2499" s="8"/>
    </row>
    <row r="2500" spans="4:4" x14ac:dyDescent="0.2">
      <c r="D2500" s="8"/>
    </row>
    <row r="2501" spans="4:4" x14ac:dyDescent="0.2">
      <c r="D2501" s="8"/>
    </row>
    <row r="2502" spans="4:4" x14ac:dyDescent="0.2">
      <c r="D2502" s="8"/>
    </row>
    <row r="2503" spans="4:4" x14ac:dyDescent="0.2">
      <c r="D2503" s="8"/>
    </row>
    <row r="2504" spans="4:4" x14ac:dyDescent="0.2">
      <c r="D2504" s="8"/>
    </row>
    <row r="2505" spans="4:4" x14ac:dyDescent="0.2">
      <c r="D2505" s="8"/>
    </row>
    <row r="2506" spans="4:4" x14ac:dyDescent="0.2">
      <c r="D2506" s="8"/>
    </row>
    <row r="2507" spans="4:4" x14ac:dyDescent="0.2">
      <c r="D2507" s="8"/>
    </row>
    <row r="2508" spans="4:4" x14ac:dyDescent="0.2">
      <c r="D2508" s="8"/>
    </row>
    <row r="2509" spans="4:4" x14ac:dyDescent="0.2">
      <c r="D2509" s="8"/>
    </row>
    <row r="2510" spans="4:4" x14ac:dyDescent="0.2">
      <c r="D2510" s="8"/>
    </row>
    <row r="2511" spans="4:4" x14ac:dyDescent="0.2">
      <c r="D2511" s="8"/>
    </row>
    <row r="2512" spans="4:4" x14ac:dyDescent="0.2">
      <c r="D2512" s="8"/>
    </row>
    <row r="2513" spans="4:4" x14ac:dyDescent="0.2">
      <c r="D2513" s="8"/>
    </row>
    <row r="2514" spans="4:4" x14ac:dyDescent="0.2">
      <c r="D2514" s="8"/>
    </row>
    <row r="2515" spans="4:4" x14ac:dyDescent="0.2">
      <c r="D2515" s="8"/>
    </row>
    <row r="2516" spans="4:4" x14ac:dyDescent="0.2">
      <c r="D2516" s="8"/>
    </row>
    <row r="2517" spans="4:4" x14ac:dyDescent="0.2">
      <c r="D2517" s="8"/>
    </row>
    <row r="2518" spans="4:4" x14ac:dyDescent="0.2">
      <c r="D2518" s="8"/>
    </row>
    <row r="2519" spans="4:4" x14ac:dyDescent="0.2">
      <c r="D2519" s="8"/>
    </row>
    <row r="2520" spans="4:4" x14ac:dyDescent="0.2">
      <c r="D2520" s="8"/>
    </row>
    <row r="2521" spans="4:4" x14ac:dyDescent="0.2">
      <c r="D2521" s="8"/>
    </row>
    <row r="2522" spans="4:4" x14ac:dyDescent="0.2">
      <c r="D2522" s="8"/>
    </row>
    <row r="2523" spans="4:4" x14ac:dyDescent="0.2">
      <c r="D2523" s="8"/>
    </row>
    <row r="2524" spans="4:4" x14ac:dyDescent="0.2">
      <c r="D2524" s="8"/>
    </row>
    <row r="2525" spans="4:4" x14ac:dyDescent="0.2">
      <c r="D2525" s="8"/>
    </row>
    <row r="2526" spans="4:4" x14ac:dyDescent="0.2">
      <c r="D2526" s="8"/>
    </row>
    <row r="2527" spans="4:4" x14ac:dyDescent="0.2">
      <c r="D2527" s="8"/>
    </row>
    <row r="2528" spans="4:4" x14ac:dyDescent="0.2">
      <c r="D2528" s="8"/>
    </row>
    <row r="2529" spans="4:4" x14ac:dyDescent="0.2">
      <c r="D2529" s="8"/>
    </row>
    <row r="2530" spans="4:4" x14ac:dyDescent="0.2">
      <c r="D2530" s="8"/>
    </row>
    <row r="2531" spans="4:4" x14ac:dyDescent="0.2">
      <c r="D2531" s="8"/>
    </row>
    <row r="2532" spans="4:4" x14ac:dyDescent="0.2">
      <c r="D2532" s="8"/>
    </row>
    <row r="2533" spans="4:4" x14ac:dyDescent="0.2">
      <c r="D2533" s="8"/>
    </row>
    <row r="2534" spans="4:4" x14ac:dyDescent="0.2">
      <c r="D2534" s="8"/>
    </row>
    <row r="2535" spans="4:4" x14ac:dyDescent="0.2">
      <c r="D2535" s="8"/>
    </row>
    <row r="2536" spans="4:4" x14ac:dyDescent="0.2">
      <c r="D2536" s="8"/>
    </row>
    <row r="2537" spans="4:4" x14ac:dyDescent="0.2">
      <c r="D2537" s="8"/>
    </row>
    <row r="2538" spans="4:4" x14ac:dyDescent="0.2">
      <c r="D2538" s="8"/>
    </row>
    <row r="2539" spans="4:4" x14ac:dyDescent="0.2">
      <c r="D2539" s="8"/>
    </row>
    <row r="2540" spans="4:4" x14ac:dyDescent="0.2">
      <c r="D2540" s="8"/>
    </row>
    <row r="2541" spans="4:4" x14ac:dyDescent="0.2">
      <c r="D2541" s="8"/>
    </row>
    <row r="2542" spans="4:4" x14ac:dyDescent="0.2">
      <c r="D2542" s="8"/>
    </row>
    <row r="2543" spans="4:4" x14ac:dyDescent="0.2">
      <c r="D2543" s="8"/>
    </row>
    <row r="2544" spans="4:4" x14ac:dyDescent="0.2">
      <c r="D2544" s="8"/>
    </row>
    <row r="2545" spans="4:4" x14ac:dyDescent="0.2">
      <c r="D2545" s="8"/>
    </row>
    <row r="2546" spans="4:4" x14ac:dyDescent="0.2">
      <c r="D2546" s="8"/>
    </row>
    <row r="2547" spans="4:4" x14ac:dyDescent="0.2">
      <c r="D2547" s="8"/>
    </row>
    <row r="2548" spans="4:4" x14ac:dyDescent="0.2">
      <c r="D2548" s="8"/>
    </row>
    <row r="2549" spans="4:4" x14ac:dyDescent="0.2">
      <c r="D2549" s="8"/>
    </row>
    <row r="2550" spans="4:4" x14ac:dyDescent="0.2">
      <c r="D2550" s="8"/>
    </row>
    <row r="2551" spans="4:4" x14ac:dyDescent="0.2">
      <c r="D2551" s="8"/>
    </row>
    <row r="2552" spans="4:4" x14ac:dyDescent="0.2">
      <c r="D2552" s="8"/>
    </row>
    <row r="2553" spans="4:4" x14ac:dyDescent="0.2">
      <c r="D2553" s="8"/>
    </row>
    <row r="2554" spans="4:4" x14ac:dyDescent="0.2">
      <c r="D2554" s="8"/>
    </row>
    <row r="2555" spans="4:4" x14ac:dyDescent="0.2">
      <c r="D2555" s="8"/>
    </row>
    <row r="2556" spans="4:4" x14ac:dyDescent="0.2">
      <c r="D2556" s="8"/>
    </row>
    <row r="2557" spans="4:4" x14ac:dyDescent="0.2">
      <c r="D2557" s="8"/>
    </row>
    <row r="2558" spans="4:4" x14ac:dyDescent="0.2">
      <c r="D2558" s="8"/>
    </row>
    <row r="2559" spans="4:4" x14ac:dyDescent="0.2">
      <c r="D2559" s="8"/>
    </row>
    <row r="2560" spans="4:4" x14ac:dyDescent="0.2">
      <c r="D2560" s="8"/>
    </row>
    <row r="2561" spans="4:4" x14ac:dyDescent="0.2">
      <c r="D2561" s="8"/>
    </row>
    <row r="2562" spans="4:4" x14ac:dyDescent="0.2">
      <c r="D2562" s="8"/>
    </row>
    <row r="2563" spans="4:4" x14ac:dyDescent="0.2">
      <c r="D2563" s="8"/>
    </row>
    <row r="2564" spans="4:4" x14ac:dyDescent="0.2">
      <c r="D2564" s="8"/>
    </row>
    <row r="2565" spans="4:4" x14ac:dyDescent="0.2">
      <c r="D2565" s="8"/>
    </row>
    <row r="2566" spans="4:4" x14ac:dyDescent="0.2">
      <c r="D2566" s="8"/>
    </row>
    <row r="2567" spans="4:4" x14ac:dyDescent="0.2">
      <c r="D2567" s="8"/>
    </row>
    <row r="2568" spans="4:4" x14ac:dyDescent="0.2">
      <c r="D2568" s="8"/>
    </row>
    <row r="2569" spans="4:4" x14ac:dyDescent="0.2">
      <c r="D2569" s="8"/>
    </row>
    <row r="2570" spans="4:4" x14ac:dyDescent="0.2">
      <c r="D2570" s="8"/>
    </row>
    <row r="2571" spans="4:4" x14ac:dyDescent="0.2">
      <c r="D2571" s="8"/>
    </row>
    <row r="2572" spans="4:4" x14ac:dyDescent="0.2">
      <c r="D2572" s="8"/>
    </row>
    <row r="2573" spans="4:4" x14ac:dyDescent="0.2">
      <c r="D2573" s="8"/>
    </row>
    <row r="2574" spans="4:4" x14ac:dyDescent="0.2">
      <c r="D2574" s="8"/>
    </row>
    <row r="2575" spans="4:4" x14ac:dyDescent="0.2">
      <c r="D2575" s="8"/>
    </row>
    <row r="2576" spans="4:4" x14ac:dyDescent="0.2">
      <c r="D2576" s="8"/>
    </row>
    <row r="2577" spans="4:4" x14ac:dyDescent="0.2">
      <c r="D2577" s="8"/>
    </row>
    <row r="2578" spans="4:4" x14ac:dyDescent="0.2">
      <c r="D2578" s="8"/>
    </row>
    <row r="2579" spans="4:4" x14ac:dyDescent="0.2">
      <c r="D2579" s="8"/>
    </row>
    <row r="2580" spans="4:4" x14ac:dyDescent="0.2">
      <c r="D2580" s="8"/>
    </row>
    <row r="2581" spans="4:4" x14ac:dyDescent="0.2">
      <c r="D2581" s="8"/>
    </row>
    <row r="2582" spans="4:4" x14ac:dyDescent="0.2">
      <c r="D2582" s="8"/>
    </row>
    <row r="2583" spans="4:4" x14ac:dyDescent="0.2">
      <c r="D2583" s="8"/>
    </row>
    <row r="2584" spans="4:4" x14ac:dyDescent="0.2">
      <c r="D2584" s="8"/>
    </row>
    <row r="2585" spans="4:4" x14ac:dyDescent="0.2">
      <c r="D2585" s="8"/>
    </row>
    <row r="2586" spans="4:4" x14ac:dyDescent="0.2">
      <c r="D2586" s="8"/>
    </row>
    <row r="2587" spans="4:4" x14ac:dyDescent="0.2">
      <c r="D2587" s="8"/>
    </row>
    <row r="2588" spans="4:4" x14ac:dyDescent="0.2">
      <c r="D2588" s="8"/>
    </row>
    <row r="2589" spans="4:4" x14ac:dyDescent="0.2">
      <c r="D2589" s="8"/>
    </row>
    <row r="2590" spans="4:4" x14ac:dyDescent="0.2">
      <c r="D2590" s="8"/>
    </row>
    <row r="2591" spans="4:4" x14ac:dyDescent="0.2">
      <c r="D2591" s="8"/>
    </row>
    <row r="2592" spans="4:4" x14ac:dyDescent="0.2">
      <c r="D2592" s="8"/>
    </row>
    <row r="2593" spans="4:4" x14ac:dyDescent="0.2">
      <c r="D2593" s="8"/>
    </row>
    <row r="2594" spans="4:4" x14ac:dyDescent="0.2">
      <c r="D2594" s="8"/>
    </row>
    <row r="2595" spans="4:4" x14ac:dyDescent="0.2">
      <c r="D2595" s="8"/>
    </row>
    <row r="2596" spans="4:4" x14ac:dyDescent="0.2">
      <c r="D2596" s="8"/>
    </row>
    <row r="2597" spans="4:4" x14ac:dyDescent="0.2">
      <c r="D2597" s="8"/>
    </row>
    <row r="2598" spans="4:4" x14ac:dyDescent="0.2">
      <c r="D2598" s="8"/>
    </row>
    <row r="2599" spans="4:4" x14ac:dyDescent="0.2">
      <c r="D2599" s="8"/>
    </row>
    <row r="2600" spans="4:4" x14ac:dyDescent="0.2">
      <c r="D2600" s="8"/>
    </row>
    <row r="2601" spans="4:4" x14ac:dyDescent="0.2">
      <c r="D2601" s="8"/>
    </row>
    <row r="2602" spans="4:4" x14ac:dyDescent="0.2">
      <c r="D2602" s="8"/>
    </row>
    <row r="2603" spans="4:4" x14ac:dyDescent="0.2">
      <c r="D2603" s="8"/>
    </row>
    <row r="2604" spans="4:4" x14ac:dyDescent="0.2">
      <c r="D2604" s="8"/>
    </row>
    <row r="2605" spans="4:4" x14ac:dyDescent="0.2">
      <c r="D2605" s="8"/>
    </row>
    <row r="2606" spans="4:4" x14ac:dyDescent="0.2">
      <c r="D2606" s="8"/>
    </row>
    <row r="2607" spans="4:4" x14ac:dyDescent="0.2">
      <c r="D2607" s="8"/>
    </row>
    <row r="2608" spans="4:4" x14ac:dyDescent="0.2">
      <c r="D2608" s="8"/>
    </row>
    <row r="2609" spans="4:4" x14ac:dyDescent="0.2">
      <c r="D2609" s="8"/>
    </row>
    <row r="2610" spans="4:4" x14ac:dyDescent="0.2">
      <c r="D2610" s="8"/>
    </row>
    <row r="2611" spans="4:4" x14ac:dyDescent="0.2">
      <c r="D2611" s="8"/>
    </row>
    <row r="2612" spans="4:4" x14ac:dyDescent="0.2">
      <c r="D2612" s="8"/>
    </row>
    <row r="2613" spans="4:4" x14ac:dyDescent="0.2">
      <c r="D2613" s="8"/>
    </row>
    <row r="2614" spans="4:4" x14ac:dyDescent="0.2">
      <c r="D2614" s="8"/>
    </row>
    <row r="2615" spans="4:4" x14ac:dyDescent="0.2">
      <c r="D2615" s="8"/>
    </row>
    <row r="2616" spans="4:4" x14ac:dyDescent="0.2">
      <c r="D2616" s="8"/>
    </row>
    <row r="2617" spans="4:4" x14ac:dyDescent="0.2">
      <c r="D2617" s="8"/>
    </row>
    <row r="2618" spans="4:4" x14ac:dyDescent="0.2">
      <c r="D2618" s="8"/>
    </row>
    <row r="2619" spans="4:4" x14ac:dyDescent="0.2">
      <c r="D2619" s="8"/>
    </row>
    <row r="2620" spans="4:4" x14ac:dyDescent="0.2">
      <c r="D2620" s="8"/>
    </row>
    <row r="2621" spans="4:4" x14ac:dyDescent="0.2">
      <c r="D2621" s="8"/>
    </row>
    <row r="2622" spans="4:4" x14ac:dyDescent="0.2">
      <c r="D2622" s="8"/>
    </row>
    <row r="2623" spans="4:4" x14ac:dyDescent="0.2">
      <c r="D2623" s="8"/>
    </row>
    <row r="2624" spans="4:4" x14ac:dyDescent="0.2">
      <c r="D2624" s="8"/>
    </row>
    <row r="2625" spans="4:4" x14ac:dyDescent="0.2">
      <c r="D2625" s="8"/>
    </row>
    <row r="2626" spans="4:4" x14ac:dyDescent="0.2">
      <c r="D2626" s="8"/>
    </row>
    <row r="2627" spans="4:4" x14ac:dyDescent="0.2">
      <c r="D2627" s="8"/>
    </row>
    <row r="2628" spans="4:4" x14ac:dyDescent="0.2">
      <c r="D2628" s="8"/>
    </row>
    <row r="2629" spans="4:4" x14ac:dyDescent="0.2">
      <c r="D2629" s="8"/>
    </row>
    <row r="2630" spans="4:4" x14ac:dyDescent="0.2">
      <c r="D2630" s="8"/>
    </row>
    <row r="2631" spans="4:4" x14ac:dyDescent="0.2">
      <c r="D2631" s="8"/>
    </row>
    <row r="2632" spans="4:4" x14ac:dyDescent="0.2">
      <c r="D2632" s="8"/>
    </row>
    <row r="2633" spans="4:4" x14ac:dyDescent="0.2">
      <c r="D2633" s="8"/>
    </row>
    <row r="2634" spans="4:4" x14ac:dyDescent="0.2">
      <c r="D2634" s="8"/>
    </row>
    <row r="2635" spans="4:4" x14ac:dyDescent="0.2">
      <c r="D2635" s="8"/>
    </row>
    <row r="2636" spans="4:4" x14ac:dyDescent="0.2">
      <c r="D2636" s="8"/>
    </row>
    <row r="2637" spans="4:4" x14ac:dyDescent="0.2">
      <c r="D2637" s="8"/>
    </row>
    <row r="2638" spans="4:4" x14ac:dyDescent="0.2">
      <c r="D2638" s="8"/>
    </row>
    <row r="2639" spans="4:4" x14ac:dyDescent="0.2">
      <c r="D2639" s="8"/>
    </row>
    <row r="2640" spans="4:4" x14ac:dyDescent="0.2">
      <c r="D2640" s="8"/>
    </row>
    <row r="2641" spans="4:4" x14ac:dyDescent="0.2">
      <c r="D2641" s="8"/>
    </row>
    <row r="2642" spans="4:4" x14ac:dyDescent="0.2">
      <c r="D2642" s="8"/>
    </row>
    <row r="2643" spans="4:4" x14ac:dyDescent="0.2">
      <c r="D2643" s="8"/>
    </row>
    <row r="2644" spans="4:4" x14ac:dyDescent="0.2">
      <c r="D2644" s="8"/>
    </row>
    <row r="2645" spans="4:4" x14ac:dyDescent="0.2">
      <c r="D2645" s="8"/>
    </row>
    <row r="2646" spans="4:4" x14ac:dyDescent="0.2">
      <c r="D2646" s="8"/>
    </row>
    <row r="2647" spans="4:4" x14ac:dyDescent="0.2">
      <c r="D2647" s="8"/>
    </row>
    <row r="2648" spans="4:4" x14ac:dyDescent="0.2">
      <c r="D2648" s="8"/>
    </row>
    <row r="2649" spans="4:4" x14ac:dyDescent="0.2">
      <c r="D2649" s="8"/>
    </row>
    <row r="2650" spans="4:4" x14ac:dyDescent="0.2">
      <c r="D2650" s="8"/>
    </row>
    <row r="2651" spans="4:4" x14ac:dyDescent="0.2">
      <c r="D2651" s="8"/>
    </row>
    <row r="2652" spans="4:4" x14ac:dyDescent="0.2">
      <c r="D2652" s="8"/>
    </row>
    <row r="2653" spans="4:4" x14ac:dyDescent="0.2">
      <c r="D2653" s="8"/>
    </row>
    <row r="2654" spans="4:4" x14ac:dyDescent="0.2">
      <c r="D2654" s="8"/>
    </row>
    <row r="2655" spans="4:4" x14ac:dyDescent="0.2">
      <c r="D2655" s="8"/>
    </row>
    <row r="2656" spans="4:4" x14ac:dyDescent="0.2">
      <c r="D2656" s="8"/>
    </row>
    <row r="2657" spans="4:4" x14ac:dyDescent="0.2">
      <c r="D2657" s="8"/>
    </row>
    <row r="2658" spans="4:4" x14ac:dyDescent="0.2">
      <c r="D2658" s="8"/>
    </row>
    <row r="2659" spans="4:4" x14ac:dyDescent="0.2">
      <c r="D2659" s="8"/>
    </row>
    <row r="2660" spans="4:4" x14ac:dyDescent="0.2">
      <c r="D2660" s="8"/>
    </row>
    <row r="2661" spans="4:4" x14ac:dyDescent="0.2">
      <c r="D2661" s="8"/>
    </row>
    <row r="2662" spans="4:4" x14ac:dyDescent="0.2">
      <c r="D2662" s="8"/>
    </row>
    <row r="2663" spans="4:4" x14ac:dyDescent="0.2">
      <c r="D2663" s="8"/>
    </row>
    <row r="2664" spans="4:4" x14ac:dyDescent="0.2">
      <c r="D2664" s="8"/>
    </row>
    <row r="2665" spans="4:4" x14ac:dyDescent="0.2">
      <c r="D2665" s="8"/>
    </row>
    <row r="2666" spans="4:4" x14ac:dyDescent="0.2">
      <c r="D2666" s="8"/>
    </row>
    <row r="2667" spans="4:4" x14ac:dyDescent="0.2">
      <c r="D2667" s="8"/>
    </row>
    <row r="2668" spans="4:4" x14ac:dyDescent="0.2">
      <c r="D2668" s="8"/>
    </row>
    <row r="2669" spans="4:4" x14ac:dyDescent="0.2">
      <c r="D2669" s="8"/>
    </row>
    <row r="2670" spans="4:4" x14ac:dyDescent="0.2">
      <c r="D2670" s="8"/>
    </row>
    <row r="2671" spans="4:4" x14ac:dyDescent="0.2">
      <c r="D2671" s="8"/>
    </row>
    <row r="2672" spans="4:4" x14ac:dyDescent="0.2">
      <c r="D2672" s="8"/>
    </row>
    <row r="2673" spans="4:4" x14ac:dyDescent="0.2">
      <c r="D2673" s="8"/>
    </row>
    <row r="2674" spans="4:4" x14ac:dyDescent="0.2">
      <c r="D2674" s="8"/>
    </row>
    <row r="2675" spans="4:4" x14ac:dyDescent="0.2">
      <c r="D2675" s="8"/>
    </row>
    <row r="2676" spans="4:4" x14ac:dyDescent="0.2">
      <c r="D2676" s="8"/>
    </row>
    <row r="2677" spans="4:4" x14ac:dyDescent="0.2">
      <c r="D2677" s="8"/>
    </row>
    <row r="2678" spans="4:4" x14ac:dyDescent="0.2">
      <c r="D2678" s="8"/>
    </row>
    <row r="2679" spans="4:4" x14ac:dyDescent="0.2">
      <c r="D2679" s="8"/>
    </row>
    <row r="2680" spans="4:4" x14ac:dyDescent="0.2">
      <c r="D2680" s="8"/>
    </row>
    <row r="2681" spans="4:4" x14ac:dyDescent="0.2">
      <c r="D2681" s="8"/>
    </row>
    <row r="2682" spans="4:4" x14ac:dyDescent="0.2">
      <c r="D2682" s="8"/>
    </row>
    <row r="2683" spans="4:4" x14ac:dyDescent="0.2">
      <c r="D2683" s="8"/>
    </row>
    <row r="2684" spans="4:4" x14ac:dyDescent="0.2">
      <c r="D2684" s="8"/>
    </row>
    <row r="2685" spans="4:4" x14ac:dyDescent="0.2">
      <c r="D2685" s="8"/>
    </row>
    <row r="2686" spans="4:4" x14ac:dyDescent="0.2">
      <c r="D2686" s="8"/>
    </row>
    <row r="2687" spans="4:4" x14ac:dyDescent="0.2">
      <c r="D2687" s="8"/>
    </row>
    <row r="2688" spans="4:4" x14ac:dyDescent="0.2">
      <c r="D2688" s="8"/>
    </row>
    <row r="2689" spans="4:4" x14ac:dyDescent="0.2">
      <c r="D2689" s="8"/>
    </row>
    <row r="2690" spans="4:4" x14ac:dyDescent="0.2">
      <c r="D2690" s="8"/>
    </row>
    <row r="2691" spans="4:4" x14ac:dyDescent="0.2">
      <c r="D2691" s="8"/>
    </row>
    <row r="2692" spans="4:4" x14ac:dyDescent="0.2">
      <c r="D2692" s="8"/>
    </row>
    <row r="2693" spans="4:4" x14ac:dyDescent="0.2">
      <c r="D2693" s="8"/>
    </row>
    <row r="2694" spans="4:4" x14ac:dyDescent="0.2">
      <c r="D2694" s="8"/>
    </row>
    <row r="2695" spans="4:4" x14ac:dyDescent="0.2">
      <c r="D2695" s="8"/>
    </row>
    <row r="2696" spans="4:4" x14ac:dyDescent="0.2">
      <c r="D2696" s="8"/>
    </row>
    <row r="2697" spans="4:4" x14ac:dyDescent="0.2">
      <c r="D2697" s="8"/>
    </row>
    <row r="2698" spans="4:4" x14ac:dyDescent="0.2">
      <c r="D2698" s="8"/>
    </row>
    <row r="2699" spans="4:4" x14ac:dyDescent="0.2">
      <c r="D2699" s="8"/>
    </row>
    <row r="2700" spans="4:4" x14ac:dyDescent="0.2">
      <c r="D2700" s="8"/>
    </row>
    <row r="2701" spans="4:4" x14ac:dyDescent="0.2">
      <c r="D2701" s="8"/>
    </row>
    <row r="2702" spans="4:4" x14ac:dyDescent="0.2">
      <c r="D2702" s="8"/>
    </row>
    <row r="2703" spans="4:4" x14ac:dyDescent="0.2">
      <c r="D2703" s="8"/>
    </row>
    <row r="2704" spans="4:4" x14ac:dyDescent="0.2">
      <c r="D2704" s="8"/>
    </row>
    <row r="2705" spans="4:4" x14ac:dyDescent="0.2">
      <c r="D2705" s="8"/>
    </row>
    <row r="2706" spans="4:4" x14ac:dyDescent="0.2">
      <c r="D2706" s="8"/>
    </row>
    <row r="2707" spans="4:4" x14ac:dyDescent="0.2">
      <c r="D2707" s="8"/>
    </row>
    <row r="2708" spans="4:4" x14ac:dyDescent="0.2">
      <c r="D2708" s="8"/>
    </row>
    <row r="2709" spans="4:4" x14ac:dyDescent="0.2">
      <c r="D2709" s="8"/>
    </row>
    <row r="2710" spans="4:4" x14ac:dyDescent="0.2">
      <c r="D2710" s="8"/>
    </row>
    <row r="2711" spans="4:4" x14ac:dyDescent="0.2">
      <c r="D2711" s="8"/>
    </row>
    <row r="2712" spans="4:4" x14ac:dyDescent="0.2">
      <c r="D2712" s="8"/>
    </row>
    <row r="2713" spans="4:4" x14ac:dyDescent="0.2">
      <c r="D2713" s="8"/>
    </row>
    <row r="2714" spans="4:4" x14ac:dyDescent="0.2">
      <c r="D2714" s="8"/>
    </row>
    <row r="2715" spans="4:4" x14ac:dyDescent="0.2">
      <c r="D2715" s="8"/>
    </row>
    <row r="2716" spans="4:4" x14ac:dyDescent="0.2">
      <c r="D2716" s="8"/>
    </row>
    <row r="2717" spans="4:4" x14ac:dyDescent="0.2">
      <c r="D2717" s="8"/>
    </row>
    <row r="2718" spans="4:4" x14ac:dyDescent="0.2">
      <c r="D2718" s="8"/>
    </row>
    <row r="2719" spans="4:4" x14ac:dyDescent="0.2">
      <c r="D2719" s="8"/>
    </row>
    <row r="2720" spans="4:4" x14ac:dyDescent="0.2">
      <c r="D2720" s="8"/>
    </row>
    <row r="2721" spans="4:4" x14ac:dyDescent="0.2">
      <c r="D2721" s="8"/>
    </row>
    <row r="2722" spans="4:4" x14ac:dyDescent="0.2">
      <c r="D2722" s="8"/>
    </row>
    <row r="2723" spans="4:4" x14ac:dyDescent="0.2">
      <c r="D2723" s="8"/>
    </row>
    <row r="2724" spans="4:4" x14ac:dyDescent="0.2">
      <c r="D2724" s="8"/>
    </row>
    <row r="2725" spans="4:4" x14ac:dyDescent="0.2">
      <c r="D2725" s="8"/>
    </row>
    <row r="2726" spans="4:4" x14ac:dyDescent="0.2">
      <c r="D2726" s="8"/>
    </row>
    <row r="2727" spans="4:4" x14ac:dyDescent="0.2">
      <c r="D2727" s="8"/>
    </row>
    <row r="2728" spans="4:4" x14ac:dyDescent="0.2">
      <c r="D2728" s="8"/>
    </row>
    <row r="2729" spans="4:4" x14ac:dyDescent="0.2">
      <c r="D2729" s="8"/>
    </row>
    <row r="2730" spans="4:4" x14ac:dyDescent="0.2">
      <c r="D2730" s="8"/>
    </row>
    <row r="2731" spans="4:4" x14ac:dyDescent="0.2">
      <c r="D2731" s="8"/>
    </row>
    <row r="2732" spans="4:4" x14ac:dyDescent="0.2">
      <c r="D2732" s="8"/>
    </row>
    <row r="2733" spans="4:4" x14ac:dyDescent="0.2">
      <c r="D2733" s="8"/>
    </row>
    <row r="2734" spans="4:4" x14ac:dyDescent="0.2">
      <c r="D2734" s="8"/>
    </row>
    <row r="2735" spans="4:4" x14ac:dyDescent="0.2">
      <c r="D2735" s="8"/>
    </row>
    <row r="2736" spans="4:4" x14ac:dyDescent="0.2">
      <c r="D2736" s="8"/>
    </row>
    <row r="2737" spans="4:4" x14ac:dyDescent="0.2">
      <c r="D2737" s="8"/>
    </row>
    <row r="2738" spans="4:4" x14ac:dyDescent="0.2">
      <c r="D2738" s="8"/>
    </row>
    <row r="2739" spans="4:4" x14ac:dyDescent="0.2">
      <c r="D2739" s="8"/>
    </row>
    <row r="2740" spans="4:4" x14ac:dyDescent="0.2">
      <c r="D2740" s="8"/>
    </row>
    <row r="2741" spans="4:4" x14ac:dyDescent="0.2">
      <c r="D2741" s="8"/>
    </row>
    <row r="2742" spans="4:4" x14ac:dyDescent="0.2">
      <c r="D2742" s="8"/>
    </row>
    <row r="2743" spans="4:4" x14ac:dyDescent="0.2">
      <c r="D2743" s="8"/>
    </row>
    <row r="2744" spans="4:4" x14ac:dyDescent="0.2">
      <c r="D2744" s="8"/>
    </row>
    <row r="2745" spans="4:4" x14ac:dyDescent="0.2">
      <c r="D2745" s="8"/>
    </row>
    <row r="2746" spans="4:4" x14ac:dyDescent="0.2">
      <c r="D2746" s="8"/>
    </row>
    <row r="2747" spans="4:4" x14ac:dyDescent="0.2">
      <c r="D2747" s="8"/>
    </row>
    <row r="2748" spans="4:4" x14ac:dyDescent="0.2">
      <c r="D2748" s="8"/>
    </row>
    <row r="2749" spans="4:4" x14ac:dyDescent="0.2">
      <c r="D2749" s="8"/>
    </row>
    <row r="2750" spans="4:4" x14ac:dyDescent="0.2">
      <c r="D2750" s="8"/>
    </row>
    <row r="2751" spans="4:4" x14ac:dyDescent="0.2">
      <c r="D2751" s="8"/>
    </row>
    <row r="2752" spans="4:4" x14ac:dyDescent="0.2">
      <c r="D2752" s="8"/>
    </row>
    <row r="2753" spans="4:4" x14ac:dyDescent="0.2">
      <c r="D2753" s="8"/>
    </row>
    <row r="2754" spans="4:4" x14ac:dyDescent="0.2">
      <c r="D2754" s="8"/>
    </row>
    <row r="2755" spans="4:4" x14ac:dyDescent="0.2">
      <c r="D2755" s="8"/>
    </row>
    <row r="2756" spans="4:4" x14ac:dyDescent="0.2">
      <c r="D2756" s="8"/>
    </row>
    <row r="2757" spans="4:4" x14ac:dyDescent="0.2">
      <c r="D2757" s="8"/>
    </row>
    <row r="2758" spans="4:4" x14ac:dyDescent="0.2">
      <c r="D2758" s="8"/>
    </row>
    <row r="2759" spans="4:4" x14ac:dyDescent="0.2">
      <c r="D2759" s="8"/>
    </row>
    <row r="2760" spans="4:4" x14ac:dyDescent="0.2">
      <c r="D2760" s="8"/>
    </row>
    <row r="2761" spans="4:4" x14ac:dyDescent="0.2">
      <c r="D2761" s="8"/>
    </row>
    <row r="2762" spans="4:4" x14ac:dyDescent="0.2">
      <c r="D2762" s="8"/>
    </row>
    <row r="2763" spans="4:4" x14ac:dyDescent="0.2">
      <c r="D2763" s="8"/>
    </row>
    <row r="2764" spans="4:4" x14ac:dyDescent="0.2">
      <c r="D2764" s="8"/>
    </row>
    <row r="2765" spans="4:4" x14ac:dyDescent="0.2">
      <c r="D2765" s="8"/>
    </row>
    <row r="2766" spans="4:4" x14ac:dyDescent="0.2">
      <c r="D2766" s="8"/>
    </row>
    <row r="2767" spans="4:4" x14ac:dyDescent="0.2">
      <c r="D2767" s="8"/>
    </row>
    <row r="2768" spans="4:4" x14ac:dyDescent="0.2">
      <c r="D2768" s="8"/>
    </row>
    <row r="2769" spans="4:4" x14ac:dyDescent="0.2">
      <c r="D2769" s="8"/>
    </row>
    <row r="2770" spans="4:4" x14ac:dyDescent="0.2">
      <c r="D2770" s="8"/>
    </row>
    <row r="2771" spans="4:4" x14ac:dyDescent="0.2">
      <c r="D2771" s="8"/>
    </row>
    <row r="2772" spans="4:4" x14ac:dyDescent="0.2">
      <c r="D2772" s="8"/>
    </row>
    <row r="2773" spans="4:4" x14ac:dyDescent="0.2">
      <c r="D2773" s="8"/>
    </row>
    <row r="2774" spans="4:4" x14ac:dyDescent="0.2">
      <c r="D2774" s="8"/>
    </row>
    <row r="2775" spans="4:4" x14ac:dyDescent="0.2">
      <c r="D2775" s="8"/>
    </row>
    <row r="2776" spans="4:4" x14ac:dyDescent="0.2">
      <c r="D2776" s="8"/>
    </row>
    <row r="2777" spans="4:4" x14ac:dyDescent="0.2">
      <c r="D2777" s="8"/>
    </row>
    <row r="2778" spans="4:4" x14ac:dyDescent="0.2">
      <c r="D2778" s="8"/>
    </row>
    <row r="2779" spans="4:4" x14ac:dyDescent="0.2">
      <c r="D2779" s="8"/>
    </row>
    <row r="2780" spans="4:4" x14ac:dyDescent="0.2">
      <c r="D2780" s="8"/>
    </row>
    <row r="2781" spans="4:4" x14ac:dyDescent="0.2">
      <c r="D2781" s="8"/>
    </row>
    <row r="2782" spans="4:4" x14ac:dyDescent="0.2">
      <c r="D2782" s="8"/>
    </row>
    <row r="2783" spans="4:4" x14ac:dyDescent="0.2">
      <c r="D2783" s="8"/>
    </row>
    <row r="2784" spans="4:4" x14ac:dyDescent="0.2">
      <c r="D2784" s="8"/>
    </row>
    <row r="2785" spans="4:4" x14ac:dyDescent="0.2">
      <c r="D2785" s="8"/>
    </row>
    <row r="2786" spans="4:4" x14ac:dyDescent="0.2">
      <c r="D2786" s="8"/>
    </row>
    <row r="2787" spans="4:4" x14ac:dyDescent="0.2">
      <c r="D2787" s="8"/>
    </row>
    <row r="2788" spans="4:4" x14ac:dyDescent="0.2">
      <c r="D2788" s="8"/>
    </row>
    <row r="2789" spans="4:4" x14ac:dyDescent="0.2">
      <c r="D2789" s="8"/>
    </row>
    <row r="2790" spans="4:4" x14ac:dyDescent="0.2">
      <c r="D2790" s="8"/>
    </row>
    <row r="2791" spans="4:4" x14ac:dyDescent="0.2">
      <c r="D2791" s="8"/>
    </row>
    <row r="2792" spans="4:4" x14ac:dyDescent="0.2">
      <c r="D2792" s="8"/>
    </row>
    <row r="2793" spans="4:4" x14ac:dyDescent="0.2">
      <c r="D2793" s="8"/>
    </row>
    <row r="2794" spans="4:4" x14ac:dyDescent="0.2">
      <c r="D2794" s="8"/>
    </row>
    <row r="2795" spans="4:4" x14ac:dyDescent="0.2">
      <c r="D2795" s="8"/>
    </row>
    <row r="2796" spans="4:4" x14ac:dyDescent="0.2">
      <c r="D2796" s="8"/>
    </row>
    <row r="2797" spans="4:4" x14ac:dyDescent="0.2">
      <c r="D2797" s="8"/>
    </row>
    <row r="2798" spans="4:4" x14ac:dyDescent="0.2">
      <c r="D2798" s="8"/>
    </row>
    <row r="2799" spans="4:4" x14ac:dyDescent="0.2">
      <c r="D2799" s="8"/>
    </row>
    <row r="2800" spans="4:4" x14ac:dyDescent="0.2">
      <c r="D2800" s="8"/>
    </row>
    <row r="2801" spans="4:4" x14ac:dyDescent="0.2">
      <c r="D2801" s="8"/>
    </row>
    <row r="2802" spans="4:4" x14ac:dyDescent="0.2">
      <c r="D2802" s="8"/>
    </row>
    <row r="2803" spans="4:4" x14ac:dyDescent="0.2">
      <c r="D2803" s="8"/>
    </row>
    <row r="2804" spans="4:4" x14ac:dyDescent="0.2">
      <c r="D2804" s="8"/>
    </row>
    <row r="2805" spans="4:4" x14ac:dyDescent="0.2">
      <c r="D2805" s="8"/>
    </row>
    <row r="2806" spans="4:4" x14ac:dyDescent="0.2">
      <c r="D2806" s="8"/>
    </row>
    <row r="2807" spans="4:4" x14ac:dyDescent="0.2">
      <c r="D2807" s="8"/>
    </row>
    <row r="2808" spans="4:4" x14ac:dyDescent="0.2">
      <c r="D2808" s="8"/>
    </row>
    <row r="2809" spans="4:4" x14ac:dyDescent="0.2">
      <c r="D2809" s="8"/>
    </row>
    <row r="2810" spans="4:4" x14ac:dyDescent="0.2">
      <c r="D2810" s="8"/>
    </row>
    <row r="2811" spans="4:4" x14ac:dyDescent="0.2">
      <c r="D2811" s="8"/>
    </row>
    <row r="2812" spans="4:4" x14ac:dyDescent="0.2">
      <c r="D2812" s="8"/>
    </row>
    <row r="2813" spans="4:4" x14ac:dyDescent="0.2">
      <c r="D2813" s="8"/>
    </row>
    <row r="2814" spans="4:4" x14ac:dyDescent="0.2">
      <c r="D2814" s="8"/>
    </row>
    <row r="2815" spans="4:4" x14ac:dyDescent="0.2">
      <c r="D2815" s="8"/>
    </row>
    <row r="2816" spans="4:4" x14ac:dyDescent="0.2">
      <c r="D2816" s="8"/>
    </row>
    <row r="2817" spans="4:4" x14ac:dyDescent="0.2">
      <c r="D2817" s="8"/>
    </row>
    <row r="2818" spans="4:4" x14ac:dyDescent="0.2">
      <c r="D2818" s="8"/>
    </row>
    <row r="2819" spans="4:4" x14ac:dyDescent="0.2">
      <c r="D2819" s="8"/>
    </row>
    <row r="2820" spans="4:4" x14ac:dyDescent="0.2">
      <c r="D2820" s="8"/>
    </row>
    <row r="2821" spans="4:4" x14ac:dyDescent="0.2">
      <c r="D2821" s="8"/>
    </row>
    <row r="2822" spans="4:4" x14ac:dyDescent="0.2">
      <c r="D2822" s="8"/>
    </row>
    <row r="2823" spans="4:4" x14ac:dyDescent="0.2">
      <c r="D2823" s="8"/>
    </row>
    <row r="2824" spans="4:4" x14ac:dyDescent="0.2">
      <c r="D2824" s="8"/>
    </row>
    <row r="2825" spans="4:4" x14ac:dyDescent="0.2">
      <c r="D2825" s="8"/>
    </row>
    <row r="2826" spans="4:4" x14ac:dyDescent="0.2">
      <c r="D2826" s="8"/>
    </row>
    <row r="2827" spans="4:4" x14ac:dyDescent="0.2">
      <c r="D2827" s="8"/>
    </row>
    <row r="2828" spans="4:4" x14ac:dyDescent="0.2">
      <c r="D2828" s="8"/>
    </row>
    <row r="2829" spans="4:4" x14ac:dyDescent="0.2">
      <c r="D2829" s="8"/>
    </row>
    <row r="2830" spans="4:4" x14ac:dyDescent="0.2">
      <c r="D2830" s="8"/>
    </row>
    <row r="2831" spans="4:4" x14ac:dyDescent="0.2">
      <c r="D2831" s="8"/>
    </row>
    <row r="2832" spans="4:4" x14ac:dyDescent="0.2">
      <c r="D2832" s="8"/>
    </row>
    <row r="2833" spans="4:4" x14ac:dyDescent="0.2">
      <c r="D2833" s="8"/>
    </row>
    <row r="2834" spans="4:4" x14ac:dyDescent="0.2">
      <c r="D2834" s="8"/>
    </row>
    <row r="2835" spans="4:4" x14ac:dyDescent="0.2">
      <c r="D2835" s="8"/>
    </row>
    <row r="2836" spans="4:4" x14ac:dyDescent="0.2">
      <c r="D2836" s="8"/>
    </row>
    <row r="2837" spans="4:4" x14ac:dyDescent="0.2">
      <c r="D2837" s="8"/>
    </row>
    <row r="2838" spans="4:4" x14ac:dyDescent="0.2">
      <c r="D2838" s="8"/>
    </row>
    <row r="2839" spans="4:4" x14ac:dyDescent="0.2">
      <c r="D2839" s="8"/>
    </row>
    <row r="2840" spans="4:4" x14ac:dyDescent="0.2">
      <c r="D2840" s="8"/>
    </row>
    <row r="2841" spans="4:4" x14ac:dyDescent="0.2">
      <c r="D2841" s="8"/>
    </row>
    <row r="2842" spans="4:4" x14ac:dyDescent="0.2">
      <c r="D2842" s="8"/>
    </row>
    <row r="2843" spans="4:4" x14ac:dyDescent="0.2">
      <c r="D2843" s="8"/>
    </row>
    <row r="2844" spans="4:4" x14ac:dyDescent="0.2">
      <c r="D2844" s="8"/>
    </row>
    <row r="2845" spans="4:4" x14ac:dyDescent="0.2">
      <c r="D2845" s="8"/>
    </row>
    <row r="2846" spans="4:4" x14ac:dyDescent="0.2">
      <c r="D2846" s="8"/>
    </row>
    <row r="2847" spans="4:4" x14ac:dyDescent="0.2">
      <c r="D2847" s="8"/>
    </row>
    <row r="2848" spans="4:4" x14ac:dyDescent="0.2">
      <c r="D2848" s="8"/>
    </row>
    <row r="2849" spans="4:4" x14ac:dyDescent="0.2">
      <c r="D2849" s="8"/>
    </row>
    <row r="2850" spans="4:4" x14ac:dyDescent="0.2">
      <c r="D2850" s="8"/>
    </row>
    <row r="2851" spans="4:4" x14ac:dyDescent="0.2">
      <c r="D2851" s="8"/>
    </row>
    <row r="2852" spans="4:4" x14ac:dyDescent="0.2">
      <c r="D2852" s="8"/>
    </row>
    <row r="2853" spans="4:4" x14ac:dyDescent="0.2">
      <c r="D2853" s="8"/>
    </row>
    <row r="2854" spans="4:4" x14ac:dyDescent="0.2">
      <c r="D2854" s="8"/>
    </row>
    <row r="2855" spans="4:4" x14ac:dyDescent="0.2">
      <c r="D2855" s="8"/>
    </row>
    <row r="2856" spans="4:4" x14ac:dyDescent="0.2">
      <c r="D2856" s="8"/>
    </row>
    <row r="2857" spans="4:4" x14ac:dyDescent="0.2">
      <c r="D2857" s="8"/>
    </row>
    <row r="2858" spans="4:4" x14ac:dyDescent="0.2">
      <c r="D2858" s="8"/>
    </row>
    <row r="2859" spans="4:4" x14ac:dyDescent="0.2">
      <c r="D2859" s="8"/>
    </row>
    <row r="2860" spans="4:4" x14ac:dyDescent="0.2">
      <c r="D2860" s="8"/>
    </row>
    <row r="2861" spans="4:4" x14ac:dyDescent="0.2">
      <c r="D2861" s="8"/>
    </row>
    <row r="2862" spans="4:4" x14ac:dyDescent="0.2">
      <c r="D2862" s="8"/>
    </row>
    <row r="2863" spans="4:4" x14ac:dyDescent="0.2">
      <c r="D2863" s="8"/>
    </row>
    <row r="2864" spans="4:4" x14ac:dyDescent="0.2">
      <c r="D2864" s="8"/>
    </row>
    <row r="2865" spans="4:4" x14ac:dyDescent="0.2">
      <c r="D2865" s="8"/>
    </row>
    <row r="2866" spans="4:4" x14ac:dyDescent="0.2">
      <c r="D2866" s="8"/>
    </row>
    <row r="2867" spans="4:4" x14ac:dyDescent="0.2">
      <c r="D2867" s="8"/>
    </row>
    <row r="2868" spans="4:4" x14ac:dyDescent="0.2">
      <c r="D2868" s="8"/>
    </row>
    <row r="2869" spans="4:4" x14ac:dyDescent="0.2">
      <c r="D2869" s="8"/>
    </row>
    <row r="2870" spans="4:4" x14ac:dyDescent="0.2">
      <c r="D2870" s="8"/>
    </row>
    <row r="2871" spans="4:4" x14ac:dyDescent="0.2">
      <c r="D2871" s="8"/>
    </row>
    <row r="2872" spans="4:4" x14ac:dyDescent="0.2">
      <c r="D2872" s="8"/>
    </row>
    <row r="2873" spans="4:4" x14ac:dyDescent="0.2">
      <c r="D2873" s="8"/>
    </row>
    <row r="2874" spans="4:4" x14ac:dyDescent="0.2">
      <c r="D2874" s="8"/>
    </row>
    <row r="2875" spans="4:4" x14ac:dyDescent="0.2">
      <c r="D2875" s="8"/>
    </row>
    <row r="2876" spans="4:4" x14ac:dyDescent="0.2">
      <c r="D2876" s="8"/>
    </row>
    <row r="2877" spans="4:4" x14ac:dyDescent="0.2">
      <c r="D2877" s="8"/>
    </row>
    <row r="2878" spans="4:4" x14ac:dyDescent="0.2">
      <c r="D2878" s="8"/>
    </row>
    <row r="2879" spans="4:4" x14ac:dyDescent="0.2">
      <c r="D2879" s="8"/>
    </row>
    <row r="2880" spans="4:4" x14ac:dyDescent="0.2">
      <c r="D2880" s="8"/>
    </row>
    <row r="2881" spans="4:4" x14ac:dyDescent="0.2">
      <c r="D2881" s="8"/>
    </row>
    <row r="2882" spans="4:4" x14ac:dyDescent="0.2">
      <c r="D2882" s="8"/>
    </row>
    <row r="2883" spans="4:4" x14ac:dyDescent="0.2">
      <c r="D2883" s="8"/>
    </row>
    <row r="2884" spans="4:4" x14ac:dyDescent="0.2">
      <c r="D2884" s="8"/>
    </row>
    <row r="2885" spans="4:4" x14ac:dyDescent="0.2">
      <c r="D2885" s="8"/>
    </row>
    <row r="2886" spans="4:4" x14ac:dyDescent="0.2">
      <c r="D2886" s="8"/>
    </row>
    <row r="2887" spans="4:4" x14ac:dyDescent="0.2">
      <c r="D2887" s="8"/>
    </row>
    <row r="2888" spans="4:4" x14ac:dyDescent="0.2">
      <c r="D2888" s="8"/>
    </row>
    <row r="2889" spans="4:4" x14ac:dyDescent="0.2">
      <c r="D2889" s="8"/>
    </row>
    <row r="2890" spans="4:4" x14ac:dyDescent="0.2">
      <c r="D2890" s="8"/>
    </row>
    <row r="2891" spans="4:4" x14ac:dyDescent="0.2">
      <c r="D2891" s="8"/>
    </row>
    <row r="2892" spans="4:4" x14ac:dyDescent="0.2">
      <c r="D2892" s="8"/>
    </row>
    <row r="2893" spans="4:4" x14ac:dyDescent="0.2">
      <c r="D2893" s="8"/>
    </row>
    <row r="2894" spans="4:4" x14ac:dyDescent="0.2">
      <c r="D2894" s="8"/>
    </row>
    <row r="2895" spans="4:4" x14ac:dyDescent="0.2">
      <c r="D2895" s="8"/>
    </row>
    <row r="2896" spans="4:4" x14ac:dyDescent="0.2">
      <c r="D2896" s="8"/>
    </row>
    <row r="2897" spans="4:4" x14ac:dyDescent="0.2">
      <c r="D2897" s="8"/>
    </row>
    <row r="2898" spans="4:4" x14ac:dyDescent="0.2">
      <c r="D2898" s="8"/>
    </row>
    <row r="2899" spans="4:4" x14ac:dyDescent="0.2">
      <c r="D2899" s="8"/>
    </row>
    <row r="2900" spans="4:4" x14ac:dyDescent="0.2">
      <c r="D2900" s="8"/>
    </row>
    <row r="2901" spans="4:4" x14ac:dyDescent="0.2">
      <c r="D2901" s="8"/>
    </row>
    <row r="2902" spans="4:4" x14ac:dyDescent="0.2">
      <c r="D2902" s="8"/>
    </row>
    <row r="2903" spans="4:4" x14ac:dyDescent="0.2">
      <c r="D2903" s="8"/>
    </row>
    <row r="2904" spans="4:4" x14ac:dyDescent="0.2">
      <c r="D2904" s="8"/>
    </row>
    <row r="2905" spans="4:4" x14ac:dyDescent="0.2">
      <c r="D2905" s="8"/>
    </row>
    <row r="2906" spans="4:4" x14ac:dyDescent="0.2">
      <c r="D2906" s="8"/>
    </row>
    <row r="2907" spans="4:4" x14ac:dyDescent="0.2">
      <c r="D2907" s="8"/>
    </row>
    <row r="2908" spans="4:4" x14ac:dyDescent="0.2">
      <c r="D2908" s="8"/>
    </row>
    <row r="2909" spans="4:4" x14ac:dyDescent="0.2">
      <c r="D2909" s="8"/>
    </row>
    <row r="2910" spans="4:4" x14ac:dyDescent="0.2">
      <c r="D2910" s="8"/>
    </row>
    <row r="2911" spans="4:4" x14ac:dyDescent="0.2">
      <c r="D2911" s="8"/>
    </row>
    <row r="2912" spans="4:4" x14ac:dyDescent="0.2">
      <c r="D2912" s="8"/>
    </row>
    <row r="2913" spans="4:4" x14ac:dyDescent="0.2">
      <c r="D2913" s="8"/>
    </row>
    <row r="2914" spans="4:4" x14ac:dyDescent="0.2">
      <c r="D2914" s="8"/>
    </row>
    <row r="2915" spans="4:4" x14ac:dyDescent="0.2">
      <c r="D2915" s="8"/>
    </row>
    <row r="2916" spans="4:4" x14ac:dyDescent="0.2">
      <c r="D2916" s="8"/>
    </row>
    <row r="2917" spans="4:4" x14ac:dyDescent="0.2">
      <c r="D2917" s="8"/>
    </row>
    <row r="2918" spans="4:4" x14ac:dyDescent="0.2">
      <c r="D2918" s="8"/>
    </row>
    <row r="2919" spans="4:4" x14ac:dyDescent="0.2">
      <c r="D2919" s="8"/>
    </row>
    <row r="2920" spans="4:4" x14ac:dyDescent="0.2">
      <c r="D2920" s="8"/>
    </row>
    <row r="2921" spans="4:4" x14ac:dyDescent="0.2">
      <c r="D2921" s="8"/>
    </row>
    <row r="2922" spans="4:4" x14ac:dyDescent="0.2">
      <c r="D2922" s="8"/>
    </row>
    <row r="2923" spans="4:4" x14ac:dyDescent="0.2">
      <c r="D2923" s="8"/>
    </row>
    <row r="2924" spans="4:4" x14ac:dyDescent="0.2">
      <c r="D2924" s="8"/>
    </row>
    <row r="2925" spans="4:4" x14ac:dyDescent="0.2">
      <c r="D2925" s="8"/>
    </row>
    <row r="2926" spans="4:4" x14ac:dyDescent="0.2">
      <c r="D2926" s="8"/>
    </row>
    <row r="2927" spans="4:4" x14ac:dyDescent="0.2">
      <c r="D2927" s="8"/>
    </row>
    <row r="2928" spans="4:4" x14ac:dyDescent="0.2">
      <c r="D2928" s="8"/>
    </row>
    <row r="2929" spans="4:4" x14ac:dyDescent="0.2">
      <c r="D2929" s="8"/>
    </row>
    <row r="2930" spans="4:4" x14ac:dyDescent="0.2">
      <c r="D2930" s="8"/>
    </row>
    <row r="2931" spans="4:4" x14ac:dyDescent="0.2">
      <c r="D2931" s="8"/>
    </row>
    <row r="2932" spans="4:4" x14ac:dyDescent="0.2">
      <c r="D2932" s="8"/>
    </row>
    <row r="2933" spans="4:4" x14ac:dyDescent="0.2">
      <c r="D2933" s="8"/>
    </row>
    <row r="2934" spans="4:4" x14ac:dyDescent="0.2">
      <c r="D2934" s="8"/>
    </row>
    <row r="2935" spans="4:4" x14ac:dyDescent="0.2">
      <c r="D2935" s="8"/>
    </row>
    <row r="2936" spans="4:4" x14ac:dyDescent="0.2">
      <c r="D2936" s="8"/>
    </row>
    <row r="2937" spans="4:4" x14ac:dyDescent="0.2">
      <c r="D2937" s="8"/>
    </row>
    <row r="2938" spans="4:4" x14ac:dyDescent="0.2">
      <c r="D2938" s="8"/>
    </row>
    <row r="2939" spans="4:4" x14ac:dyDescent="0.2">
      <c r="D2939" s="8"/>
    </row>
    <row r="2940" spans="4:4" x14ac:dyDescent="0.2">
      <c r="D2940" s="8"/>
    </row>
    <row r="2941" spans="4:4" x14ac:dyDescent="0.2">
      <c r="D2941" s="8"/>
    </row>
    <row r="2942" spans="4:4" x14ac:dyDescent="0.2">
      <c r="D2942" s="8"/>
    </row>
    <row r="2943" spans="4:4" x14ac:dyDescent="0.2">
      <c r="D2943" s="8"/>
    </row>
    <row r="2944" spans="4:4" x14ac:dyDescent="0.2">
      <c r="D2944" s="8"/>
    </row>
    <row r="2945" spans="4:4" x14ac:dyDescent="0.2">
      <c r="D2945" s="8"/>
    </row>
    <row r="2946" spans="4:4" x14ac:dyDescent="0.2">
      <c r="D2946" s="8"/>
    </row>
    <row r="2947" spans="4:4" x14ac:dyDescent="0.2">
      <c r="D2947" s="8"/>
    </row>
    <row r="2948" spans="4:4" x14ac:dyDescent="0.2">
      <c r="D2948" s="8"/>
    </row>
    <row r="2949" spans="4:4" x14ac:dyDescent="0.2">
      <c r="D2949" s="8"/>
    </row>
    <row r="2950" spans="4:4" x14ac:dyDescent="0.2">
      <c r="D2950" s="8"/>
    </row>
    <row r="2951" spans="4:4" x14ac:dyDescent="0.2">
      <c r="D2951" s="8"/>
    </row>
    <row r="2952" spans="4:4" x14ac:dyDescent="0.2">
      <c r="D2952" s="8"/>
    </row>
    <row r="2953" spans="4:4" x14ac:dyDescent="0.2">
      <c r="D2953" s="8"/>
    </row>
    <row r="2954" spans="4:4" x14ac:dyDescent="0.2">
      <c r="D2954" s="8"/>
    </row>
    <row r="2955" spans="4:4" x14ac:dyDescent="0.2">
      <c r="D2955" s="8"/>
    </row>
    <row r="2956" spans="4:4" x14ac:dyDescent="0.2">
      <c r="D2956" s="8"/>
    </row>
    <row r="2957" spans="4:4" x14ac:dyDescent="0.2">
      <c r="D2957" s="8"/>
    </row>
    <row r="2958" spans="4:4" x14ac:dyDescent="0.2">
      <c r="D2958" s="8"/>
    </row>
    <row r="2959" spans="4:4" x14ac:dyDescent="0.2">
      <c r="D2959" s="8"/>
    </row>
    <row r="2960" spans="4:4" x14ac:dyDescent="0.2">
      <c r="D2960" s="8"/>
    </row>
    <row r="2961" spans="4:4" x14ac:dyDescent="0.2">
      <c r="D2961" s="8"/>
    </row>
    <row r="2962" spans="4:4" x14ac:dyDescent="0.2">
      <c r="D2962" s="8"/>
    </row>
    <row r="2963" spans="4:4" x14ac:dyDescent="0.2">
      <c r="D2963" s="8"/>
    </row>
    <row r="2964" spans="4:4" x14ac:dyDescent="0.2">
      <c r="D2964" s="8"/>
    </row>
    <row r="2965" spans="4:4" x14ac:dyDescent="0.2">
      <c r="D2965" s="8"/>
    </row>
    <row r="2966" spans="4:4" x14ac:dyDescent="0.2">
      <c r="D2966" s="8"/>
    </row>
    <row r="2967" spans="4:4" x14ac:dyDescent="0.2">
      <c r="D2967" s="8"/>
    </row>
    <row r="2968" spans="4:4" x14ac:dyDescent="0.2">
      <c r="D2968" s="8"/>
    </row>
    <row r="2969" spans="4:4" x14ac:dyDescent="0.2">
      <c r="D2969" s="8"/>
    </row>
    <row r="2970" spans="4:4" x14ac:dyDescent="0.2">
      <c r="D2970" s="8"/>
    </row>
    <row r="2971" spans="4:4" x14ac:dyDescent="0.2">
      <c r="D2971" s="8"/>
    </row>
    <row r="2972" spans="4:4" x14ac:dyDescent="0.2">
      <c r="D2972" s="8"/>
    </row>
    <row r="2973" spans="4:4" x14ac:dyDescent="0.2">
      <c r="D2973" s="8"/>
    </row>
    <row r="2974" spans="4:4" x14ac:dyDescent="0.2">
      <c r="D2974" s="8"/>
    </row>
    <row r="2975" spans="4:4" x14ac:dyDescent="0.2">
      <c r="D2975" s="8"/>
    </row>
    <row r="2976" spans="4:4" x14ac:dyDescent="0.2">
      <c r="D2976" s="8"/>
    </row>
    <row r="2977" spans="4:4" x14ac:dyDescent="0.2">
      <c r="D2977" s="8"/>
    </row>
    <row r="2978" spans="4:4" x14ac:dyDescent="0.2">
      <c r="D2978" s="8"/>
    </row>
    <row r="2979" spans="4:4" x14ac:dyDescent="0.2">
      <c r="D2979" s="8"/>
    </row>
    <row r="2980" spans="4:4" x14ac:dyDescent="0.2">
      <c r="D2980" s="8"/>
    </row>
    <row r="2981" spans="4:4" x14ac:dyDescent="0.2">
      <c r="D2981" s="8"/>
    </row>
    <row r="2982" spans="4:4" x14ac:dyDescent="0.2">
      <c r="D2982" s="8"/>
    </row>
    <row r="2983" spans="4:4" x14ac:dyDescent="0.2">
      <c r="D2983" s="8"/>
    </row>
    <row r="2984" spans="4:4" x14ac:dyDescent="0.2">
      <c r="D2984" s="8"/>
    </row>
    <row r="2985" spans="4:4" x14ac:dyDescent="0.2">
      <c r="D2985" s="8"/>
    </row>
    <row r="2986" spans="4:4" x14ac:dyDescent="0.2">
      <c r="D2986" s="8"/>
    </row>
    <row r="2987" spans="4:4" x14ac:dyDescent="0.2">
      <c r="D2987" s="8"/>
    </row>
    <row r="2988" spans="4:4" x14ac:dyDescent="0.2">
      <c r="D2988" s="8"/>
    </row>
    <row r="2989" spans="4:4" x14ac:dyDescent="0.2">
      <c r="D2989" s="8"/>
    </row>
    <row r="2990" spans="4:4" x14ac:dyDescent="0.2">
      <c r="D2990" s="8"/>
    </row>
    <row r="2991" spans="4:4" x14ac:dyDescent="0.2">
      <c r="D2991" s="8"/>
    </row>
    <row r="2992" spans="4:4" x14ac:dyDescent="0.2">
      <c r="D2992" s="8"/>
    </row>
    <row r="2993" spans="4:4" x14ac:dyDescent="0.2">
      <c r="D2993" s="8"/>
    </row>
    <row r="2994" spans="4:4" x14ac:dyDescent="0.2">
      <c r="D2994" s="8"/>
    </row>
    <row r="2995" spans="4:4" x14ac:dyDescent="0.2">
      <c r="D2995" s="8"/>
    </row>
    <row r="2996" spans="4:4" x14ac:dyDescent="0.2">
      <c r="D2996" s="8"/>
    </row>
    <row r="2997" spans="4:4" x14ac:dyDescent="0.2">
      <c r="D2997" s="8"/>
    </row>
    <row r="2998" spans="4:4" x14ac:dyDescent="0.2">
      <c r="D2998" s="8"/>
    </row>
    <row r="2999" spans="4:4" x14ac:dyDescent="0.2">
      <c r="D2999" s="8"/>
    </row>
    <row r="3000" spans="4:4" x14ac:dyDescent="0.2">
      <c r="D3000" s="8"/>
    </row>
    <row r="3001" spans="4:4" x14ac:dyDescent="0.2">
      <c r="D3001" s="8"/>
    </row>
    <row r="3002" spans="4:4" x14ac:dyDescent="0.2">
      <c r="D3002" s="8"/>
    </row>
    <row r="3003" spans="4:4" x14ac:dyDescent="0.2">
      <c r="D3003" s="8"/>
    </row>
    <row r="3004" spans="4:4" x14ac:dyDescent="0.2">
      <c r="D3004" s="8"/>
    </row>
    <row r="3005" spans="4:4" x14ac:dyDescent="0.2">
      <c r="D3005" s="8"/>
    </row>
    <row r="3006" spans="4:4" x14ac:dyDescent="0.2">
      <c r="D3006" s="8"/>
    </row>
    <row r="3007" spans="4:4" x14ac:dyDescent="0.2">
      <c r="D3007" s="8"/>
    </row>
    <row r="3008" spans="4:4" x14ac:dyDescent="0.2">
      <c r="D3008" s="8"/>
    </row>
    <row r="3009" spans="4:4" x14ac:dyDescent="0.2">
      <c r="D3009" s="8"/>
    </row>
    <row r="3010" spans="4:4" x14ac:dyDescent="0.2">
      <c r="D3010" s="8"/>
    </row>
    <row r="3011" spans="4:4" x14ac:dyDescent="0.2">
      <c r="D3011" s="8"/>
    </row>
    <row r="3012" spans="4:4" x14ac:dyDescent="0.2">
      <c r="D3012" s="8"/>
    </row>
    <row r="3013" spans="4:4" x14ac:dyDescent="0.2">
      <c r="D3013" s="8"/>
    </row>
    <row r="3014" spans="4:4" x14ac:dyDescent="0.2">
      <c r="D3014" s="8"/>
    </row>
    <row r="3015" spans="4:4" x14ac:dyDescent="0.2">
      <c r="D3015" s="8"/>
    </row>
    <row r="3016" spans="4:4" x14ac:dyDescent="0.2">
      <c r="D3016" s="8"/>
    </row>
    <row r="3017" spans="4:4" x14ac:dyDescent="0.2">
      <c r="D3017" s="8"/>
    </row>
    <row r="3018" spans="4:4" x14ac:dyDescent="0.2">
      <c r="D3018" s="8"/>
    </row>
    <row r="3019" spans="4:4" x14ac:dyDescent="0.2">
      <c r="D3019" s="8"/>
    </row>
    <row r="3020" spans="4:4" x14ac:dyDescent="0.2">
      <c r="D3020" s="8"/>
    </row>
    <row r="3021" spans="4:4" x14ac:dyDescent="0.2">
      <c r="D3021" s="8"/>
    </row>
    <row r="3022" spans="4:4" x14ac:dyDescent="0.2">
      <c r="D3022" s="8"/>
    </row>
    <row r="3023" spans="4:4" x14ac:dyDescent="0.2">
      <c r="D3023" s="8"/>
    </row>
    <row r="3024" spans="4:4" x14ac:dyDescent="0.2">
      <c r="D3024" s="8"/>
    </row>
    <row r="3025" spans="4:4" x14ac:dyDescent="0.2">
      <c r="D3025" s="8"/>
    </row>
    <row r="3026" spans="4:4" x14ac:dyDescent="0.2">
      <c r="D3026" s="8"/>
    </row>
    <row r="3027" spans="4:4" x14ac:dyDescent="0.2">
      <c r="D3027" s="8"/>
    </row>
    <row r="3028" spans="4:4" x14ac:dyDescent="0.2">
      <c r="D3028" s="8"/>
    </row>
    <row r="3029" spans="4:4" x14ac:dyDescent="0.2">
      <c r="D3029" s="8"/>
    </row>
    <row r="3030" spans="4:4" x14ac:dyDescent="0.2">
      <c r="D3030" s="8"/>
    </row>
    <row r="3031" spans="4:4" x14ac:dyDescent="0.2">
      <c r="D3031" s="8"/>
    </row>
    <row r="3032" spans="4:4" x14ac:dyDescent="0.2">
      <c r="D3032" s="8"/>
    </row>
    <row r="3033" spans="4:4" x14ac:dyDescent="0.2">
      <c r="D3033" s="8"/>
    </row>
    <row r="3034" spans="4:4" x14ac:dyDescent="0.2">
      <c r="D3034" s="8"/>
    </row>
    <row r="3035" spans="4:4" x14ac:dyDescent="0.2">
      <c r="D3035" s="8"/>
    </row>
    <row r="3036" spans="4:4" x14ac:dyDescent="0.2">
      <c r="D3036" s="8"/>
    </row>
    <row r="3037" spans="4:4" x14ac:dyDescent="0.2">
      <c r="D3037" s="8"/>
    </row>
    <row r="3038" spans="4:4" x14ac:dyDescent="0.2">
      <c r="D3038" s="8"/>
    </row>
    <row r="3039" spans="4:4" x14ac:dyDescent="0.2">
      <c r="D3039" s="8"/>
    </row>
    <row r="3040" spans="4:4" x14ac:dyDescent="0.2">
      <c r="D3040" s="8"/>
    </row>
    <row r="3041" spans="4:4" x14ac:dyDescent="0.2">
      <c r="D3041" s="8"/>
    </row>
    <row r="3042" spans="4:4" x14ac:dyDescent="0.2">
      <c r="D3042" s="8"/>
    </row>
    <row r="3043" spans="4:4" x14ac:dyDescent="0.2">
      <c r="D3043" s="8"/>
    </row>
    <row r="3044" spans="4:4" x14ac:dyDescent="0.2">
      <c r="D3044" s="8"/>
    </row>
    <row r="3045" spans="4:4" x14ac:dyDescent="0.2">
      <c r="D3045" s="8"/>
    </row>
    <row r="3046" spans="4:4" x14ac:dyDescent="0.2">
      <c r="D3046" s="8"/>
    </row>
    <row r="3047" spans="4:4" x14ac:dyDescent="0.2">
      <c r="D3047" s="8"/>
    </row>
    <row r="3048" spans="4:4" x14ac:dyDescent="0.2">
      <c r="D3048" s="8"/>
    </row>
    <row r="3049" spans="4:4" x14ac:dyDescent="0.2">
      <c r="D3049" s="8"/>
    </row>
    <row r="3050" spans="4:4" x14ac:dyDescent="0.2">
      <c r="D3050" s="8"/>
    </row>
    <row r="3051" spans="4:4" x14ac:dyDescent="0.2">
      <c r="D3051" s="8"/>
    </row>
    <row r="3052" spans="4:4" x14ac:dyDescent="0.2">
      <c r="D3052" s="8"/>
    </row>
    <row r="3053" spans="4:4" x14ac:dyDescent="0.2">
      <c r="D3053" s="8"/>
    </row>
    <row r="3054" spans="4:4" x14ac:dyDescent="0.2">
      <c r="D3054" s="8"/>
    </row>
    <row r="3055" spans="4:4" x14ac:dyDescent="0.2">
      <c r="D3055" s="8"/>
    </row>
    <row r="3056" spans="4:4" x14ac:dyDescent="0.2">
      <c r="D3056" s="8"/>
    </row>
    <row r="3057" spans="4:4" x14ac:dyDescent="0.2">
      <c r="D3057" s="8"/>
    </row>
    <row r="3058" spans="4:4" x14ac:dyDescent="0.2">
      <c r="D3058" s="8"/>
    </row>
    <row r="3059" spans="4:4" x14ac:dyDescent="0.2">
      <c r="D3059" s="8"/>
    </row>
    <row r="3060" spans="4:4" x14ac:dyDescent="0.2">
      <c r="D3060" s="8"/>
    </row>
    <row r="3061" spans="4:4" x14ac:dyDescent="0.2">
      <c r="D3061" s="8"/>
    </row>
    <row r="3062" spans="4:4" x14ac:dyDescent="0.2">
      <c r="D3062" s="8"/>
    </row>
    <row r="3063" spans="4:4" x14ac:dyDescent="0.2">
      <c r="D3063" s="8"/>
    </row>
    <row r="3064" spans="4:4" x14ac:dyDescent="0.2">
      <c r="D3064" s="8"/>
    </row>
    <row r="3065" spans="4:4" x14ac:dyDescent="0.2">
      <c r="D3065" s="8"/>
    </row>
    <row r="3066" spans="4:4" x14ac:dyDescent="0.2">
      <c r="D3066" s="8"/>
    </row>
    <row r="3067" spans="4:4" x14ac:dyDescent="0.2">
      <c r="D3067" s="8"/>
    </row>
    <row r="3068" spans="4:4" x14ac:dyDescent="0.2">
      <c r="D3068" s="8"/>
    </row>
    <row r="3069" spans="4:4" x14ac:dyDescent="0.2">
      <c r="D3069" s="8"/>
    </row>
    <row r="3070" spans="4:4" x14ac:dyDescent="0.2">
      <c r="D3070" s="8"/>
    </row>
    <row r="3071" spans="4:4" x14ac:dyDescent="0.2">
      <c r="D3071" s="8"/>
    </row>
    <row r="3072" spans="4:4" x14ac:dyDescent="0.2">
      <c r="D3072" s="8"/>
    </row>
    <row r="3073" spans="4:4" x14ac:dyDescent="0.2">
      <c r="D3073" s="8"/>
    </row>
    <row r="3074" spans="4:4" x14ac:dyDescent="0.2">
      <c r="D3074" s="8"/>
    </row>
    <row r="3075" spans="4:4" x14ac:dyDescent="0.2">
      <c r="D3075" s="8"/>
    </row>
    <row r="3076" spans="4:4" x14ac:dyDescent="0.2">
      <c r="D3076" s="8"/>
    </row>
    <row r="3077" spans="4:4" x14ac:dyDescent="0.2">
      <c r="D3077" s="8"/>
    </row>
    <row r="3078" spans="4:4" x14ac:dyDescent="0.2">
      <c r="D3078" s="8"/>
    </row>
    <row r="3079" spans="4:4" x14ac:dyDescent="0.2">
      <c r="D3079" s="8"/>
    </row>
    <row r="3080" spans="4:4" x14ac:dyDescent="0.2">
      <c r="D3080" s="8"/>
    </row>
    <row r="3081" spans="4:4" x14ac:dyDescent="0.2">
      <c r="D3081" s="8"/>
    </row>
    <row r="3082" spans="4:4" x14ac:dyDescent="0.2">
      <c r="D3082" s="8"/>
    </row>
    <row r="3083" spans="4:4" x14ac:dyDescent="0.2">
      <c r="D3083" s="8"/>
    </row>
    <row r="3084" spans="4:4" x14ac:dyDescent="0.2">
      <c r="D3084" s="8"/>
    </row>
    <row r="3085" spans="4:4" x14ac:dyDescent="0.2">
      <c r="D3085" s="8"/>
    </row>
    <row r="3086" spans="4:4" x14ac:dyDescent="0.2">
      <c r="D3086" s="8"/>
    </row>
    <row r="3087" spans="4:4" x14ac:dyDescent="0.2">
      <c r="D3087" s="8"/>
    </row>
    <row r="3088" spans="4:4" x14ac:dyDescent="0.2">
      <c r="D3088" s="8"/>
    </row>
    <row r="3089" spans="4:4" x14ac:dyDescent="0.2">
      <c r="D3089" s="8"/>
    </row>
    <row r="3090" spans="4:4" x14ac:dyDescent="0.2">
      <c r="D3090" s="8"/>
    </row>
    <row r="3091" spans="4:4" x14ac:dyDescent="0.2">
      <c r="D3091" s="8"/>
    </row>
    <row r="3092" spans="4:4" x14ac:dyDescent="0.2">
      <c r="D3092" s="8"/>
    </row>
    <row r="3093" spans="4:4" x14ac:dyDescent="0.2">
      <c r="D3093" s="8"/>
    </row>
    <row r="3094" spans="4:4" x14ac:dyDescent="0.2">
      <c r="D3094" s="8"/>
    </row>
    <row r="3095" spans="4:4" x14ac:dyDescent="0.2">
      <c r="D3095" s="8"/>
    </row>
    <row r="3096" spans="4:4" x14ac:dyDescent="0.2">
      <c r="D3096" s="8"/>
    </row>
    <row r="3097" spans="4:4" x14ac:dyDescent="0.2">
      <c r="D3097" s="8"/>
    </row>
    <row r="3098" spans="4:4" x14ac:dyDescent="0.2">
      <c r="D3098" s="8"/>
    </row>
    <row r="3099" spans="4:4" x14ac:dyDescent="0.2">
      <c r="D3099" s="8"/>
    </row>
    <row r="3100" spans="4:4" x14ac:dyDescent="0.2">
      <c r="D3100" s="8"/>
    </row>
    <row r="3101" spans="4:4" x14ac:dyDescent="0.2">
      <c r="D3101" s="8"/>
    </row>
    <row r="3102" spans="4:4" x14ac:dyDescent="0.2">
      <c r="D3102" s="8"/>
    </row>
    <row r="3103" spans="4:4" x14ac:dyDescent="0.2">
      <c r="D3103" s="8"/>
    </row>
    <row r="3104" spans="4:4" x14ac:dyDescent="0.2">
      <c r="D3104" s="8"/>
    </row>
    <row r="3105" spans="4:4" x14ac:dyDescent="0.2">
      <c r="D3105" s="8"/>
    </row>
    <row r="3106" spans="4:4" x14ac:dyDescent="0.2">
      <c r="D3106" s="8"/>
    </row>
    <row r="3107" spans="4:4" x14ac:dyDescent="0.2">
      <c r="D3107" s="8"/>
    </row>
    <row r="3108" spans="4:4" x14ac:dyDescent="0.2">
      <c r="D3108" s="8"/>
    </row>
    <row r="3109" spans="4:4" x14ac:dyDescent="0.2">
      <c r="D3109" s="8"/>
    </row>
    <row r="3110" spans="4:4" x14ac:dyDescent="0.2">
      <c r="D3110" s="8"/>
    </row>
    <row r="3111" spans="4:4" x14ac:dyDescent="0.2">
      <c r="D3111" s="8"/>
    </row>
    <row r="3112" spans="4:4" x14ac:dyDescent="0.2">
      <c r="D3112" s="8"/>
    </row>
    <row r="3113" spans="4:4" x14ac:dyDescent="0.2">
      <c r="D3113" s="8"/>
    </row>
    <row r="3114" spans="4:4" x14ac:dyDescent="0.2">
      <c r="D3114" s="8"/>
    </row>
    <row r="3115" spans="4:4" x14ac:dyDescent="0.2">
      <c r="D3115" s="8"/>
    </row>
    <row r="3116" spans="4:4" x14ac:dyDescent="0.2">
      <c r="D3116" s="8"/>
    </row>
    <row r="3117" spans="4:4" x14ac:dyDescent="0.2">
      <c r="D3117" s="8"/>
    </row>
    <row r="3118" spans="4:4" x14ac:dyDescent="0.2">
      <c r="D3118" s="8"/>
    </row>
    <row r="3119" spans="4:4" x14ac:dyDescent="0.2">
      <c r="D3119" s="8"/>
    </row>
    <row r="3120" spans="4:4" x14ac:dyDescent="0.2">
      <c r="D3120" s="8"/>
    </row>
    <row r="3121" spans="4:4" x14ac:dyDescent="0.2">
      <c r="D3121" s="8"/>
    </row>
    <row r="3122" spans="4:4" x14ac:dyDescent="0.2">
      <c r="D3122" s="8"/>
    </row>
    <row r="3123" spans="4:4" x14ac:dyDescent="0.2">
      <c r="D3123" s="8"/>
    </row>
    <row r="3124" spans="4:4" x14ac:dyDescent="0.2">
      <c r="D3124" s="8"/>
    </row>
    <row r="3125" spans="4:4" x14ac:dyDescent="0.2">
      <c r="D3125" s="8"/>
    </row>
    <row r="3126" spans="4:4" x14ac:dyDescent="0.2">
      <c r="D3126" s="8"/>
    </row>
    <row r="3127" spans="4:4" x14ac:dyDescent="0.2">
      <c r="D3127" s="8"/>
    </row>
    <row r="3128" spans="4:4" x14ac:dyDescent="0.2">
      <c r="D3128" s="8"/>
    </row>
    <row r="3129" spans="4:4" x14ac:dyDescent="0.2">
      <c r="D3129" s="8"/>
    </row>
    <row r="3130" spans="4:4" x14ac:dyDescent="0.2">
      <c r="D3130" s="8"/>
    </row>
    <row r="3131" spans="4:4" x14ac:dyDescent="0.2">
      <c r="D3131" s="8"/>
    </row>
    <row r="3132" spans="4:4" x14ac:dyDescent="0.2">
      <c r="D3132" s="8"/>
    </row>
    <row r="3133" spans="4:4" x14ac:dyDescent="0.2">
      <c r="D3133" s="8"/>
    </row>
    <row r="3134" spans="4:4" x14ac:dyDescent="0.2">
      <c r="D3134" s="8"/>
    </row>
    <row r="3135" spans="4:4" x14ac:dyDescent="0.2">
      <c r="D3135" s="8"/>
    </row>
    <row r="3136" spans="4:4" x14ac:dyDescent="0.2">
      <c r="D3136" s="8"/>
    </row>
    <row r="3137" spans="4:4" x14ac:dyDescent="0.2">
      <c r="D3137" s="8"/>
    </row>
    <row r="3138" spans="4:4" x14ac:dyDescent="0.2">
      <c r="D3138" s="8"/>
    </row>
    <row r="3139" spans="4:4" x14ac:dyDescent="0.2">
      <c r="D3139" s="8"/>
    </row>
    <row r="3140" spans="4:4" x14ac:dyDescent="0.2">
      <c r="D3140" s="8"/>
    </row>
    <row r="3141" spans="4:4" x14ac:dyDescent="0.2">
      <c r="D3141" s="8"/>
    </row>
    <row r="3142" spans="4:4" x14ac:dyDescent="0.2">
      <c r="D3142" s="8"/>
    </row>
    <row r="3143" spans="4:4" x14ac:dyDescent="0.2">
      <c r="D3143" s="8"/>
    </row>
    <row r="3144" spans="4:4" x14ac:dyDescent="0.2">
      <c r="D3144" s="8"/>
    </row>
    <row r="3145" spans="4:4" x14ac:dyDescent="0.2">
      <c r="D3145" s="8"/>
    </row>
    <row r="3146" spans="4:4" x14ac:dyDescent="0.2">
      <c r="D3146" s="8"/>
    </row>
    <row r="3147" spans="4:4" x14ac:dyDescent="0.2">
      <c r="D3147" s="8"/>
    </row>
    <row r="3148" spans="4:4" x14ac:dyDescent="0.2">
      <c r="D3148" s="8"/>
    </row>
    <row r="3149" spans="4:4" x14ac:dyDescent="0.2">
      <c r="D3149" s="8"/>
    </row>
    <row r="3150" spans="4:4" x14ac:dyDescent="0.2">
      <c r="D3150" s="8"/>
    </row>
    <row r="3151" spans="4:4" x14ac:dyDescent="0.2">
      <c r="D3151" s="8"/>
    </row>
    <row r="3152" spans="4:4" x14ac:dyDescent="0.2">
      <c r="D3152" s="8"/>
    </row>
    <row r="3153" spans="4:4" x14ac:dyDescent="0.2">
      <c r="D3153" s="8"/>
    </row>
    <row r="3154" spans="4:4" x14ac:dyDescent="0.2">
      <c r="D3154" s="8"/>
    </row>
    <row r="3155" spans="4:4" x14ac:dyDescent="0.2">
      <c r="D3155" s="8"/>
    </row>
    <row r="3156" spans="4:4" x14ac:dyDescent="0.2">
      <c r="D3156" s="8"/>
    </row>
    <row r="3157" spans="4:4" x14ac:dyDescent="0.2">
      <c r="D3157" s="8"/>
    </row>
    <row r="3158" spans="4:4" x14ac:dyDescent="0.2">
      <c r="D3158" s="8"/>
    </row>
    <row r="3159" spans="4:4" x14ac:dyDescent="0.2">
      <c r="D3159" s="8"/>
    </row>
    <row r="3160" spans="4:4" x14ac:dyDescent="0.2">
      <c r="D3160" s="8"/>
    </row>
    <row r="3161" spans="4:4" x14ac:dyDescent="0.2">
      <c r="D3161" s="8"/>
    </row>
    <row r="3162" spans="4:4" x14ac:dyDescent="0.2">
      <c r="D3162" s="8"/>
    </row>
    <row r="3163" spans="4:4" x14ac:dyDescent="0.2">
      <c r="D3163" s="8"/>
    </row>
    <row r="3164" spans="4:4" x14ac:dyDescent="0.2">
      <c r="D3164" s="8"/>
    </row>
    <row r="3165" spans="4:4" x14ac:dyDescent="0.2">
      <c r="D3165" s="8"/>
    </row>
    <row r="3166" spans="4:4" x14ac:dyDescent="0.2">
      <c r="D3166" s="8"/>
    </row>
    <row r="3167" spans="4:4" x14ac:dyDescent="0.2">
      <c r="D3167" s="8"/>
    </row>
    <row r="3168" spans="4:4" x14ac:dyDescent="0.2">
      <c r="D3168" s="8"/>
    </row>
    <row r="3169" spans="4:4" x14ac:dyDescent="0.2">
      <c r="D3169" s="8"/>
    </row>
    <row r="3170" spans="4:4" x14ac:dyDescent="0.2">
      <c r="D3170" s="8"/>
    </row>
    <row r="3171" spans="4:4" x14ac:dyDescent="0.2">
      <c r="D3171" s="8"/>
    </row>
    <row r="3172" spans="4:4" x14ac:dyDescent="0.2">
      <c r="D3172" s="8"/>
    </row>
    <row r="3173" spans="4:4" x14ac:dyDescent="0.2">
      <c r="D3173" s="8"/>
    </row>
    <row r="3174" spans="4:4" x14ac:dyDescent="0.2">
      <c r="D3174" s="8"/>
    </row>
    <row r="3175" spans="4:4" x14ac:dyDescent="0.2">
      <c r="D3175" s="8"/>
    </row>
    <row r="3176" spans="4:4" x14ac:dyDescent="0.2">
      <c r="D3176" s="8"/>
    </row>
    <row r="3177" spans="4:4" x14ac:dyDescent="0.2">
      <c r="D3177" s="8"/>
    </row>
    <row r="3178" spans="4:4" x14ac:dyDescent="0.2">
      <c r="D3178" s="8"/>
    </row>
    <row r="3179" spans="4:4" x14ac:dyDescent="0.2">
      <c r="D3179" s="8"/>
    </row>
    <row r="3180" spans="4:4" x14ac:dyDescent="0.2">
      <c r="D3180" s="8"/>
    </row>
    <row r="3181" spans="4:4" x14ac:dyDescent="0.2">
      <c r="D3181" s="8"/>
    </row>
    <row r="3182" spans="4:4" x14ac:dyDescent="0.2">
      <c r="D3182" s="8"/>
    </row>
    <row r="3183" spans="4:4" x14ac:dyDescent="0.2">
      <c r="D3183" s="8"/>
    </row>
    <row r="3184" spans="4:4" x14ac:dyDescent="0.2">
      <c r="D3184" s="8"/>
    </row>
    <row r="3185" spans="4:4" x14ac:dyDescent="0.2">
      <c r="D3185" s="8"/>
    </row>
    <row r="3186" spans="4:4" x14ac:dyDescent="0.2">
      <c r="D3186" s="8"/>
    </row>
    <row r="3187" spans="4:4" x14ac:dyDescent="0.2">
      <c r="D3187" s="8"/>
    </row>
    <row r="3188" spans="4:4" x14ac:dyDescent="0.2">
      <c r="D3188" s="8"/>
    </row>
    <row r="3189" spans="4:4" x14ac:dyDescent="0.2">
      <c r="D3189" s="8"/>
    </row>
    <row r="3190" spans="4:4" x14ac:dyDescent="0.2">
      <c r="D3190" s="8"/>
    </row>
    <row r="3191" spans="4:4" x14ac:dyDescent="0.2">
      <c r="D3191" s="8"/>
    </row>
    <row r="3192" spans="4:4" x14ac:dyDescent="0.2">
      <c r="D3192" s="8"/>
    </row>
    <row r="3193" spans="4:4" x14ac:dyDescent="0.2">
      <c r="D3193" s="8"/>
    </row>
    <row r="3194" spans="4:4" x14ac:dyDescent="0.2">
      <c r="D3194" s="8"/>
    </row>
    <row r="3195" spans="4:4" x14ac:dyDescent="0.2">
      <c r="D3195" s="8"/>
    </row>
    <row r="3196" spans="4:4" x14ac:dyDescent="0.2">
      <c r="D3196" s="8"/>
    </row>
    <row r="3197" spans="4:4" x14ac:dyDescent="0.2">
      <c r="D3197" s="8"/>
    </row>
    <row r="3198" spans="4:4" x14ac:dyDescent="0.2">
      <c r="D3198" s="8"/>
    </row>
    <row r="3199" spans="4:4" x14ac:dyDescent="0.2">
      <c r="D3199" s="8"/>
    </row>
    <row r="3200" spans="4:4" x14ac:dyDescent="0.2">
      <c r="D3200" s="8"/>
    </row>
    <row r="3201" spans="4:4" x14ac:dyDescent="0.2">
      <c r="D3201" s="8"/>
    </row>
    <row r="3202" spans="4:4" x14ac:dyDescent="0.2">
      <c r="D3202" s="8"/>
    </row>
    <row r="3203" spans="4:4" x14ac:dyDescent="0.2">
      <c r="D3203" s="8"/>
    </row>
    <row r="3204" spans="4:4" x14ac:dyDescent="0.2">
      <c r="D3204" s="8"/>
    </row>
    <row r="3205" spans="4:4" x14ac:dyDescent="0.2">
      <c r="D3205" s="8"/>
    </row>
    <row r="3206" spans="4:4" x14ac:dyDescent="0.2">
      <c r="D3206" s="8"/>
    </row>
    <row r="3207" spans="4:4" x14ac:dyDescent="0.2">
      <c r="D3207" s="8"/>
    </row>
    <row r="3208" spans="4:4" x14ac:dyDescent="0.2">
      <c r="D3208" s="8"/>
    </row>
    <row r="3209" spans="4:4" x14ac:dyDescent="0.2">
      <c r="D3209" s="8"/>
    </row>
    <row r="3210" spans="4:4" x14ac:dyDescent="0.2">
      <c r="D3210" s="8"/>
    </row>
    <row r="3211" spans="4:4" x14ac:dyDescent="0.2">
      <c r="D3211" s="8"/>
    </row>
    <row r="3212" spans="4:4" x14ac:dyDescent="0.2">
      <c r="D3212" s="8"/>
    </row>
    <row r="3213" spans="4:4" x14ac:dyDescent="0.2">
      <c r="D3213" s="8"/>
    </row>
    <row r="3214" spans="4:4" x14ac:dyDescent="0.2">
      <c r="D3214" s="8"/>
    </row>
    <row r="3215" spans="4:4" x14ac:dyDescent="0.2">
      <c r="D3215" s="8"/>
    </row>
    <row r="3216" spans="4:4" x14ac:dyDescent="0.2">
      <c r="D3216" s="8"/>
    </row>
    <row r="3217" spans="4:4" x14ac:dyDescent="0.2">
      <c r="D3217" s="8"/>
    </row>
    <row r="3218" spans="4:4" x14ac:dyDescent="0.2">
      <c r="D3218" s="8"/>
    </row>
    <row r="3219" spans="4:4" x14ac:dyDescent="0.2">
      <c r="D3219" s="8"/>
    </row>
    <row r="3220" spans="4:4" x14ac:dyDescent="0.2">
      <c r="D3220" s="8"/>
    </row>
    <row r="3221" spans="4:4" x14ac:dyDescent="0.2">
      <c r="D3221" s="8"/>
    </row>
    <row r="3222" spans="4:4" x14ac:dyDescent="0.2">
      <c r="D3222" s="8"/>
    </row>
    <row r="3223" spans="4:4" x14ac:dyDescent="0.2">
      <c r="D3223" s="8"/>
    </row>
    <row r="3224" spans="4:4" x14ac:dyDescent="0.2">
      <c r="D3224" s="8"/>
    </row>
    <row r="3225" spans="4:4" x14ac:dyDescent="0.2">
      <c r="D3225" s="8"/>
    </row>
    <row r="3226" spans="4:4" x14ac:dyDescent="0.2">
      <c r="D3226" s="8"/>
    </row>
    <row r="3227" spans="4:4" x14ac:dyDescent="0.2">
      <c r="D3227" s="8"/>
    </row>
    <row r="3228" spans="4:4" x14ac:dyDescent="0.2">
      <c r="D3228" s="8"/>
    </row>
    <row r="3229" spans="4:4" x14ac:dyDescent="0.2">
      <c r="D3229" s="8"/>
    </row>
    <row r="3230" spans="4:4" x14ac:dyDescent="0.2">
      <c r="D3230" s="8"/>
    </row>
    <row r="3231" spans="4:4" x14ac:dyDescent="0.2">
      <c r="D3231" s="8"/>
    </row>
    <row r="3232" spans="4:4" x14ac:dyDescent="0.2">
      <c r="D3232" s="8"/>
    </row>
    <row r="3233" spans="4:4" x14ac:dyDescent="0.2">
      <c r="D3233" s="8"/>
    </row>
    <row r="3234" spans="4:4" x14ac:dyDescent="0.2">
      <c r="D3234" s="8"/>
    </row>
    <row r="3235" spans="4:4" x14ac:dyDescent="0.2">
      <c r="D3235" s="8"/>
    </row>
    <row r="3236" spans="4:4" x14ac:dyDescent="0.2">
      <c r="D3236" s="8"/>
    </row>
    <row r="3237" spans="4:4" x14ac:dyDescent="0.2">
      <c r="D3237" s="8"/>
    </row>
    <row r="3238" spans="4:4" x14ac:dyDescent="0.2">
      <c r="D3238" s="8"/>
    </row>
    <row r="3239" spans="4:4" x14ac:dyDescent="0.2">
      <c r="D3239" s="8"/>
    </row>
    <row r="3240" spans="4:4" x14ac:dyDescent="0.2">
      <c r="D3240" s="8"/>
    </row>
    <row r="3241" spans="4:4" x14ac:dyDescent="0.2">
      <c r="D3241" s="8"/>
    </row>
    <row r="3242" spans="4:4" x14ac:dyDescent="0.2">
      <c r="D3242" s="8"/>
    </row>
    <row r="3243" spans="4:4" x14ac:dyDescent="0.2">
      <c r="D3243" s="8"/>
    </row>
    <row r="3244" spans="4:4" x14ac:dyDescent="0.2">
      <c r="D3244" s="8"/>
    </row>
    <row r="3245" spans="4:4" x14ac:dyDescent="0.2">
      <c r="D3245" s="8"/>
    </row>
    <row r="3246" spans="4:4" x14ac:dyDescent="0.2">
      <c r="D3246" s="8"/>
    </row>
    <row r="3247" spans="4:4" x14ac:dyDescent="0.2">
      <c r="D3247" s="8"/>
    </row>
    <row r="3248" spans="4:4" x14ac:dyDescent="0.2">
      <c r="D3248" s="8"/>
    </row>
    <row r="3249" spans="4:4" x14ac:dyDescent="0.2">
      <c r="D3249" s="8"/>
    </row>
    <row r="3250" spans="4:4" x14ac:dyDescent="0.2">
      <c r="D3250" s="8"/>
    </row>
    <row r="3251" spans="4:4" x14ac:dyDescent="0.2">
      <c r="D3251" s="8"/>
    </row>
    <row r="3252" spans="4:4" x14ac:dyDescent="0.2">
      <c r="D3252" s="8"/>
    </row>
    <row r="3253" spans="4:4" x14ac:dyDescent="0.2">
      <c r="D3253" s="8"/>
    </row>
    <row r="3254" spans="4:4" x14ac:dyDescent="0.2">
      <c r="D3254" s="8"/>
    </row>
    <row r="3255" spans="4:4" x14ac:dyDescent="0.2">
      <c r="D3255" s="8"/>
    </row>
    <row r="3256" spans="4:4" x14ac:dyDescent="0.2">
      <c r="D3256" s="8"/>
    </row>
    <row r="3257" spans="4:4" x14ac:dyDescent="0.2">
      <c r="D3257" s="8"/>
    </row>
    <row r="3258" spans="4:4" x14ac:dyDescent="0.2">
      <c r="D3258" s="8"/>
    </row>
    <row r="3259" spans="4:4" x14ac:dyDescent="0.2">
      <c r="D3259" s="8"/>
    </row>
    <row r="3260" spans="4:4" x14ac:dyDescent="0.2">
      <c r="D3260" s="8"/>
    </row>
    <row r="3261" spans="4:4" x14ac:dyDescent="0.2">
      <c r="D3261" s="8"/>
    </row>
    <row r="3262" spans="4:4" x14ac:dyDescent="0.2">
      <c r="D3262" s="8"/>
    </row>
    <row r="3263" spans="4:4" x14ac:dyDescent="0.2">
      <c r="D3263" s="8"/>
    </row>
    <row r="3264" spans="4:4" x14ac:dyDescent="0.2">
      <c r="D3264" s="8"/>
    </row>
    <row r="3265" spans="4:4" x14ac:dyDescent="0.2">
      <c r="D3265" s="8"/>
    </row>
    <row r="3266" spans="4:4" x14ac:dyDescent="0.2">
      <c r="D3266" s="8"/>
    </row>
    <row r="3267" spans="4:4" x14ac:dyDescent="0.2">
      <c r="D3267" s="8"/>
    </row>
    <row r="3268" spans="4:4" x14ac:dyDescent="0.2">
      <c r="D3268" s="8"/>
    </row>
    <row r="3269" spans="4:4" x14ac:dyDescent="0.2">
      <c r="D3269" s="8"/>
    </row>
    <row r="3270" spans="4:4" x14ac:dyDescent="0.2">
      <c r="D3270" s="8"/>
    </row>
    <row r="3271" spans="4:4" x14ac:dyDescent="0.2">
      <c r="D3271" s="8"/>
    </row>
    <row r="3272" spans="4:4" x14ac:dyDescent="0.2">
      <c r="D3272" s="8"/>
    </row>
    <row r="3273" spans="4:4" x14ac:dyDescent="0.2">
      <c r="D3273" s="8"/>
    </row>
    <row r="3274" spans="4:4" x14ac:dyDescent="0.2">
      <c r="D3274" s="8"/>
    </row>
    <row r="3275" spans="4:4" x14ac:dyDescent="0.2">
      <c r="D3275" s="8"/>
    </row>
    <row r="3276" spans="4:4" x14ac:dyDescent="0.2">
      <c r="D3276" s="8"/>
    </row>
    <row r="3277" spans="4:4" x14ac:dyDescent="0.2">
      <c r="D3277" s="8"/>
    </row>
    <row r="3278" spans="4:4" x14ac:dyDescent="0.2">
      <c r="D3278" s="8"/>
    </row>
    <row r="3279" spans="4:4" x14ac:dyDescent="0.2">
      <c r="D3279" s="8"/>
    </row>
    <row r="3280" spans="4:4" x14ac:dyDescent="0.2">
      <c r="D3280" s="8"/>
    </row>
    <row r="3281" spans="4:4" x14ac:dyDescent="0.2">
      <c r="D3281" s="8"/>
    </row>
    <row r="3282" spans="4:4" x14ac:dyDescent="0.2">
      <c r="D3282" s="8"/>
    </row>
    <row r="3283" spans="4:4" x14ac:dyDescent="0.2">
      <c r="D3283" s="8"/>
    </row>
    <row r="3284" spans="4:4" x14ac:dyDescent="0.2">
      <c r="D3284" s="8"/>
    </row>
    <row r="3285" spans="4:4" x14ac:dyDescent="0.2">
      <c r="D3285" s="8"/>
    </row>
    <row r="3286" spans="4:4" x14ac:dyDescent="0.2">
      <c r="D3286" s="8"/>
    </row>
    <row r="3287" spans="4:4" x14ac:dyDescent="0.2">
      <c r="D3287" s="8"/>
    </row>
    <row r="3288" spans="4:4" x14ac:dyDescent="0.2">
      <c r="D3288" s="8"/>
    </row>
    <row r="3289" spans="4:4" x14ac:dyDescent="0.2">
      <c r="D3289" s="8"/>
    </row>
    <row r="3290" spans="4:4" x14ac:dyDescent="0.2">
      <c r="D3290" s="8"/>
    </row>
    <row r="3291" spans="4:4" x14ac:dyDescent="0.2">
      <c r="D3291" s="8"/>
    </row>
    <row r="3292" spans="4:4" x14ac:dyDescent="0.2">
      <c r="D3292" s="8"/>
    </row>
    <row r="3293" spans="4:4" x14ac:dyDescent="0.2">
      <c r="D3293" s="8"/>
    </row>
    <row r="3294" spans="4:4" x14ac:dyDescent="0.2">
      <c r="D3294" s="8"/>
    </row>
    <row r="3295" spans="4:4" x14ac:dyDescent="0.2">
      <c r="D3295" s="8"/>
    </row>
    <row r="3296" spans="4:4" x14ac:dyDescent="0.2">
      <c r="D3296" s="8"/>
    </row>
    <row r="3297" spans="4:4" x14ac:dyDescent="0.2">
      <c r="D3297" s="8"/>
    </row>
    <row r="3298" spans="4:4" x14ac:dyDescent="0.2">
      <c r="D3298" s="8"/>
    </row>
    <row r="3299" spans="4:4" x14ac:dyDescent="0.2">
      <c r="D3299" s="8"/>
    </row>
    <row r="3300" spans="4:4" x14ac:dyDescent="0.2">
      <c r="D3300" s="8"/>
    </row>
    <row r="3301" spans="4:4" x14ac:dyDescent="0.2">
      <c r="D3301" s="8"/>
    </row>
    <row r="3302" spans="4:4" x14ac:dyDescent="0.2">
      <c r="D3302" s="8"/>
    </row>
    <row r="3303" spans="4:4" x14ac:dyDescent="0.2">
      <c r="D3303" s="8"/>
    </row>
    <row r="3304" spans="4:4" x14ac:dyDescent="0.2">
      <c r="D3304" s="8"/>
    </row>
    <row r="3305" spans="4:4" x14ac:dyDescent="0.2">
      <c r="D3305" s="8"/>
    </row>
    <row r="3306" spans="4:4" x14ac:dyDescent="0.2">
      <c r="D3306" s="8"/>
    </row>
    <row r="3307" spans="4:4" x14ac:dyDescent="0.2">
      <c r="D3307" s="8"/>
    </row>
    <row r="3308" spans="4:4" x14ac:dyDescent="0.2">
      <c r="D3308" s="8"/>
    </row>
    <row r="3309" spans="4:4" x14ac:dyDescent="0.2">
      <c r="D3309" s="8"/>
    </row>
    <row r="3310" spans="4:4" x14ac:dyDescent="0.2">
      <c r="D3310" s="8"/>
    </row>
    <row r="3311" spans="4:4" x14ac:dyDescent="0.2">
      <c r="D3311" s="8"/>
    </row>
    <row r="3312" spans="4:4" x14ac:dyDescent="0.2">
      <c r="D3312" s="8"/>
    </row>
    <row r="3313" spans="4:4" x14ac:dyDescent="0.2">
      <c r="D3313" s="8"/>
    </row>
    <row r="3314" spans="4:4" x14ac:dyDescent="0.2">
      <c r="D3314" s="8"/>
    </row>
    <row r="3315" spans="4:4" x14ac:dyDescent="0.2">
      <c r="D3315" s="8"/>
    </row>
    <row r="3316" spans="4:4" x14ac:dyDescent="0.2">
      <c r="D3316" s="8"/>
    </row>
    <row r="3317" spans="4:4" x14ac:dyDescent="0.2">
      <c r="D3317" s="8"/>
    </row>
    <row r="3318" spans="4:4" x14ac:dyDescent="0.2">
      <c r="D3318" s="8"/>
    </row>
    <row r="3319" spans="4:4" x14ac:dyDescent="0.2">
      <c r="D3319" s="8"/>
    </row>
    <row r="3320" spans="4:4" x14ac:dyDescent="0.2">
      <c r="D3320" s="8"/>
    </row>
    <row r="3321" spans="4:4" x14ac:dyDescent="0.2">
      <c r="D3321" s="8"/>
    </row>
    <row r="3322" spans="4:4" x14ac:dyDescent="0.2">
      <c r="D3322" s="8"/>
    </row>
    <row r="3323" spans="4:4" x14ac:dyDescent="0.2">
      <c r="D3323" s="8"/>
    </row>
    <row r="3324" spans="4:4" x14ac:dyDescent="0.2">
      <c r="D3324" s="8"/>
    </row>
    <row r="3325" spans="4:4" x14ac:dyDescent="0.2">
      <c r="D3325" s="8"/>
    </row>
    <row r="3326" spans="4:4" x14ac:dyDescent="0.2">
      <c r="D3326" s="8"/>
    </row>
    <row r="3327" spans="4:4" x14ac:dyDescent="0.2">
      <c r="D3327" s="8"/>
    </row>
    <row r="3328" spans="4:4" x14ac:dyDescent="0.2">
      <c r="D3328" s="8"/>
    </row>
    <row r="3329" spans="4:4" x14ac:dyDescent="0.2">
      <c r="D3329" s="8"/>
    </row>
    <row r="3330" spans="4:4" x14ac:dyDescent="0.2">
      <c r="D3330" s="8"/>
    </row>
    <row r="3331" spans="4:4" x14ac:dyDescent="0.2">
      <c r="D3331" s="8"/>
    </row>
    <row r="3332" spans="4:4" x14ac:dyDescent="0.2">
      <c r="D3332" s="8"/>
    </row>
    <row r="3333" spans="4:4" x14ac:dyDescent="0.2">
      <c r="D3333" s="8"/>
    </row>
    <row r="3334" spans="4:4" x14ac:dyDescent="0.2">
      <c r="D3334" s="8"/>
    </row>
    <row r="3335" spans="4:4" x14ac:dyDescent="0.2">
      <c r="D3335" s="8"/>
    </row>
    <row r="3336" spans="4:4" x14ac:dyDescent="0.2">
      <c r="D3336" s="8"/>
    </row>
    <row r="3337" spans="4:4" x14ac:dyDescent="0.2">
      <c r="D3337" s="8"/>
    </row>
    <row r="3338" spans="4:4" x14ac:dyDescent="0.2">
      <c r="D3338" s="8"/>
    </row>
    <row r="3339" spans="4:4" x14ac:dyDescent="0.2">
      <c r="D3339" s="8"/>
    </row>
    <row r="3340" spans="4:4" x14ac:dyDescent="0.2">
      <c r="D3340" s="8"/>
    </row>
    <row r="3341" spans="4:4" x14ac:dyDescent="0.2">
      <c r="D3341" s="8"/>
    </row>
    <row r="3342" spans="4:4" x14ac:dyDescent="0.2">
      <c r="D3342" s="8"/>
    </row>
    <row r="3343" spans="4:4" x14ac:dyDescent="0.2">
      <c r="D3343" s="8"/>
    </row>
    <row r="3344" spans="4:4" x14ac:dyDescent="0.2">
      <c r="D3344" s="8"/>
    </row>
    <row r="3345" spans="4:4" x14ac:dyDescent="0.2">
      <c r="D3345" s="8"/>
    </row>
    <row r="3346" spans="4:4" x14ac:dyDescent="0.2">
      <c r="D3346" s="8"/>
    </row>
    <row r="3347" spans="4:4" x14ac:dyDescent="0.2">
      <c r="D3347" s="8"/>
    </row>
    <row r="3348" spans="4:4" x14ac:dyDescent="0.2">
      <c r="D3348" s="8"/>
    </row>
    <row r="3349" spans="4:4" x14ac:dyDescent="0.2">
      <c r="D3349" s="8"/>
    </row>
    <row r="3350" spans="4:4" x14ac:dyDescent="0.2">
      <c r="D3350" s="8"/>
    </row>
    <row r="3351" spans="4:4" x14ac:dyDescent="0.2">
      <c r="D3351" s="8"/>
    </row>
    <row r="3352" spans="4:4" x14ac:dyDescent="0.2">
      <c r="D3352" s="8"/>
    </row>
    <row r="3353" spans="4:4" x14ac:dyDescent="0.2">
      <c r="D3353" s="8"/>
    </row>
    <row r="3354" spans="4:4" x14ac:dyDescent="0.2">
      <c r="D3354" s="8"/>
    </row>
    <row r="3355" spans="4:4" x14ac:dyDescent="0.2">
      <c r="D3355" s="8"/>
    </row>
    <row r="3356" spans="4:4" x14ac:dyDescent="0.2">
      <c r="D3356" s="8"/>
    </row>
    <row r="3357" spans="4:4" x14ac:dyDescent="0.2">
      <c r="D3357" s="8"/>
    </row>
    <row r="3358" spans="4:4" x14ac:dyDescent="0.2">
      <c r="D3358" s="8"/>
    </row>
    <row r="3359" spans="4:4" x14ac:dyDescent="0.2">
      <c r="D3359" s="8"/>
    </row>
    <row r="3360" spans="4:4" x14ac:dyDescent="0.2">
      <c r="D3360" s="8"/>
    </row>
    <row r="3361" spans="4:4" x14ac:dyDescent="0.2">
      <c r="D3361" s="8"/>
    </row>
    <row r="3362" spans="4:4" x14ac:dyDescent="0.2">
      <c r="D3362" s="8"/>
    </row>
    <row r="3363" spans="4:4" x14ac:dyDescent="0.2">
      <c r="D3363" s="8"/>
    </row>
    <row r="3364" spans="4:4" x14ac:dyDescent="0.2">
      <c r="D3364" s="8"/>
    </row>
    <row r="3365" spans="4:4" x14ac:dyDescent="0.2">
      <c r="D3365" s="8"/>
    </row>
    <row r="3366" spans="4:4" x14ac:dyDescent="0.2">
      <c r="D3366" s="8"/>
    </row>
    <row r="3367" spans="4:4" x14ac:dyDescent="0.2">
      <c r="D3367" s="8"/>
    </row>
    <row r="3368" spans="4:4" x14ac:dyDescent="0.2">
      <c r="D3368" s="8"/>
    </row>
    <row r="3369" spans="4:4" x14ac:dyDescent="0.2">
      <c r="D3369" s="8"/>
    </row>
    <row r="3370" spans="4:4" x14ac:dyDescent="0.2">
      <c r="D3370" s="8"/>
    </row>
    <row r="3371" spans="4:4" x14ac:dyDescent="0.2">
      <c r="D3371" s="8"/>
    </row>
    <row r="3372" spans="4:4" x14ac:dyDescent="0.2">
      <c r="D3372" s="8"/>
    </row>
    <row r="3373" spans="4:4" x14ac:dyDescent="0.2">
      <c r="D3373" s="8"/>
    </row>
    <row r="3374" spans="4:4" x14ac:dyDescent="0.2">
      <c r="D3374" s="8"/>
    </row>
    <row r="3375" spans="4:4" x14ac:dyDescent="0.2">
      <c r="D3375" s="8"/>
    </row>
    <row r="3376" spans="4:4" x14ac:dyDescent="0.2">
      <c r="D3376" s="8"/>
    </row>
    <row r="3377" spans="4:4" x14ac:dyDescent="0.2">
      <c r="D3377" s="8"/>
    </row>
    <row r="3378" spans="4:4" x14ac:dyDescent="0.2">
      <c r="D3378" s="8"/>
    </row>
    <row r="3379" spans="4:4" x14ac:dyDescent="0.2">
      <c r="D3379" s="8"/>
    </row>
    <row r="3380" spans="4:4" x14ac:dyDescent="0.2">
      <c r="D3380" s="8"/>
    </row>
    <row r="3381" spans="4:4" x14ac:dyDescent="0.2">
      <c r="D3381" s="8"/>
    </row>
    <row r="3382" spans="4:4" x14ac:dyDescent="0.2">
      <c r="D3382" s="8"/>
    </row>
    <row r="3383" spans="4:4" x14ac:dyDescent="0.2">
      <c r="D3383" s="8"/>
    </row>
    <row r="3384" spans="4:4" x14ac:dyDescent="0.2">
      <c r="D3384" s="8"/>
    </row>
    <row r="3385" spans="4:4" x14ac:dyDescent="0.2">
      <c r="D3385" s="8"/>
    </row>
    <row r="3386" spans="4:4" x14ac:dyDescent="0.2">
      <c r="D3386" s="8"/>
    </row>
    <row r="3387" spans="4:4" x14ac:dyDescent="0.2">
      <c r="D3387" s="8"/>
    </row>
    <row r="3388" spans="4:4" x14ac:dyDescent="0.2">
      <c r="D3388" s="8"/>
    </row>
    <row r="3389" spans="4:4" x14ac:dyDescent="0.2">
      <c r="D3389" s="8"/>
    </row>
    <row r="3390" spans="4:4" x14ac:dyDescent="0.2">
      <c r="D3390" s="8"/>
    </row>
    <row r="3391" spans="4:4" x14ac:dyDescent="0.2">
      <c r="D3391" s="8"/>
    </row>
    <row r="3392" spans="4:4" x14ac:dyDescent="0.2">
      <c r="D3392" s="8"/>
    </row>
    <row r="3393" spans="4:4" x14ac:dyDescent="0.2">
      <c r="D3393" s="8"/>
    </row>
    <row r="3394" spans="4:4" x14ac:dyDescent="0.2">
      <c r="D3394" s="8"/>
    </row>
    <row r="3395" spans="4:4" x14ac:dyDescent="0.2">
      <c r="D3395" s="8"/>
    </row>
    <row r="3396" spans="4:4" x14ac:dyDescent="0.2">
      <c r="D3396" s="8"/>
    </row>
    <row r="3397" spans="4:4" x14ac:dyDescent="0.2">
      <c r="D3397" s="8"/>
    </row>
    <row r="3398" spans="4:4" x14ac:dyDescent="0.2">
      <c r="D3398" s="8"/>
    </row>
    <row r="3399" spans="4:4" x14ac:dyDescent="0.2">
      <c r="D3399" s="8"/>
    </row>
    <row r="3400" spans="4:4" x14ac:dyDescent="0.2">
      <c r="D3400" s="8"/>
    </row>
    <row r="3401" spans="4:4" x14ac:dyDescent="0.2">
      <c r="D3401" s="8"/>
    </row>
    <row r="3402" spans="4:4" x14ac:dyDescent="0.2">
      <c r="D3402" s="8"/>
    </row>
    <row r="3403" spans="4:4" x14ac:dyDescent="0.2">
      <c r="D3403" s="8"/>
    </row>
    <row r="3404" spans="4:4" x14ac:dyDescent="0.2">
      <c r="D3404" s="8"/>
    </row>
    <row r="3405" spans="4:4" x14ac:dyDescent="0.2">
      <c r="D3405" s="8"/>
    </row>
    <row r="3406" spans="4:4" x14ac:dyDescent="0.2">
      <c r="D3406" s="8"/>
    </row>
    <row r="3407" spans="4:4" x14ac:dyDescent="0.2">
      <c r="D3407" s="8"/>
    </row>
    <row r="3408" spans="4:4" x14ac:dyDescent="0.2">
      <c r="D3408" s="8"/>
    </row>
    <row r="3409" spans="4:4" x14ac:dyDescent="0.2">
      <c r="D3409" s="8"/>
    </row>
    <row r="3410" spans="4:4" x14ac:dyDescent="0.2">
      <c r="D3410" s="8"/>
    </row>
    <row r="3411" spans="4:4" x14ac:dyDescent="0.2">
      <c r="D3411" s="8"/>
    </row>
    <row r="3412" spans="4:4" x14ac:dyDescent="0.2">
      <c r="D3412" s="8"/>
    </row>
    <row r="3413" spans="4:4" x14ac:dyDescent="0.2">
      <c r="D3413" s="8"/>
    </row>
    <row r="3414" spans="4:4" x14ac:dyDescent="0.2">
      <c r="D3414" s="8"/>
    </row>
    <row r="3415" spans="4:4" x14ac:dyDescent="0.2">
      <c r="D3415" s="8"/>
    </row>
    <row r="3416" spans="4:4" x14ac:dyDescent="0.2">
      <c r="D3416" s="8"/>
    </row>
    <row r="3417" spans="4:4" x14ac:dyDescent="0.2">
      <c r="D3417" s="8"/>
    </row>
    <row r="3418" spans="4:4" x14ac:dyDescent="0.2">
      <c r="D3418" s="8"/>
    </row>
    <row r="3419" spans="4:4" x14ac:dyDescent="0.2">
      <c r="D3419" s="8"/>
    </row>
    <row r="3420" spans="4:4" x14ac:dyDescent="0.2">
      <c r="D3420" s="8"/>
    </row>
    <row r="3421" spans="4:4" x14ac:dyDescent="0.2">
      <c r="D3421" s="8"/>
    </row>
    <row r="3422" spans="4:4" x14ac:dyDescent="0.2">
      <c r="D3422" s="8"/>
    </row>
    <row r="3423" spans="4:4" x14ac:dyDescent="0.2">
      <c r="D3423" s="8"/>
    </row>
    <row r="3424" spans="4:4" x14ac:dyDescent="0.2">
      <c r="D3424" s="8"/>
    </row>
    <row r="3425" spans="4:4" x14ac:dyDescent="0.2">
      <c r="D3425" s="8"/>
    </row>
    <row r="3426" spans="4:4" x14ac:dyDescent="0.2">
      <c r="D3426" s="8"/>
    </row>
    <row r="3427" spans="4:4" x14ac:dyDescent="0.2">
      <c r="D3427" s="8"/>
    </row>
    <row r="3428" spans="4:4" x14ac:dyDescent="0.2">
      <c r="D3428" s="8"/>
    </row>
    <row r="3429" spans="4:4" x14ac:dyDescent="0.2">
      <c r="D3429" s="8"/>
    </row>
    <row r="3430" spans="4:4" x14ac:dyDescent="0.2">
      <c r="D3430" s="8"/>
    </row>
    <row r="3431" spans="4:4" x14ac:dyDescent="0.2">
      <c r="D3431" s="8"/>
    </row>
    <row r="3432" spans="4:4" x14ac:dyDescent="0.2">
      <c r="D3432" s="8"/>
    </row>
    <row r="3433" spans="4:4" x14ac:dyDescent="0.2">
      <c r="D3433" s="8"/>
    </row>
    <row r="3434" spans="4:4" x14ac:dyDescent="0.2">
      <c r="D3434" s="8"/>
    </row>
    <row r="3435" spans="4:4" x14ac:dyDescent="0.2">
      <c r="D3435" s="8"/>
    </row>
    <row r="3436" spans="4:4" x14ac:dyDescent="0.2">
      <c r="D3436" s="8"/>
    </row>
    <row r="3437" spans="4:4" x14ac:dyDescent="0.2">
      <c r="D3437" s="8"/>
    </row>
    <row r="3438" spans="4:4" x14ac:dyDescent="0.2">
      <c r="D3438" s="8"/>
    </row>
    <row r="3439" spans="4:4" x14ac:dyDescent="0.2">
      <c r="D3439" s="8"/>
    </row>
    <row r="3440" spans="4:4" x14ac:dyDescent="0.2">
      <c r="D3440" s="8"/>
    </row>
    <row r="3441" spans="4:4" x14ac:dyDescent="0.2">
      <c r="D3441" s="8"/>
    </row>
    <row r="3442" spans="4:4" x14ac:dyDescent="0.2">
      <c r="D3442" s="8"/>
    </row>
    <row r="3443" spans="4:4" x14ac:dyDescent="0.2">
      <c r="D3443" s="8"/>
    </row>
    <row r="3444" spans="4:4" x14ac:dyDescent="0.2">
      <c r="D3444" s="8"/>
    </row>
    <row r="3445" spans="4:4" x14ac:dyDescent="0.2">
      <c r="D3445" s="8"/>
    </row>
    <row r="3446" spans="4:4" x14ac:dyDescent="0.2">
      <c r="D3446" s="8"/>
    </row>
    <row r="3447" spans="4:4" x14ac:dyDescent="0.2">
      <c r="D3447" s="8"/>
    </row>
    <row r="3448" spans="4:4" x14ac:dyDescent="0.2">
      <c r="D3448" s="8"/>
    </row>
    <row r="3449" spans="4:4" x14ac:dyDescent="0.2">
      <c r="D3449" s="8"/>
    </row>
    <row r="3450" spans="4:4" x14ac:dyDescent="0.2">
      <c r="D3450" s="8"/>
    </row>
    <row r="3451" spans="4:4" x14ac:dyDescent="0.2">
      <c r="D3451" s="8"/>
    </row>
    <row r="3452" spans="4:4" x14ac:dyDescent="0.2">
      <c r="D3452" s="8"/>
    </row>
    <row r="3453" spans="4:4" x14ac:dyDescent="0.2">
      <c r="D3453" s="8"/>
    </row>
    <row r="3454" spans="4:4" x14ac:dyDescent="0.2">
      <c r="D3454" s="8"/>
    </row>
    <row r="3455" spans="4:4" x14ac:dyDescent="0.2">
      <c r="D3455" s="8"/>
    </row>
    <row r="3456" spans="4:4" x14ac:dyDescent="0.2">
      <c r="D3456" s="8"/>
    </row>
    <row r="3457" spans="4:4" x14ac:dyDescent="0.2">
      <c r="D3457" s="8"/>
    </row>
    <row r="3458" spans="4:4" x14ac:dyDescent="0.2">
      <c r="D3458" s="8"/>
    </row>
    <row r="3459" spans="4:4" x14ac:dyDescent="0.2">
      <c r="D3459" s="8"/>
    </row>
    <row r="3460" spans="4:4" x14ac:dyDescent="0.2">
      <c r="D3460" s="8"/>
    </row>
    <row r="3461" spans="4:4" x14ac:dyDescent="0.2">
      <c r="D3461" s="8"/>
    </row>
    <row r="3462" spans="4:4" x14ac:dyDescent="0.2">
      <c r="D3462" s="8"/>
    </row>
    <row r="3463" spans="4:4" x14ac:dyDescent="0.2">
      <c r="D3463" s="8"/>
    </row>
    <row r="3464" spans="4:4" x14ac:dyDescent="0.2">
      <c r="D3464" s="8"/>
    </row>
    <row r="3465" spans="4:4" x14ac:dyDescent="0.2">
      <c r="D3465" s="8"/>
    </row>
    <row r="3466" spans="4:4" x14ac:dyDescent="0.2">
      <c r="D3466" s="8"/>
    </row>
    <row r="3467" spans="4:4" x14ac:dyDescent="0.2">
      <c r="D3467" s="8"/>
    </row>
    <row r="3468" spans="4:4" x14ac:dyDescent="0.2">
      <c r="D3468" s="8"/>
    </row>
    <row r="3469" spans="4:4" x14ac:dyDescent="0.2">
      <c r="D3469" s="8"/>
    </row>
    <row r="3470" spans="4:4" x14ac:dyDescent="0.2">
      <c r="D3470" s="8"/>
    </row>
    <row r="3471" spans="4:4" x14ac:dyDescent="0.2">
      <c r="D3471" s="8"/>
    </row>
    <row r="3472" spans="4:4" x14ac:dyDescent="0.2">
      <c r="D3472" s="8"/>
    </row>
    <row r="3473" spans="4:4" x14ac:dyDescent="0.2">
      <c r="D3473" s="8"/>
    </row>
    <row r="3474" spans="4:4" x14ac:dyDescent="0.2">
      <c r="D3474" s="8"/>
    </row>
    <row r="3475" spans="4:4" x14ac:dyDescent="0.2">
      <c r="D3475" s="8"/>
    </row>
    <row r="3476" spans="4:4" x14ac:dyDescent="0.2">
      <c r="D3476" s="8"/>
    </row>
    <row r="3477" spans="4:4" x14ac:dyDescent="0.2">
      <c r="D3477" s="8"/>
    </row>
    <row r="3478" spans="4:4" x14ac:dyDescent="0.2">
      <c r="D3478" s="8"/>
    </row>
    <row r="3479" spans="4:4" x14ac:dyDescent="0.2">
      <c r="D3479" s="8"/>
    </row>
    <row r="3480" spans="4:4" x14ac:dyDescent="0.2">
      <c r="D3480" s="8"/>
    </row>
    <row r="3481" spans="4:4" x14ac:dyDescent="0.2">
      <c r="D3481" s="8"/>
    </row>
    <row r="3482" spans="4:4" x14ac:dyDescent="0.2">
      <c r="D3482" s="8"/>
    </row>
    <row r="3483" spans="4:4" x14ac:dyDescent="0.2">
      <c r="D3483" s="8"/>
    </row>
    <row r="3484" spans="4:4" x14ac:dyDescent="0.2">
      <c r="D3484" s="8"/>
    </row>
    <row r="3485" spans="4:4" x14ac:dyDescent="0.2">
      <c r="D3485" s="8"/>
    </row>
    <row r="3486" spans="4:4" x14ac:dyDescent="0.2">
      <c r="D3486" s="8"/>
    </row>
    <row r="3487" spans="4:4" x14ac:dyDescent="0.2">
      <c r="D3487" s="8"/>
    </row>
    <row r="3488" spans="4:4" x14ac:dyDescent="0.2">
      <c r="D3488" s="8"/>
    </row>
    <row r="3489" spans="4:4" x14ac:dyDescent="0.2">
      <c r="D3489" s="8"/>
    </row>
    <row r="3490" spans="4:4" x14ac:dyDescent="0.2">
      <c r="D3490" s="8"/>
    </row>
    <row r="3491" spans="4:4" x14ac:dyDescent="0.2">
      <c r="D3491" s="8"/>
    </row>
    <row r="3492" spans="4:4" x14ac:dyDescent="0.2">
      <c r="D3492" s="8"/>
    </row>
    <row r="3493" spans="4:4" x14ac:dyDescent="0.2">
      <c r="D3493" s="8"/>
    </row>
    <row r="3494" spans="4:4" x14ac:dyDescent="0.2">
      <c r="D3494" s="8"/>
    </row>
    <row r="3495" spans="4:4" x14ac:dyDescent="0.2">
      <c r="D3495" s="8"/>
    </row>
    <row r="3496" spans="4:4" x14ac:dyDescent="0.2">
      <c r="D3496" s="8"/>
    </row>
    <row r="3497" spans="4:4" x14ac:dyDescent="0.2">
      <c r="D3497" s="8"/>
    </row>
    <row r="3498" spans="4:4" x14ac:dyDescent="0.2">
      <c r="D3498" s="8"/>
    </row>
    <row r="3499" spans="4:4" x14ac:dyDescent="0.2">
      <c r="D3499" s="8"/>
    </row>
    <row r="3500" spans="4:4" x14ac:dyDescent="0.2">
      <c r="D3500" s="8"/>
    </row>
    <row r="3501" spans="4:4" x14ac:dyDescent="0.2">
      <c r="D3501" s="8"/>
    </row>
    <row r="3502" spans="4:4" x14ac:dyDescent="0.2">
      <c r="D3502" s="8"/>
    </row>
    <row r="3503" spans="4:4" x14ac:dyDescent="0.2">
      <c r="D3503" s="8"/>
    </row>
    <row r="3504" spans="4:4" x14ac:dyDescent="0.2">
      <c r="D3504" s="8"/>
    </row>
    <row r="3505" spans="4:4" x14ac:dyDescent="0.2">
      <c r="D3505" s="8"/>
    </row>
    <row r="3506" spans="4:4" x14ac:dyDescent="0.2">
      <c r="D3506" s="8"/>
    </row>
    <row r="3507" spans="4:4" x14ac:dyDescent="0.2">
      <c r="D3507" s="8"/>
    </row>
    <row r="3508" spans="4:4" x14ac:dyDescent="0.2">
      <c r="D3508" s="8"/>
    </row>
    <row r="3509" spans="4:4" x14ac:dyDescent="0.2">
      <c r="D3509" s="8"/>
    </row>
    <row r="3510" spans="4:4" x14ac:dyDescent="0.2">
      <c r="D3510" s="8"/>
    </row>
    <row r="3511" spans="4:4" x14ac:dyDescent="0.2">
      <c r="D3511" s="8"/>
    </row>
    <row r="3512" spans="4:4" x14ac:dyDescent="0.2">
      <c r="D3512" s="8"/>
    </row>
    <row r="3513" spans="4:4" x14ac:dyDescent="0.2">
      <c r="D3513" s="8"/>
    </row>
    <row r="3514" spans="4:4" x14ac:dyDescent="0.2">
      <c r="D3514" s="8"/>
    </row>
    <row r="3515" spans="4:4" x14ac:dyDescent="0.2">
      <c r="D3515" s="8"/>
    </row>
    <row r="3516" spans="4:4" x14ac:dyDescent="0.2">
      <c r="D3516" s="8"/>
    </row>
    <row r="3517" spans="4:4" x14ac:dyDescent="0.2">
      <c r="D3517" s="8"/>
    </row>
    <row r="3518" spans="4:4" x14ac:dyDescent="0.2">
      <c r="D3518" s="8"/>
    </row>
    <row r="3519" spans="4:4" x14ac:dyDescent="0.2">
      <c r="D3519" s="8"/>
    </row>
    <row r="3520" spans="4:4" x14ac:dyDescent="0.2">
      <c r="D3520" s="8"/>
    </row>
    <row r="3521" spans="4:4" x14ac:dyDescent="0.2">
      <c r="D3521" s="8"/>
    </row>
    <row r="3522" spans="4:4" x14ac:dyDescent="0.2">
      <c r="D3522" s="8"/>
    </row>
    <row r="3523" spans="4:4" x14ac:dyDescent="0.2">
      <c r="D3523" s="8"/>
    </row>
    <row r="3524" spans="4:4" x14ac:dyDescent="0.2">
      <c r="D3524" s="8"/>
    </row>
    <row r="3525" spans="4:4" x14ac:dyDescent="0.2">
      <c r="D3525" s="8"/>
    </row>
    <row r="3526" spans="4:4" x14ac:dyDescent="0.2">
      <c r="D3526" s="8"/>
    </row>
    <row r="3527" spans="4:4" x14ac:dyDescent="0.2">
      <c r="D3527" s="8"/>
    </row>
    <row r="3528" spans="4:4" x14ac:dyDescent="0.2">
      <c r="D3528" s="8"/>
    </row>
    <row r="3529" spans="4:4" x14ac:dyDescent="0.2">
      <c r="D3529" s="8"/>
    </row>
    <row r="3530" spans="4:4" x14ac:dyDescent="0.2">
      <c r="D3530" s="8"/>
    </row>
    <row r="3531" spans="4:4" x14ac:dyDescent="0.2">
      <c r="D3531" s="8"/>
    </row>
    <row r="3532" spans="4:4" x14ac:dyDescent="0.2">
      <c r="D3532" s="8"/>
    </row>
    <row r="3533" spans="4:4" x14ac:dyDescent="0.2">
      <c r="D3533" s="8"/>
    </row>
    <row r="3534" spans="4:4" x14ac:dyDescent="0.2">
      <c r="D3534" s="8"/>
    </row>
    <row r="3535" spans="4:4" x14ac:dyDescent="0.2">
      <c r="D3535" s="8"/>
    </row>
    <row r="3536" spans="4:4" x14ac:dyDescent="0.2">
      <c r="D3536" s="8"/>
    </row>
    <row r="3537" spans="4:4" x14ac:dyDescent="0.2">
      <c r="D3537" s="8"/>
    </row>
    <row r="3538" spans="4:4" x14ac:dyDescent="0.2">
      <c r="D3538" s="8"/>
    </row>
    <row r="3539" spans="4:4" x14ac:dyDescent="0.2">
      <c r="D3539" s="8"/>
    </row>
    <row r="3540" spans="4:4" x14ac:dyDescent="0.2">
      <c r="D3540" s="8"/>
    </row>
    <row r="3541" spans="4:4" x14ac:dyDescent="0.2">
      <c r="D3541" s="8"/>
    </row>
    <row r="3542" spans="4:4" x14ac:dyDescent="0.2">
      <c r="D3542" s="8"/>
    </row>
    <row r="3543" spans="4:4" x14ac:dyDescent="0.2">
      <c r="D3543" s="8"/>
    </row>
    <row r="3544" spans="4:4" x14ac:dyDescent="0.2">
      <c r="D3544" s="8"/>
    </row>
    <row r="3545" spans="4:4" x14ac:dyDescent="0.2">
      <c r="D3545" s="8"/>
    </row>
    <row r="3546" spans="4:4" x14ac:dyDescent="0.2">
      <c r="D3546" s="8"/>
    </row>
    <row r="3547" spans="4:4" x14ac:dyDescent="0.2">
      <c r="D3547" s="8"/>
    </row>
    <row r="3548" spans="4:4" x14ac:dyDescent="0.2">
      <c r="D3548" s="8"/>
    </row>
    <row r="3549" spans="4:4" x14ac:dyDescent="0.2">
      <c r="D3549" s="8"/>
    </row>
    <row r="3550" spans="4:4" x14ac:dyDescent="0.2">
      <c r="D3550" s="8"/>
    </row>
    <row r="3551" spans="4:4" x14ac:dyDescent="0.2">
      <c r="D3551" s="8"/>
    </row>
    <row r="3552" spans="4:4" x14ac:dyDescent="0.2">
      <c r="D3552" s="8"/>
    </row>
    <row r="3553" spans="4:4" x14ac:dyDescent="0.2">
      <c r="D3553" s="8"/>
    </row>
    <row r="3554" spans="4:4" x14ac:dyDescent="0.2">
      <c r="D3554" s="8"/>
    </row>
    <row r="3555" spans="4:4" x14ac:dyDescent="0.2">
      <c r="D3555" s="8"/>
    </row>
    <row r="3556" spans="4:4" x14ac:dyDescent="0.2">
      <c r="D3556" s="8"/>
    </row>
    <row r="3557" spans="4:4" x14ac:dyDescent="0.2">
      <c r="D3557" s="8"/>
    </row>
    <row r="3558" spans="4:4" x14ac:dyDescent="0.2">
      <c r="D3558" s="8"/>
    </row>
    <row r="3559" spans="4:4" x14ac:dyDescent="0.2">
      <c r="D3559" s="8"/>
    </row>
    <row r="3560" spans="4:4" x14ac:dyDescent="0.2">
      <c r="D3560" s="8"/>
    </row>
    <row r="3561" spans="4:4" x14ac:dyDescent="0.2">
      <c r="D3561" s="8"/>
    </row>
    <row r="3562" spans="4:4" x14ac:dyDescent="0.2">
      <c r="D3562" s="8"/>
    </row>
    <row r="3563" spans="4:4" x14ac:dyDescent="0.2">
      <c r="D3563" s="8"/>
    </row>
    <row r="3564" spans="4:4" x14ac:dyDescent="0.2">
      <c r="D3564" s="8"/>
    </row>
    <row r="3565" spans="4:4" x14ac:dyDescent="0.2">
      <c r="D3565" s="8"/>
    </row>
    <row r="3566" spans="4:4" x14ac:dyDescent="0.2">
      <c r="D3566" s="8"/>
    </row>
    <row r="3567" spans="4:4" x14ac:dyDescent="0.2">
      <c r="D3567" s="8"/>
    </row>
    <row r="3568" spans="4:4" x14ac:dyDescent="0.2">
      <c r="D3568" s="8"/>
    </row>
    <row r="3569" spans="4:4" x14ac:dyDescent="0.2">
      <c r="D3569" s="8"/>
    </row>
    <row r="3570" spans="4:4" x14ac:dyDescent="0.2">
      <c r="D3570" s="8"/>
    </row>
    <row r="3571" spans="4:4" x14ac:dyDescent="0.2">
      <c r="D3571" s="8"/>
    </row>
    <row r="3572" spans="4:4" x14ac:dyDescent="0.2">
      <c r="D3572" s="8"/>
    </row>
    <row r="3573" spans="4:4" x14ac:dyDescent="0.2">
      <c r="D3573" s="8"/>
    </row>
    <row r="3574" spans="4:4" x14ac:dyDescent="0.2">
      <c r="D3574" s="8"/>
    </row>
    <row r="3575" spans="4:4" x14ac:dyDescent="0.2">
      <c r="D3575" s="8"/>
    </row>
    <row r="3576" spans="4:4" x14ac:dyDescent="0.2">
      <c r="D3576" s="8"/>
    </row>
    <row r="3577" spans="4:4" x14ac:dyDescent="0.2">
      <c r="D3577" s="8"/>
    </row>
    <row r="3578" spans="4:4" x14ac:dyDescent="0.2">
      <c r="D3578" s="8"/>
    </row>
    <row r="3579" spans="4:4" x14ac:dyDescent="0.2">
      <c r="D3579" s="8"/>
    </row>
    <row r="3580" spans="4:4" x14ac:dyDescent="0.2">
      <c r="D3580" s="8"/>
    </row>
    <row r="3581" spans="4:4" x14ac:dyDescent="0.2">
      <c r="D3581" s="8"/>
    </row>
    <row r="3582" spans="4:4" x14ac:dyDescent="0.2">
      <c r="D3582" s="8"/>
    </row>
    <row r="3583" spans="4:4" x14ac:dyDescent="0.2">
      <c r="D3583" s="8"/>
    </row>
    <row r="3584" spans="4:4" x14ac:dyDescent="0.2">
      <c r="D3584" s="8"/>
    </row>
    <row r="3585" spans="4:4" x14ac:dyDescent="0.2">
      <c r="D3585" s="8"/>
    </row>
    <row r="3586" spans="4:4" x14ac:dyDescent="0.2">
      <c r="D3586" s="8"/>
    </row>
    <row r="3587" spans="4:4" x14ac:dyDescent="0.2">
      <c r="D3587" s="8"/>
    </row>
    <row r="3588" spans="4:4" x14ac:dyDescent="0.2">
      <c r="D3588" s="8"/>
    </row>
    <row r="3589" spans="4:4" x14ac:dyDescent="0.2">
      <c r="D3589" s="8"/>
    </row>
    <row r="3590" spans="4:4" x14ac:dyDescent="0.2">
      <c r="D3590" s="8"/>
    </row>
    <row r="3591" spans="4:4" x14ac:dyDescent="0.2">
      <c r="D3591" s="8"/>
    </row>
    <row r="3592" spans="4:4" x14ac:dyDescent="0.2">
      <c r="D3592" s="8"/>
    </row>
    <row r="3593" spans="4:4" x14ac:dyDescent="0.2">
      <c r="D3593" s="8"/>
    </row>
    <row r="3594" spans="4:4" x14ac:dyDescent="0.2">
      <c r="D3594" s="8"/>
    </row>
    <row r="3595" spans="4:4" x14ac:dyDescent="0.2">
      <c r="D3595" s="8"/>
    </row>
    <row r="3596" spans="4:4" x14ac:dyDescent="0.2">
      <c r="D3596" s="8"/>
    </row>
    <row r="3597" spans="4:4" x14ac:dyDescent="0.2">
      <c r="D3597" s="8"/>
    </row>
    <row r="3598" spans="4:4" x14ac:dyDescent="0.2">
      <c r="D3598" s="8"/>
    </row>
    <row r="3599" spans="4:4" x14ac:dyDescent="0.2">
      <c r="D3599" s="8"/>
    </row>
    <row r="3600" spans="4:4" x14ac:dyDescent="0.2">
      <c r="D3600" s="8"/>
    </row>
    <row r="3601" spans="4:4" x14ac:dyDescent="0.2">
      <c r="D3601" s="8"/>
    </row>
    <row r="3602" spans="4:4" x14ac:dyDescent="0.2">
      <c r="D3602" s="8"/>
    </row>
    <row r="3603" spans="4:4" x14ac:dyDescent="0.2">
      <c r="D3603" s="8"/>
    </row>
    <row r="3604" spans="4:4" x14ac:dyDescent="0.2">
      <c r="D3604" s="8"/>
    </row>
    <row r="3605" spans="4:4" x14ac:dyDescent="0.2">
      <c r="D3605" s="8"/>
    </row>
    <row r="3606" spans="4:4" x14ac:dyDescent="0.2">
      <c r="D3606" s="8"/>
    </row>
    <row r="3607" spans="4:4" x14ac:dyDescent="0.2">
      <c r="D3607" s="8"/>
    </row>
    <row r="3608" spans="4:4" x14ac:dyDescent="0.2">
      <c r="D3608" s="8"/>
    </row>
    <row r="3609" spans="4:4" x14ac:dyDescent="0.2">
      <c r="D3609" s="8"/>
    </row>
    <row r="3610" spans="4:4" x14ac:dyDescent="0.2">
      <c r="D3610" s="8"/>
    </row>
    <row r="3611" spans="4:4" x14ac:dyDescent="0.2">
      <c r="D3611" s="8"/>
    </row>
    <row r="3612" spans="4:4" x14ac:dyDescent="0.2">
      <c r="D3612" s="8"/>
    </row>
    <row r="3613" spans="4:4" x14ac:dyDescent="0.2">
      <c r="D3613" s="8"/>
    </row>
    <row r="3614" spans="4:4" x14ac:dyDescent="0.2">
      <c r="D3614" s="8"/>
    </row>
    <row r="3615" spans="4:4" x14ac:dyDescent="0.2">
      <c r="D3615" s="8"/>
    </row>
    <row r="3616" spans="4:4" x14ac:dyDescent="0.2">
      <c r="D3616" s="8"/>
    </row>
    <row r="3617" spans="4:4" x14ac:dyDescent="0.2">
      <c r="D3617" s="8"/>
    </row>
    <row r="3618" spans="4:4" x14ac:dyDescent="0.2">
      <c r="D3618" s="8"/>
    </row>
    <row r="3619" spans="4:4" x14ac:dyDescent="0.2">
      <c r="D3619" s="8"/>
    </row>
    <row r="3620" spans="4:4" x14ac:dyDescent="0.2">
      <c r="D3620" s="8"/>
    </row>
    <row r="3621" spans="4:4" x14ac:dyDescent="0.2">
      <c r="D3621" s="8"/>
    </row>
    <row r="3622" spans="4:4" x14ac:dyDescent="0.2">
      <c r="D3622" s="8"/>
    </row>
    <row r="3623" spans="4:4" x14ac:dyDescent="0.2">
      <c r="D3623" s="8"/>
    </row>
    <row r="3624" spans="4:4" x14ac:dyDescent="0.2">
      <c r="D3624" s="8"/>
    </row>
    <row r="3625" spans="4:4" x14ac:dyDescent="0.2">
      <c r="D3625" s="8"/>
    </row>
    <row r="3626" spans="4:4" x14ac:dyDescent="0.2">
      <c r="D3626" s="8"/>
    </row>
    <row r="3627" spans="4:4" x14ac:dyDescent="0.2">
      <c r="D3627" s="8"/>
    </row>
    <row r="3628" spans="4:4" x14ac:dyDescent="0.2">
      <c r="D3628" s="8"/>
    </row>
    <row r="3629" spans="4:4" x14ac:dyDescent="0.2">
      <c r="D3629" s="8"/>
    </row>
    <row r="3630" spans="4:4" x14ac:dyDescent="0.2">
      <c r="D3630" s="8"/>
    </row>
    <row r="3631" spans="4:4" x14ac:dyDescent="0.2">
      <c r="D3631" s="8"/>
    </row>
    <row r="3632" spans="4:4" x14ac:dyDescent="0.2">
      <c r="D3632" s="8"/>
    </row>
    <row r="3633" spans="4:4" x14ac:dyDescent="0.2">
      <c r="D3633" s="8"/>
    </row>
    <row r="3634" spans="4:4" x14ac:dyDescent="0.2">
      <c r="D3634" s="8"/>
    </row>
    <row r="3635" spans="4:4" x14ac:dyDescent="0.2">
      <c r="D3635" s="8"/>
    </row>
    <row r="3636" spans="4:4" x14ac:dyDescent="0.2">
      <c r="D3636" s="8"/>
    </row>
    <row r="3637" spans="4:4" x14ac:dyDescent="0.2">
      <c r="D3637" s="8"/>
    </row>
    <row r="3638" spans="4:4" x14ac:dyDescent="0.2">
      <c r="D3638" s="8"/>
    </row>
    <row r="3639" spans="4:4" x14ac:dyDescent="0.2">
      <c r="D3639" s="8"/>
    </row>
    <row r="3640" spans="4:4" x14ac:dyDescent="0.2">
      <c r="D3640" s="8"/>
    </row>
    <row r="3641" spans="4:4" x14ac:dyDescent="0.2">
      <c r="D3641" s="8"/>
    </row>
    <row r="3642" spans="4:4" x14ac:dyDescent="0.2">
      <c r="D3642" s="8"/>
    </row>
    <row r="3643" spans="4:4" x14ac:dyDescent="0.2">
      <c r="D3643" s="8"/>
    </row>
    <row r="3644" spans="4:4" x14ac:dyDescent="0.2">
      <c r="D3644" s="8"/>
    </row>
    <row r="3645" spans="4:4" x14ac:dyDescent="0.2">
      <c r="D3645" s="8"/>
    </row>
    <row r="3646" spans="4:4" x14ac:dyDescent="0.2">
      <c r="D3646" s="8"/>
    </row>
    <row r="3647" spans="4:4" x14ac:dyDescent="0.2">
      <c r="D3647" s="8"/>
    </row>
    <row r="3648" spans="4:4" x14ac:dyDescent="0.2">
      <c r="D3648" s="8"/>
    </row>
    <row r="3649" spans="4:4" x14ac:dyDescent="0.2">
      <c r="D3649" s="8"/>
    </row>
    <row r="3650" spans="4:4" x14ac:dyDescent="0.2">
      <c r="D3650" s="8"/>
    </row>
    <row r="3651" spans="4:4" x14ac:dyDescent="0.2">
      <c r="D3651" s="8"/>
    </row>
    <row r="3652" spans="4:4" x14ac:dyDescent="0.2">
      <c r="D3652" s="8"/>
    </row>
    <row r="3653" spans="4:4" x14ac:dyDescent="0.2">
      <c r="D3653" s="8"/>
    </row>
    <row r="3654" spans="4:4" x14ac:dyDescent="0.2">
      <c r="D3654" s="8"/>
    </row>
    <row r="3655" spans="4:4" x14ac:dyDescent="0.2">
      <c r="D3655" s="8"/>
    </row>
    <row r="3656" spans="4:4" x14ac:dyDescent="0.2">
      <c r="D3656" s="8"/>
    </row>
    <row r="3657" spans="4:4" x14ac:dyDescent="0.2">
      <c r="D3657" s="8"/>
    </row>
    <row r="3658" spans="4:4" x14ac:dyDescent="0.2">
      <c r="D3658" s="8"/>
    </row>
    <row r="3659" spans="4:4" x14ac:dyDescent="0.2">
      <c r="D3659" s="8"/>
    </row>
    <row r="3660" spans="4:4" x14ac:dyDescent="0.2">
      <c r="D3660" s="8"/>
    </row>
    <row r="3661" spans="4:4" x14ac:dyDescent="0.2">
      <c r="D3661" s="8"/>
    </row>
    <row r="3662" spans="4:4" x14ac:dyDescent="0.2">
      <c r="D3662" s="8"/>
    </row>
    <row r="3663" spans="4:4" x14ac:dyDescent="0.2">
      <c r="D3663" s="8"/>
    </row>
    <row r="3664" spans="4:4" x14ac:dyDescent="0.2">
      <c r="D3664" s="8"/>
    </row>
    <row r="3665" spans="4:4" x14ac:dyDescent="0.2">
      <c r="D3665" s="8"/>
    </row>
    <row r="3666" spans="4:4" x14ac:dyDescent="0.2">
      <c r="D3666" s="8"/>
    </row>
    <row r="3667" spans="4:4" x14ac:dyDescent="0.2">
      <c r="D3667" s="8"/>
    </row>
    <row r="3668" spans="4:4" x14ac:dyDescent="0.2">
      <c r="D3668" s="8"/>
    </row>
    <row r="3669" spans="4:4" x14ac:dyDescent="0.2">
      <c r="D3669" s="8"/>
    </row>
    <row r="3670" spans="4:4" x14ac:dyDescent="0.2">
      <c r="D3670" s="8"/>
    </row>
    <row r="3671" spans="4:4" x14ac:dyDescent="0.2">
      <c r="D3671" s="8"/>
    </row>
    <row r="3672" spans="4:4" x14ac:dyDescent="0.2">
      <c r="D3672" s="8"/>
    </row>
    <row r="3673" spans="4:4" x14ac:dyDescent="0.2">
      <c r="D3673" s="8"/>
    </row>
    <row r="3674" spans="4:4" x14ac:dyDescent="0.2">
      <c r="D3674" s="8"/>
    </row>
    <row r="3675" spans="4:4" x14ac:dyDescent="0.2">
      <c r="D3675" s="8"/>
    </row>
    <row r="3676" spans="4:4" x14ac:dyDescent="0.2">
      <c r="D3676" s="8"/>
    </row>
    <row r="3677" spans="4:4" x14ac:dyDescent="0.2">
      <c r="D3677" s="8"/>
    </row>
    <row r="3678" spans="4:4" x14ac:dyDescent="0.2">
      <c r="D3678" s="8"/>
    </row>
    <row r="3679" spans="4:4" x14ac:dyDescent="0.2">
      <c r="D3679" s="8"/>
    </row>
    <row r="3680" spans="4:4" x14ac:dyDescent="0.2">
      <c r="D3680" s="8"/>
    </row>
    <row r="3681" spans="4:4" x14ac:dyDescent="0.2">
      <c r="D3681" s="8"/>
    </row>
    <row r="3682" spans="4:4" x14ac:dyDescent="0.2">
      <c r="D3682" s="8"/>
    </row>
    <row r="3683" spans="4:4" x14ac:dyDescent="0.2">
      <c r="D3683" s="8"/>
    </row>
    <row r="3684" spans="4:4" x14ac:dyDescent="0.2">
      <c r="D3684" s="8"/>
    </row>
    <row r="3685" spans="4:4" x14ac:dyDescent="0.2">
      <c r="D3685" s="8"/>
    </row>
    <row r="3686" spans="4:4" x14ac:dyDescent="0.2">
      <c r="D3686" s="8"/>
    </row>
    <row r="3687" spans="4:4" x14ac:dyDescent="0.2">
      <c r="D3687" s="8"/>
    </row>
    <row r="3688" spans="4:4" x14ac:dyDescent="0.2">
      <c r="D3688" s="8"/>
    </row>
    <row r="3689" spans="4:4" x14ac:dyDescent="0.2">
      <c r="D3689" s="8"/>
    </row>
    <row r="3690" spans="4:4" x14ac:dyDescent="0.2">
      <c r="D3690" s="8"/>
    </row>
    <row r="3691" spans="4:4" x14ac:dyDescent="0.2">
      <c r="D3691" s="8"/>
    </row>
    <row r="3692" spans="4:4" x14ac:dyDescent="0.2">
      <c r="D3692" s="8"/>
    </row>
    <row r="3693" spans="4:4" x14ac:dyDescent="0.2">
      <c r="D3693" s="8"/>
    </row>
    <row r="3694" spans="4:4" x14ac:dyDescent="0.2">
      <c r="D3694" s="8"/>
    </row>
    <row r="3695" spans="4:4" x14ac:dyDescent="0.2">
      <c r="D3695" s="8"/>
    </row>
    <row r="3696" spans="4:4" x14ac:dyDescent="0.2">
      <c r="D3696" s="8"/>
    </row>
    <row r="3697" spans="4:4" x14ac:dyDescent="0.2">
      <c r="D3697" s="8"/>
    </row>
    <row r="3698" spans="4:4" x14ac:dyDescent="0.2">
      <c r="D3698" s="8"/>
    </row>
    <row r="3699" spans="4:4" x14ac:dyDescent="0.2">
      <c r="D3699" s="8"/>
    </row>
    <row r="3700" spans="4:4" x14ac:dyDescent="0.2">
      <c r="D3700" s="8"/>
    </row>
    <row r="3701" spans="4:4" x14ac:dyDescent="0.2">
      <c r="D3701" s="8"/>
    </row>
    <row r="3702" spans="4:4" x14ac:dyDescent="0.2">
      <c r="D3702" s="8"/>
    </row>
    <row r="3703" spans="4:4" x14ac:dyDescent="0.2">
      <c r="D3703" s="8"/>
    </row>
    <row r="3704" spans="4:4" x14ac:dyDescent="0.2">
      <c r="D3704" s="8"/>
    </row>
    <row r="3705" spans="4:4" x14ac:dyDescent="0.2">
      <c r="D3705" s="8"/>
    </row>
    <row r="3706" spans="4:4" x14ac:dyDescent="0.2">
      <c r="D3706" s="8"/>
    </row>
    <row r="3707" spans="4:4" x14ac:dyDescent="0.2">
      <c r="D3707" s="8"/>
    </row>
    <row r="3708" spans="4:4" x14ac:dyDescent="0.2">
      <c r="D3708" s="8"/>
    </row>
    <row r="3709" spans="4:4" x14ac:dyDescent="0.2">
      <c r="D3709" s="8"/>
    </row>
    <row r="3710" spans="4:4" x14ac:dyDescent="0.2">
      <c r="D3710" s="8"/>
    </row>
    <row r="3711" spans="4:4" x14ac:dyDescent="0.2">
      <c r="D3711" s="8"/>
    </row>
    <row r="3712" spans="4:4" x14ac:dyDescent="0.2">
      <c r="D3712" s="8"/>
    </row>
    <row r="3713" spans="4:4" x14ac:dyDescent="0.2">
      <c r="D3713" s="8"/>
    </row>
    <row r="3714" spans="4:4" x14ac:dyDescent="0.2">
      <c r="D3714" s="8"/>
    </row>
    <row r="3715" spans="4:4" x14ac:dyDescent="0.2">
      <c r="D3715" s="8"/>
    </row>
    <row r="3716" spans="4:4" x14ac:dyDescent="0.2">
      <c r="D3716" s="8"/>
    </row>
    <row r="3717" spans="4:4" x14ac:dyDescent="0.2">
      <c r="D3717" s="8"/>
    </row>
    <row r="3718" spans="4:4" x14ac:dyDescent="0.2">
      <c r="D3718" s="8"/>
    </row>
    <row r="3719" spans="4:4" x14ac:dyDescent="0.2">
      <c r="D3719" s="8"/>
    </row>
    <row r="3720" spans="4:4" x14ac:dyDescent="0.2">
      <c r="D3720" s="8"/>
    </row>
    <row r="3721" spans="4:4" x14ac:dyDescent="0.2">
      <c r="D3721" s="8"/>
    </row>
    <row r="3722" spans="4:4" x14ac:dyDescent="0.2">
      <c r="D3722" s="8"/>
    </row>
    <row r="3723" spans="4:4" x14ac:dyDescent="0.2">
      <c r="D3723" s="8"/>
    </row>
    <row r="3724" spans="4:4" x14ac:dyDescent="0.2">
      <c r="D3724" s="8"/>
    </row>
    <row r="3725" spans="4:4" x14ac:dyDescent="0.2">
      <c r="D3725" s="8"/>
    </row>
    <row r="3726" spans="4:4" x14ac:dyDescent="0.2">
      <c r="D3726" s="8"/>
    </row>
    <row r="3727" spans="4:4" x14ac:dyDescent="0.2">
      <c r="D3727" s="8"/>
    </row>
    <row r="3728" spans="4:4" x14ac:dyDescent="0.2">
      <c r="D3728" s="8"/>
    </row>
    <row r="3729" spans="4:4" x14ac:dyDescent="0.2">
      <c r="D3729" s="8"/>
    </row>
    <row r="3730" spans="4:4" x14ac:dyDescent="0.2">
      <c r="D3730" s="8"/>
    </row>
    <row r="3731" spans="4:4" x14ac:dyDescent="0.2">
      <c r="D3731" s="8"/>
    </row>
    <row r="3732" spans="4:4" x14ac:dyDescent="0.2">
      <c r="D3732" s="8"/>
    </row>
    <row r="3733" spans="4:4" x14ac:dyDescent="0.2">
      <c r="D3733" s="8"/>
    </row>
    <row r="3734" spans="4:4" x14ac:dyDescent="0.2">
      <c r="D3734" s="8"/>
    </row>
    <row r="3735" spans="4:4" x14ac:dyDescent="0.2">
      <c r="D3735" s="8"/>
    </row>
    <row r="3736" spans="4:4" x14ac:dyDescent="0.2">
      <c r="D3736" s="8"/>
    </row>
    <row r="3737" spans="4:4" x14ac:dyDescent="0.2">
      <c r="D3737" s="8"/>
    </row>
    <row r="3738" spans="4:4" x14ac:dyDescent="0.2">
      <c r="D3738" s="8"/>
    </row>
    <row r="3739" spans="4:4" x14ac:dyDescent="0.2">
      <c r="D3739" s="8"/>
    </row>
    <row r="3740" spans="4:4" x14ac:dyDescent="0.2">
      <c r="D3740" s="8"/>
    </row>
    <row r="3741" spans="4:4" x14ac:dyDescent="0.2">
      <c r="D3741" s="8"/>
    </row>
    <row r="3742" spans="4:4" x14ac:dyDescent="0.2">
      <c r="D3742" s="8"/>
    </row>
    <row r="3743" spans="4:4" x14ac:dyDescent="0.2">
      <c r="D3743" s="8"/>
    </row>
    <row r="3744" spans="4:4" x14ac:dyDescent="0.2">
      <c r="D3744" s="8"/>
    </row>
    <row r="3745" spans="4:4" x14ac:dyDescent="0.2">
      <c r="D3745" s="8"/>
    </row>
    <row r="3746" spans="4:4" x14ac:dyDescent="0.2">
      <c r="D3746" s="8"/>
    </row>
    <row r="3747" spans="4:4" x14ac:dyDescent="0.2">
      <c r="D3747" s="8"/>
    </row>
    <row r="3748" spans="4:4" x14ac:dyDescent="0.2">
      <c r="D3748" s="8"/>
    </row>
    <row r="3749" spans="4:4" x14ac:dyDescent="0.2">
      <c r="D3749" s="8"/>
    </row>
    <row r="3750" spans="4:4" x14ac:dyDescent="0.2">
      <c r="D3750" s="8"/>
    </row>
    <row r="3751" spans="4:4" x14ac:dyDescent="0.2">
      <c r="D3751" s="8"/>
    </row>
    <row r="3752" spans="4:4" x14ac:dyDescent="0.2">
      <c r="D3752" s="8"/>
    </row>
    <row r="3753" spans="4:4" x14ac:dyDescent="0.2">
      <c r="D3753" s="8"/>
    </row>
    <row r="3754" spans="4:4" x14ac:dyDescent="0.2">
      <c r="D3754" s="8"/>
    </row>
    <row r="3755" spans="4:4" x14ac:dyDescent="0.2">
      <c r="D3755" s="8"/>
    </row>
    <row r="3756" spans="4:4" x14ac:dyDescent="0.2">
      <c r="D3756" s="8"/>
    </row>
    <row r="3757" spans="4:4" x14ac:dyDescent="0.2">
      <c r="D3757" s="8"/>
    </row>
    <row r="3758" spans="4:4" x14ac:dyDescent="0.2">
      <c r="D3758" s="8"/>
    </row>
    <row r="3759" spans="4:4" x14ac:dyDescent="0.2">
      <c r="D3759" s="8"/>
    </row>
    <row r="3760" spans="4:4" x14ac:dyDescent="0.2">
      <c r="D3760" s="8"/>
    </row>
    <row r="3761" spans="4:4" x14ac:dyDescent="0.2">
      <c r="D3761" s="8"/>
    </row>
    <row r="3762" spans="4:4" x14ac:dyDescent="0.2">
      <c r="D3762" s="8"/>
    </row>
    <row r="3763" spans="4:4" x14ac:dyDescent="0.2">
      <c r="D3763" s="8"/>
    </row>
    <row r="3764" spans="4:4" x14ac:dyDescent="0.2">
      <c r="D3764" s="8"/>
    </row>
    <row r="3765" spans="4:4" x14ac:dyDescent="0.2">
      <c r="D3765" s="8"/>
    </row>
    <row r="3766" spans="4:4" x14ac:dyDescent="0.2">
      <c r="D3766" s="8"/>
    </row>
    <row r="3767" spans="4:4" x14ac:dyDescent="0.2">
      <c r="D3767" s="8"/>
    </row>
    <row r="3768" spans="4:4" x14ac:dyDescent="0.2">
      <c r="D3768" s="8"/>
    </row>
    <row r="3769" spans="4:4" x14ac:dyDescent="0.2">
      <c r="D3769" s="8"/>
    </row>
    <row r="3770" spans="4:4" x14ac:dyDescent="0.2">
      <c r="D3770" s="8"/>
    </row>
    <row r="3771" spans="4:4" x14ac:dyDescent="0.2">
      <c r="D3771" s="8"/>
    </row>
    <row r="3772" spans="4:4" x14ac:dyDescent="0.2">
      <c r="D3772" s="8"/>
    </row>
    <row r="3773" spans="4:4" x14ac:dyDescent="0.2">
      <c r="D3773" s="8"/>
    </row>
    <row r="3774" spans="4:4" x14ac:dyDescent="0.2">
      <c r="D3774" s="8"/>
    </row>
    <row r="3775" spans="4:4" x14ac:dyDescent="0.2">
      <c r="D3775" s="8"/>
    </row>
    <row r="3776" spans="4:4" x14ac:dyDescent="0.2">
      <c r="D3776" s="8"/>
    </row>
    <row r="3777" spans="4:4" x14ac:dyDescent="0.2">
      <c r="D3777" s="8"/>
    </row>
    <row r="3778" spans="4:4" x14ac:dyDescent="0.2">
      <c r="D3778" s="8"/>
    </row>
    <row r="3779" spans="4:4" x14ac:dyDescent="0.2">
      <c r="D3779" s="8"/>
    </row>
    <row r="3780" spans="4:4" x14ac:dyDescent="0.2">
      <c r="D3780" s="8"/>
    </row>
    <row r="3781" spans="4:4" x14ac:dyDescent="0.2">
      <c r="D3781" s="8"/>
    </row>
    <row r="3782" spans="4:4" x14ac:dyDescent="0.2">
      <c r="D3782" s="8"/>
    </row>
    <row r="3783" spans="4:4" x14ac:dyDescent="0.2">
      <c r="D3783" s="8"/>
    </row>
    <row r="3784" spans="4:4" x14ac:dyDescent="0.2">
      <c r="D3784" s="8"/>
    </row>
    <row r="3785" spans="4:4" x14ac:dyDescent="0.2">
      <c r="D3785" s="8"/>
    </row>
    <row r="3786" spans="4:4" x14ac:dyDescent="0.2">
      <c r="D3786" s="8"/>
    </row>
    <row r="3787" spans="4:4" x14ac:dyDescent="0.2">
      <c r="D3787" s="8"/>
    </row>
    <row r="3788" spans="4:4" x14ac:dyDescent="0.2">
      <c r="D3788" s="8"/>
    </row>
    <row r="3789" spans="4:4" x14ac:dyDescent="0.2">
      <c r="D3789" s="8"/>
    </row>
    <row r="3790" spans="4:4" x14ac:dyDescent="0.2">
      <c r="D3790" s="8"/>
    </row>
    <row r="3791" spans="4:4" x14ac:dyDescent="0.2">
      <c r="D3791" s="8"/>
    </row>
    <row r="3792" spans="4:4" x14ac:dyDescent="0.2">
      <c r="D3792" s="8"/>
    </row>
    <row r="3793" spans="4:4" x14ac:dyDescent="0.2">
      <c r="D3793" s="8"/>
    </row>
    <row r="3794" spans="4:4" x14ac:dyDescent="0.2">
      <c r="D3794" s="8"/>
    </row>
    <row r="3795" spans="4:4" x14ac:dyDescent="0.2">
      <c r="D3795" s="8"/>
    </row>
    <row r="3796" spans="4:4" x14ac:dyDescent="0.2">
      <c r="D3796" s="8"/>
    </row>
    <row r="3797" spans="4:4" x14ac:dyDescent="0.2">
      <c r="D3797" s="8"/>
    </row>
    <row r="3798" spans="4:4" x14ac:dyDescent="0.2">
      <c r="D3798" s="8"/>
    </row>
    <row r="3799" spans="4:4" x14ac:dyDescent="0.2">
      <c r="D3799" s="8"/>
    </row>
    <row r="3800" spans="4:4" x14ac:dyDescent="0.2">
      <c r="D3800" s="8"/>
    </row>
    <row r="3801" spans="4:4" x14ac:dyDescent="0.2">
      <c r="D3801" s="8"/>
    </row>
    <row r="3802" spans="4:4" x14ac:dyDescent="0.2">
      <c r="D3802" s="8"/>
    </row>
    <row r="3803" spans="4:4" x14ac:dyDescent="0.2">
      <c r="D3803" s="8"/>
    </row>
    <row r="3804" spans="4:4" x14ac:dyDescent="0.2">
      <c r="D3804" s="8"/>
    </row>
    <row r="3805" spans="4:4" x14ac:dyDescent="0.2">
      <c r="D3805" s="8"/>
    </row>
    <row r="3806" spans="4:4" x14ac:dyDescent="0.2">
      <c r="D3806" s="8"/>
    </row>
    <row r="3807" spans="4:4" x14ac:dyDescent="0.2">
      <c r="D3807" s="8"/>
    </row>
    <row r="3808" spans="4:4" x14ac:dyDescent="0.2">
      <c r="D3808" s="8"/>
    </row>
    <row r="3809" spans="4:4" x14ac:dyDescent="0.2">
      <c r="D3809" s="8"/>
    </row>
    <row r="3810" spans="4:4" x14ac:dyDescent="0.2">
      <c r="D3810" s="8"/>
    </row>
    <row r="3811" spans="4:4" x14ac:dyDescent="0.2">
      <c r="D3811" s="8"/>
    </row>
    <row r="3812" spans="4:4" x14ac:dyDescent="0.2">
      <c r="D3812" s="8"/>
    </row>
    <row r="3813" spans="4:4" x14ac:dyDescent="0.2">
      <c r="D3813" s="8"/>
    </row>
    <row r="3814" spans="4:4" x14ac:dyDescent="0.2">
      <c r="D3814" s="8"/>
    </row>
    <row r="3815" spans="4:4" x14ac:dyDescent="0.2">
      <c r="D3815" s="8"/>
    </row>
    <row r="3816" spans="4:4" x14ac:dyDescent="0.2">
      <c r="D3816" s="8"/>
    </row>
    <row r="3817" spans="4:4" x14ac:dyDescent="0.2">
      <c r="D3817" s="8"/>
    </row>
    <row r="3818" spans="4:4" x14ac:dyDescent="0.2">
      <c r="D3818" s="8"/>
    </row>
    <row r="3819" spans="4:4" x14ac:dyDescent="0.2">
      <c r="D3819" s="8"/>
    </row>
    <row r="3820" spans="4:4" x14ac:dyDescent="0.2">
      <c r="D3820" s="8"/>
    </row>
    <row r="3821" spans="4:4" x14ac:dyDescent="0.2">
      <c r="D3821" s="8"/>
    </row>
    <row r="3822" spans="4:4" x14ac:dyDescent="0.2">
      <c r="D3822" s="8"/>
    </row>
    <row r="3823" spans="4:4" x14ac:dyDescent="0.2">
      <c r="D3823" s="8"/>
    </row>
    <row r="3824" spans="4:4" x14ac:dyDescent="0.2">
      <c r="D3824" s="8"/>
    </row>
    <row r="3825" spans="4:4" x14ac:dyDescent="0.2">
      <c r="D3825" s="8"/>
    </row>
    <row r="3826" spans="4:4" x14ac:dyDescent="0.2">
      <c r="D3826" s="8"/>
    </row>
    <row r="3827" spans="4:4" x14ac:dyDescent="0.2">
      <c r="D3827" s="8"/>
    </row>
    <row r="3828" spans="4:4" x14ac:dyDescent="0.2">
      <c r="D3828" s="8"/>
    </row>
    <row r="3829" spans="4:4" x14ac:dyDescent="0.2">
      <c r="D3829" s="8"/>
    </row>
    <row r="3830" spans="4:4" x14ac:dyDescent="0.2">
      <c r="D3830" s="8"/>
    </row>
    <row r="3831" spans="4:4" x14ac:dyDescent="0.2">
      <c r="D3831" s="8"/>
    </row>
    <row r="3832" spans="4:4" x14ac:dyDescent="0.2">
      <c r="D3832" s="8"/>
    </row>
    <row r="3833" spans="4:4" x14ac:dyDescent="0.2">
      <c r="D3833" s="8"/>
    </row>
    <row r="3834" spans="4:4" x14ac:dyDescent="0.2">
      <c r="D3834" s="8"/>
    </row>
    <row r="3835" spans="4:4" x14ac:dyDescent="0.2">
      <c r="D3835" s="8"/>
    </row>
    <row r="3836" spans="4:4" x14ac:dyDescent="0.2">
      <c r="D3836" s="8"/>
    </row>
    <row r="3837" spans="4:4" x14ac:dyDescent="0.2">
      <c r="D3837" s="8"/>
    </row>
    <row r="3838" spans="4:4" x14ac:dyDescent="0.2">
      <c r="D3838" s="8"/>
    </row>
    <row r="3839" spans="4:4" x14ac:dyDescent="0.2">
      <c r="D3839" s="8"/>
    </row>
    <row r="3840" spans="4:4" x14ac:dyDescent="0.2">
      <c r="D3840" s="8"/>
    </row>
    <row r="3841" spans="4:4" x14ac:dyDescent="0.2">
      <c r="D3841" s="8"/>
    </row>
    <row r="3842" spans="4:4" x14ac:dyDescent="0.2">
      <c r="D3842" s="8"/>
    </row>
    <row r="3843" spans="4:4" x14ac:dyDescent="0.2">
      <c r="D3843" s="8"/>
    </row>
    <row r="3844" spans="4:4" x14ac:dyDescent="0.2">
      <c r="D3844" s="8"/>
    </row>
    <row r="3845" spans="4:4" x14ac:dyDescent="0.2">
      <c r="D3845" s="8"/>
    </row>
    <row r="3846" spans="4:4" x14ac:dyDescent="0.2">
      <c r="D3846" s="8"/>
    </row>
    <row r="3847" spans="4:4" x14ac:dyDescent="0.2">
      <c r="D3847" s="8"/>
    </row>
    <row r="3848" spans="4:4" x14ac:dyDescent="0.2">
      <c r="D3848" s="8"/>
    </row>
    <row r="3849" spans="4:4" x14ac:dyDescent="0.2">
      <c r="D3849" s="8"/>
    </row>
    <row r="3850" spans="4:4" x14ac:dyDescent="0.2">
      <c r="D3850" s="8"/>
    </row>
    <row r="3851" spans="4:4" x14ac:dyDescent="0.2">
      <c r="D3851" s="8"/>
    </row>
    <row r="3852" spans="4:4" x14ac:dyDescent="0.2">
      <c r="D3852" s="8"/>
    </row>
    <row r="3853" spans="4:4" x14ac:dyDescent="0.2">
      <c r="D3853" s="8"/>
    </row>
    <row r="3854" spans="4:4" x14ac:dyDescent="0.2">
      <c r="D3854" s="8"/>
    </row>
    <row r="3855" spans="4:4" x14ac:dyDescent="0.2">
      <c r="D3855" s="8"/>
    </row>
    <row r="3856" spans="4:4" x14ac:dyDescent="0.2">
      <c r="D3856" s="8"/>
    </row>
    <row r="3857" spans="4:4" x14ac:dyDescent="0.2">
      <c r="D3857" s="8"/>
    </row>
    <row r="3858" spans="4:4" x14ac:dyDescent="0.2">
      <c r="D3858" s="8"/>
    </row>
    <row r="3859" spans="4:4" x14ac:dyDescent="0.2">
      <c r="D3859" s="8"/>
    </row>
    <row r="3860" spans="4:4" x14ac:dyDescent="0.2">
      <c r="D3860" s="8"/>
    </row>
    <row r="3861" spans="4:4" x14ac:dyDescent="0.2">
      <c r="D3861" s="8"/>
    </row>
    <row r="3862" spans="4:4" x14ac:dyDescent="0.2">
      <c r="D3862" s="8"/>
    </row>
    <row r="3863" spans="4:4" x14ac:dyDescent="0.2">
      <c r="D3863" s="8"/>
    </row>
    <row r="3864" spans="4:4" x14ac:dyDescent="0.2">
      <c r="D3864" s="8"/>
    </row>
    <row r="3865" spans="4:4" x14ac:dyDescent="0.2">
      <c r="D3865" s="8"/>
    </row>
    <row r="3866" spans="4:4" x14ac:dyDescent="0.2">
      <c r="D3866" s="8"/>
    </row>
    <row r="3867" spans="4:4" x14ac:dyDescent="0.2">
      <c r="D3867" s="8"/>
    </row>
    <row r="3868" spans="4:4" x14ac:dyDescent="0.2">
      <c r="D3868" s="8"/>
    </row>
    <row r="3869" spans="4:4" x14ac:dyDescent="0.2">
      <c r="D3869" s="8"/>
    </row>
    <row r="3870" spans="4:4" x14ac:dyDescent="0.2">
      <c r="D3870" s="8"/>
    </row>
    <row r="3871" spans="4:4" x14ac:dyDescent="0.2">
      <c r="D3871" s="8"/>
    </row>
    <row r="3872" spans="4:4" x14ac:dyDescent="0.2">
      <c r="D3872" s="8"/>
    </row>
    <row r="3873" spans="4:4" x14ac:dyDescent="0.2">
      <c r="D3873" s="8"/>
    </row>
    <row r="3874" spans="4:4" x14ac:dyDescent="0.2">
      <c r="D3874" s="8"/>
    </row>
    <row r="3875" spans="4:4" x14ac:dyDescent="0.2">
      <c r="D3875" s="8"/>
    </row>
    <row r="3876" spans="4:4" x14ac:dyDescent="0.2">
      <c r="D3876" s="8"/>
    </row>
    <row r="3877" spans="4:4" x14ac:dyDescent="0.2">
      <c r="D3877" s="8"/>
    </row>
    <row r="3878" spans="4:4" x14ac:dyDescent="0.2">
      <c r="D3878" s="8"/>
    </row>
    <row r="3879" spans="4:4" x14ac:dyDescent="0.2">
      <c r="D3879" s="8"/>
    </row>
    <row r="3880" spans="4:4" x14ac:dyDescent="0.2">
      <c r="D3880" s="8"/>
    </row>
    <row r="3881" spans="4:4" x14ac:dyDescent="0.2">
      <c r="D3881" s="8"/>
    </row>
    <row r="3882" spans="4:4" x14ac:dyDescent="0.2">
      <c r="D3882" s="8"/>
    </row>
    <row r="3883" spans="4:4" x14ac:dyDescent="0.2">
      <c r="D3883" s="8"/>
    </row>
    <row r="3884" spans="4:4" x14ac:dyDescent="0.2">
      <c r="D3884" s="8"/>
    </row>
    <row r="3885" spans="4:4" x14ac:dyDescent="0.2">
      <c r="D3885" s="8"/>
    </row>
    <row r="3886" spans="4:4" x14ac:dyDescent="0.2">
      <c r="D3886" s="8"/>
    </row>
    <row r="3887" spans="4:4" x14ac:dyDescent="0.2">
      <c r="D3887" s="8"/>
    </row>
    <row r="3888" spans="4:4" x14ac:dyDescent="0.2">
      <c r="D3888" s="8"/>
    </row>
    <row r="3889" spans="4:4" x14ac:dyDescent="0.2">
      <c r="D3889" s="8"/>
    </row>
    <row r="3890" spans="4:4" x14ac:dyDescent="0.2">
      <c r="D3890" s="8"/>
    </row>
    <row r="3891" spans="4:4" x14ac:dyDescent="0.2">
      <c r="D3891" s="8"/>
    </row>
    <row r="3892" spans="4:4" x14ac:dyDescent="0.2">
      <c r="D3892" s="8"/>
    </row>
    <row r="3893" spans="4:4" x14ac:dyDescent="0.2">
      <c r="D3893" s="8"/>
    </row>
    <row r="3894" spans="4:4" x14ac:dyDescent="0.2">
      <c r="D3894" s="8"/>
    </row>
    <row r="3895" spans="4:4" x14ac:dyDescent="0.2">
      <c r="D3895" s="8"/>
    </row>
    <row r="3896" spans="4:4" x14ac:dyDescent="0.2">
      <c r="D3896" s="8"/>
    </row>
    <row r="3897" spans="4:4" x14ac:dyDescent="0.2">
      <c r="D3897" s="8"/>
    </row>
    <row r="3898" spans="4:4" x14ac:dyDescent="0.2">
      <c r="D3898" s="8"/>
    </row>
    <row r="3899" spans="4:4" x14ac:dyDescent="0.2">
      <c r="D3899" s="8"/>
    </row>
    <row r="3900" spans="4:4" x14ac:dyDescent="0.2">
      <c r="D3900" s="8"/>
    </row>
    <row r="3901" spans="4:4" x14ac:dyDescent="0.2">
      <c r="D3901" s="8"/>
    </row>
    <row r="3902" spans="4:4" x14ac:dyDescent="0.2">
      <c r="D3902" s="8"/>
    </row>
    <row r="3903" spans="4:4" x14ac:dyDescent="0.2">
      <c r="D3903" s="8"/>
    </row>
    <row r="3904" spans="4:4" x14ac:dyDescent="0.2">
      <c r="D3904" s="8"/>
    </row>
    <row r="3905" spans="4:4" x14ac:dyDescent="0.2">
      <c r="D3905" s="8"/>
    </row>
    <row r="3906" spans="4:4" x14ac:dyDescent="0.2">
      <c r="D3906" s="8"/>
    </row>
    <row r="3907" spans="4:4" x14ac:dyDescent="0.2">
      <c r="D3907" s="8"/>
    </row>
    <row r="3908" spans="4:4" x14ac:dyDescent="0.2">
      <c r="D3908" s="8"/>
    </row>
    <row r="3909" spans="4:4" x14ac:dyDescent="0.2">
      <c r="D3909" s="8"/>
    </row>
    <row r="3910" spans="4:4" x14ac:dyDescent="0.2">
      <c r="D3910" s="8"/>
    </row>
    <row r="3911" spans="4:4" x14ac:dyDescent="0.2">
      <c r="D3911" s="8"/>
    </row>
    <row r="3912" spans="4:4" x14ac:dyDescent="0.2">
      <c r="D3912" s="8"/>
    </row>
    <row r="3913" spans="4:4" x14ac:dyDescent="0.2">
      <c r="D3913" s="8"/>
    </row>
    <row r="3914" spans="4:4" x14ac:dyDescent="0.2">
      <c r="D3914" s="8"/>
    </row>
    <row r="3915" spans="4:4" x14ac:dyDescent="0.2">
      <c r="D3915" s="8"/>
    </row>
    <row r="3916" spans="4:4" x14ac:dyDescent="0.2">
      <c r="D3916" s="8"/>
    </row>
    <row r="3917" spans="4:4" x14ac:dyDescent="0.2">
      <c r="D3917" s="8"/>
    </row>
    <row r="3918" spans="4:4" x14ac:dyDescent="0.2">
      <c r="D3918" s="8"/>
    </row>
    <row r="3919" spans="4:4" x14ac:dyDescent="0.2">
      <c r="D3919" s="8"/>
    </row>
    <row r="3920" spans="4:4" x14ac:dyDescent="0.2">
      <c r="D3920" s="8"/>
    </row>
    <row r="3921" spans="4:4" x14ac:dyDescent="0.2">
      <c r="D3921" s="8"/>
    </row>
    <row r="3922" spans="4:4" x14ac:dyDescent="0.2">
      <c r="D3922" s="8"/>
    </row>
    <row r="3923" spans="4:4" x14ac:dyDescent="0.2">
      <c r="D3923" s="8"/>
    </row>
    <row r="3924" spans="4:4" x14ac:dyDescent="0.2">
      <c r="D3924" s="8"/>
    </row>
    <row r="3925" spans="4:4" x14ac:dyDescent="0.2">
      <c r="D3925" s="8"/>
    </row>
    <row r="3926" spans="4:4" x14ac:dyDescent="0.2">
      <c r="D3926" s="8"/>
    </row>
    <row r="3927" spans="4:4" x14ac:dyDescent="0.2">
      <c r="D3927" s="8"/>
    </row>
    <row r="3928" spans="4:4" x14ac:dyDescent="0.2">
      <c r="D3928" s="8"/>
    </row>
    <row r="3929" spans="4:4" x14ac:dyDescent="0.2">
      <c r="D3929" s="8"/>
    </row>
    <row r="3930" spans="4:4" x14ac:dyDescent="0.2">
      <c r="D3930" s="8"/>
    </row>
    <row r="3931" spans="4:4" x14ac:dyDescent="0.2">
      <c r="D3931" s="8"/>
    </row>
    <row r="3932" spans="4:4" x14ac:dyDescent="0.2">
      <c r="D3932" s="8"/>
    </row>
    <row r="3933" spans="4:4" x14ac:dyDescent="0.2">
      <c r="D3933" s="8"/>
    </row>
    <row r="3934" spans="4:4" x14ac:dyDescent="0.2">
      <c r="D3934" s="8"/>
    </row>
    <row r="3935" spans="4:4" x14ac:dyDescent="0.2">
      <c r="D3935" s="8"/>
    </row>
    <row r="3936" spans="4:4" x14ac:dyDescent="0.2">
      <c r="D3936" s="8"/>
    </row>
    <row r="3937" spans="4:4" x14ac:dyDescent="0.2">
      <c r="D3937" s="8"/>
    </row>
    <row r="3938" spans="4:4" x14ac:dyDescent="0.2">
      <c r="D3938" s="8"/>
    </row>
    <row r="3939" spans="4:4" x14ac:dyDescent="0.2">
      <c r="D3939" s="8"/>
    </row>
    <row r="3940" spans="4:4" x14ac:dyDescent="0.2">
      <c r="D3940" s="8"/>
    </row>
    <row r="3941" spans="4:4" x14ac:dyDescent="0.2">
      <c r="D3941" s="8"/>
    </row>
    <row r="3942" spans="4:4" x14ac:dyDescent="0.2">
      <c r="D3942" s="8"/>
    </row>
    <row r="3943" spans="4:4" x14ac:dyDescent="0.2">
      <c r="D3943" s="8"/>
    </row>
    <row r="3944" spans="4:4" x14ac:dyDescent="0.2">
      <c r="D3944" s="8"/>
    </row>
    <row r="3945" spans="4:4" x14ac:dyDescent="0.2">
      <c r="D3945" s="8"/>
    </row>
    <row r="3946" spans="4:4" x14ac:dyDescent="0.2">
      <c r="D3946" s="8"/>
    </row>
    <row r="3947" spans="4:4" x14ac:dyDescent="0.2">
      <c r="D3947" s="8"/>
    </row>
    <row r="3948" spans="4:4" x14ac:dyDescent="0.2">
      <c r="D3948" s="8"/>
    </row>
    <row r="3949" spans="4:4" x14ac:dyDescent="0.2">
      <c r="D3949" s="8"/>
    </row>
    <row r="3950" spans="4:4" x14ac:dyDescent="0.2">
      <c r="D3950" s="8"/>
    </row>
    <row r="3951" spans="4:4" x14ac:dyDescent="0.2">
      <c r="D3951" s="8"/>
    </row>
    <row r="3952" spans="4:4" x14ac:dyDescent="0.2">
      <c r="D3952" s="8"/>
    </row>
    <row r="3953" spans="4:4" x14ac:dyDescent="0.2">
      <c r="D3953" s="8"/>
    </row>
    <row r="3954" spans="4:4" x14ac:dyDescent="0.2">
      <c r="D3954" s="8"/>
    </row>
    <row r="3955" spans="4:4" x14ac:dyDescent="0.2">
      <c r="D3955" s="8"/>
    </row>
    <row r="3956" spans="4:4" x14ac:dyDescent="0.2">
      <c r="D3956" s="8"/>
    </row>
    <row r="3957" spans="4:4" x14ac:dyDescent="0.2">
      <c r="D3957" s="8"/>
    </row>
    <row r="3958" spans="4:4" x14ac:dyDescent="0.2">
      <c r="D3958" s="8"/>
    </row>
    <row r="3959" spans="4:4" x14ac:dyDescent="0.2">
      <c r="D3959" s="8"/>
    </row>
    <row r="3960" spans="4:4" x14ac:dyDescent="0.2">
      <c r="D3960" s="8"/>
    </row>
    <row r="3961" spans="4:4" x14ac:dyDescent="0.2">
      <c r="D3961" s="8"/>
    </row>
    <row r="3962" spans="4:4" x14ac:dyDescent="0.2">
      <c r="D3962" s="8"/>
    </row>
    <row r="3963" spans="4:4" x14ac:dyDescent="0.2">
      <c r="D3963" s="8"/>
    </row>
    <row r="3964" spans="4:4" x14ac:dyDescent="0.2">
      <c r="D3964" s="8"/>
    </row>
    <row r="3965" spans="4:4" x14ac:dyDescent="0.2">
      <c r="D3965" s="8"/>
    </row>
    <row r="3966" spans="4:4" x14ac:dyDescent="0.2">
      <c r="D3966" s="8"/>
    </row>
    <row r="3967" spans="4:4" x14ac:dyDescent="0.2">
      <c r="D3967" s="8"/>
    </row>
    <row r="3968" spans="4:4" x14ac:dyDescent="0.2">
      <c r="D3968" s="8"/>
    </row>
    <row r="3969" spans="4:4" x14ac:dyDescent="0.2">
      <c r="D3969" s="8"/>
    </row>
    <row r="3970" spans="4:4" x14ac:dyDescent="0.2">
      <c r="D3970" s="8"/>
    </row>
    <row r="3971" spans="4:4" x14ac:dyDescent="0.2">
      <c r="D3971" s="8"/>
    </row>
    <row r="3972" spans="4:4" x14ac:dyDescent="0.2">
      <c r="D3972" s="8"/>
    </row>
    <row r="3973" spans="4:4" x14ac:dyDescent="0.2">
      <c r="D3973" s="8"/>
    </row>
    <row r="3974" spans="4:4" x14ac:dyDescent="0.2">
      <c r="D3974" s="8"/>
    </row>
    <row r="3975" spans="4:4" x14ac:dyDescent="0.2">
      <c r="D3975" s="8"/>
    </row>
    <row r="3976" spans="4:4" x14ac:dyDescent="0.2">
      <c r="D3976" s="8"/>
    </row>
    <row r="3977" spans="4:4" x14ac:dyDescent="0.2">
      <c r="D3977" s="8"/>
    </row>
    <row r="3978" spans="4:4" x14ac:dyDescent="0.2">
      <c r="D3978" s="8"/>
    </row>
    <row r="3979" spans="4:4" x14ac:dyDescent="0.2">
      <c r="D3979" s="8"/>
    </row>
    <row r="3980" spans="4:4" x14ac:dyDescent="0.2">
      <c r="D3980" s="8"/>
    </row>
    <row r="3981" spans="4:4" x14ac:dyDescent="0.2">
      <c r="D3981" s="8"/>
    </row>
    <row r="3982" spans="4:4" x14ac:dyDescent="0.2">
      <c r="D3982" s="8"/>
    </row>
    <row r="3983" spans="4:4" x14ac:dyDescent="0.2">
      <c r="D3983" s="8"/>
    </row>
    <row r="3984" spans="4:4" x14ac:dyDescent="0.2">
      <c r="D3984" s="8"/>
    </row>
    <row r="3985" spans="4:4" x14ac:dyDescent="0.2">
      <c r="D3985" s="8"/>
    </row>
    <row r="3986" spans="4:4" x14ac:dyDescent="0.2">
      <c r="D3986" s="8"/>
    </row>
    <row r="3987" spans="4:4" x14ac:dyDescent="0.2">
      <c r="D3987" s="8"/>
    </row>
    <row r="3988" spans="4:4" x14ac:dyDescent="0.2">
      <c r="D3988" s="8"/>
    </row>
    <row r="3989" spans="4:4" x14ac:dyDescent="0.2">
      <c r="D3989" s="8"/>
    </row>
    <row r="3990" spans="4:4" x14ac:dyDescent="0.2">
      <c r="D3990" s="8"/>
    </row>
    <row r="3991" spans="4:4" x14ac:dyDescent="0.2">
      <c r="D3991" s="8"/>
    </row>
    <row r="3992" spans="4:4" x14ac:dyDescent="0.2">
      <c r="D3992" s="8"/>
    </row>
    <row r="3993" spans="4:4" x14ac:dyDescent="0.2">
      <c r="D3993" s="8"/>
    </row>
    <row r="3994" spans="4:4" x14ac:dyDescent="0.2">
      <c r="D3994" s="8"/>
    </row>
    <row r="3995" spans="4:4" x14ac:dyDescent="0.2">
      <c r="D3995" s="8"/>
    </row>
    <row r="3996" spans="4:4" x14ac:dyDescent="0.2">
      <c r="D3996" s="8"/>
    </row>
    <row r="3997" spans="4:4" x14ac:dyDescent="0.2">
      <c r="D3997" s="8"/>
    </row>
    <row r="3998" spans="4:4" x14ac:dyDescent="0.2">
      <c r="D3998" s="8"/>
    </row>
    <row r="3999" spans="4:4" x14ac:dyDescent="0.2">
      <c r="D3999" s="8"/>
    </row>
    <row r="4000" spans="4:4" x14ac:dyDescent="0.2">
      <c r="D4000" s="8"/>
    </row>
    <row r="4001" spans="4:4" x14ac:dyDescent="0.2">
      <c r="D4001" s="8"/>
    </row>
    <row r="4002" spans="4:4" x14ac:dyDescent="0.2">
      <c r="D4002" s="8"/>
    </row>
    <row r="4003" spans="4:4" x14ac:dyDescent="0.2">
      <c r="D4003" s="8"/>
    </row>
    <row r="4004" spans="4:4" x14ac:dyDescent="0.2">
      <c r="D4004" s="8"/>
    </row>
    <row r="4005" spans="4:4" x14ac:dyDescent="0.2">
      <c r="D4005" s="8"/>
    </row>
    <row r="4006" spans="4:4" x14ac:dyDescent="0.2">
      <c r="D4006" s="8"/>
    </row>
    <row r="4007" spans="4:4" x14ac:dyDescent="0.2">
      <c r="D4007" s="8"/>
    </row>
    <row r="4008" spans="4:4" x14ac:dyDescent="0.2">
      <c r="D4008" s="8"/>
    </row>
    <row r="4009" spans="4:4" x14ac:dyDescent="0.2">
      <c r="D4009" s="8"/>
    </row>
    <row r="4010" spans="4:4" x14ac:dyDescent="0.2">
      <c r="D4010" s="8"/>
    </row>
    <row r="4011" spans="4:4" x14ac:dyDescent="0.2">
      <c r="D4011" s="8"/>
    </row>
    <row r="4012" spans="4:4" x14ac:dyDescent="0.2">
      <c r="D4012" s="8"/>
    </row>
    <row r="4013" spans="4:4" x14ac:dyDescent="0.2">
      <c r="D4013" s="8"/>
    </row>
    <row r="4014" spans="4:4" x14ac:dyDescent="0.2">
      <c r="D4014" s="8"/>
    </row>
    <row r="4015" spans="4:4" x14ac:dyDescent="0.2">
      <c r="D4015" s="8"/>
    </row>
    <row r="4016" spans="4:4" x14ac:dyDescent="0.2">
      <c r="D4016" s="8"/>
    </row>
    <row r="4017" spans="4:4" x14ac:dyDescent="0.2">
      <c r="D4017" s="8"/>
    </row>
    <row r="4018" spans="4:4" x14ac:dyDescent="0.2">
      <c r="D4018" s="8"/>
    </row>
    <row r="4019" spans="4:4" x14ac:dyDescent="0.2">
      <c r="D4019" s="8"/>
    </row>
    <row r="4020" spans="4:4" x14ac:dyDescent="0.2">
      <c r="D4020" s="8"/>
    </row>
    <row r="4021" spans="4:4" x14ac:dyDescent="0.2">
      <c r="D4021" s="8"/>
    </row>
    <row r="4022" spans="4:4" x14ac:dyDescent="0.2">
      <c r="D4022" s="8"/>
    </row>
    <row r="4023" spans="4:4" x14ac:dyDescent="0.2">
      <c r="D4023" s="8"/>
    </row>
    <row r="4024" spans="4:4" x14ac:dyDescent="0.2">
      <c r="D4024" s="8"/>
    </row>
    <row r="4025" spans="4:4" x14ac:dyDescent="0.2">
      <c r="D4025" s="8"/>
    </row>
    <row r="4026" spans="4:4" x14ac:dyDescent="0.2">
      <c r="D4026" s="8"/>
    </row>
    <row r="4027" spans="4:4" x14ac:dyDescent="0.2">
      <c r="D4027" s="8"/>
    </row>
    <row r="4028" spans="4:4" x14ac:dyDescent="0.2">
      <c r="D4028" s="8"/>
    </row>
    <row r="4029" spans="4:4" x14ac:dyDescent="0.2">
      <c r="D4029" s="8"/>
    </row>
    <row r="4030" spans="4:4" x14ac:dyDescent="0.2">
      <c r="D4030" s="8"/>
    </row>
    <row r="4031" spans="4:4" x14ac:dyDescent="0.2">
      <c r="D4031" s="8"/>
    </row>
    <row r="4032" spans="4:4" x14ac:dyDescent="0.2">
      <c r="D4032" s="8"/>
    </row>
    <row r="4033" spans="4:4" x14ac:dyDescent="0.2">
      <c r="D4033" s="8"/>
    </row>
    <row r="4034" spans="4:4" x14ac:dyDescent="0.2">
      <c r="D4034" s="8"/>
    </row>
    <row r="4035" spans="4:4" x14ac:dyDescent="0.2">
      <c r="D4035" s="8"/>
    </row>
    <row r="4036" spans="4:4" x14ac:dyDescent="0.2">
      <c r="D4036" s="8"/>
    </row>
    <row r="4037" spans="4:4" x14ac:dyDescent="0.2">
      <c r="D4037" s="8"/>
    </row>
    <row r="4038" spans="4:4" x14ac:dyDescent="0.2">
      <c r="D4038" s="8"/>
    </row>
    <row r="4039" spans="4:4" x14ac:dyDescent="0.2">
      <c r="D4039" s="8"/>
    </row>
    <row r="4040" spans="4:4" x14ac:dyDescent="0.2">
      <c r="D4040" s="8"/>
    </row>
    <row r="4041" spans="4:4" x14ac:dyDescent="0.2">
      <c r="D4041" s="8"/>
    </row>
    <row r="4042" spans="4:4" x14ac:dyDescent="0.2">
      <c r="D4042" s="8"/>
    </row>
    <row r="4043" spans="4:4" x14ac:dyDescent="0.2">
      <c r="D4043" s="8"/>
    </row>
    <row r="4044" spans="4:4" x14ac:dyDescent="0.2">
      <c r="D4044" s="8"/>
    </row>
    <row r="4045" spans="4:4" x14ac:dyDescent="0.2">
      <c r="D4045" s="8"/>
    </row>
    <row r="4046" spans="4:4" x14ac:dyDescent="0.2">
      <c r="D4046" s="8"/>
    </row>
    <row r="4047" spans="4:4" x14ac:dyDescent="0.2">
      <c r="D4047" s="8"/>
    </row>
    <row r="4048" spans="4:4" x14ac:dyDescent="0.2">
      <c r="D4048" s="8"/>
    </row>
    <row r="4049" spans="4:4" x14ac:dyDescent="0.2">
      <c r="D4049" s="8"/>
    </row>
    <row r="4050" spans="4:4" x14ac:dyDescent="0.2">
      <c r="D4050" s="8"/>
    </row>
    <row r="4051" spans="4:4" x14ac:dyDescent="0.2">
      <c r="D4051" s="8"/>
    </row>
    <row r="4052" spans="4:4" x14ac:dyDescent="0.2">
      <c r="D4052" s="8"/>
    </row>
    <row r="4053" spans="4:4" x14ac:dyDescent="0.2">
      <c r="D4053" s="8"/>
    </row>
    <row r="4054" spans="4:4" x14ac:dyDescent="0.2">
      <c r="D4054" s="8"/>
    </row>
    <row r="4055" spans="4:4" x14ac:dyDescent="0.2">
      <c r="D4055" s="8"/>
    </row>
    <row r="4056" spans="4:4" x14ac:dyDescent="0.2">
      <c r="D4056" s="8"/>
    </row>
    <row r="4057" spans="4:4" x14ac:dyDescent="0.2">
      <c r="D4057" s="8"/>
    </row>
    <row r="4058" spans="4:4" x14ac:dyDescent="0.2">
      <c r="D4058" s="8"/>
    </row>
    <row r="4059" spans="4:4" x14ac:dyDescent="0.2">
      <c r="D4059" s="8"/>
    </row>
    <row r="4060" spans="4:4" x14ac:dyDescent="0.2">
      <c r="D4060" s="8"/>
    </row>
    <row r="4061" spans="4:4" x14ac:dyDescent="0.2">
      <c r="D4061" s="8"/>
    </row>
    <row r="4062" spans="4:4" x14ac:dyDescent="0.2">
      <c r="D4062" s="8"/>
    </row>
    <row r="4063" spans="4:4" x14ac:dyDescent="0.2">
      <c r="D4063" s="8"/>
    </row>
    <row r="4064" spans="4:4" x14ac:dyDescent="0.2">
      <c r="D4064" s="8"/>
    </row>
    <row r="4065" spans="4:4" x14ac:dyDescent="0.2">
      <c r="D4065" s="8"/>
    </row>
    <row r="4066" spans="4:4" x14ac:dyDescent="0.2">
      <c r="D4066" s="8"/>
    </row>
    <row r="4067" spans="4:4" x14ac:dyDescent="0.2">
      <c r="D4067" s="8"/>
    </row>
    <row r="4068" spans="4:4" x14ac:dyDescent="0.2">
      <c r="D4068" s="8"/>
    </row>
    <row r="4069" spans="4:4" x14ac:dyDescent="0.2">
      <c r="D4069" s="8"/>
    </row>
    <row r="4070" spans="4:4" x14ac:dyDescent="0.2">
      <c r="D4070" s="8"/>
    </row>
    <row r="4071" spans="4:4" x14ac:dyDescent="0.2">
      <c r="D4071" s="8"/>
    </row>
    <row r="4072" spans="4:4" x14ac:dyDescent="0.2">
      <c r="D4072" s="8"/>
    </row>
    <row r="4073" spans="4:4" x14ac:dyDescent="0.2">
      <c r="D4073" s="8"/>
    </row>
    <row r="4074" spans="4:4" x14ac:dyDescent="0.2">
      <c r="D4074" s="8"/>
    </row>
    <row r="4075" spans="4:4" x14ac:dyDescent="0.2">
      <c r="D4075" s="8"/>
    </row>
    <row r="4076" spans="4:4" x14ac:dyDescent="0.2">
      <c r="D4076" s="8"/>
    </row>
    <row r="4077" spans="4:4" x14ac:dyDescent="0.2">
      <c r="D4077" s="8"/>
    </row>
    <row r="4078" spans="4:4" x14ac:dyDescent="0.2">
      <c r="D4078" s="8"/>
    </row>
    <row r="4079" spans="4:4" x14ac:dyDescent="0.2">
      <c r="D4079" s="8"/>
    </row>
    <row r="4080" spans="4:4" x14ac:dyDescent="0.2">
      <c r="D4080" s="8"/>
    </row>
    <row r="4081" spans="4:4" x14ac:dyDescent="0.2">
      <c r="D4081" s="8"/>
    </row>
    <row r="4082" spans="4:4" x14ac:dyDescent="0.2">
      <c r="D4082" s="8"/>
    </row>
    <row r="4083" spans="4:4" x14ac:dyDescent="0.2">
      <c r="D4083" s="8"/>
    </row>
    <row r="4084" spans="4:4" x14ac:dyDescent="0.2">
      <c r="D4084" s="8"/>
    </row>
    <row r="4085" spans="4:4" x14ac:dyDescent="0.2">
      <c r="D4085" s="8"/>
    </row>
    <row r="4086" spans="4:4" x14ac:dyDescent="0.2">
      <c r="D4086" s="8"/>
    </row>
    <row r="4087" spans="4:4" x14ac:dyDescent="0.2">
      <c r="D4087" s="8"/>
    </row>
    <row r="4088" spans="4:4" x14ac:dyDescent="0.2">
      <c r="D4088" s="8"/>
    </row>
    <row r="4089" spans="4:4" x14ac:dyDescent="0.2">
      <c r="D4089" s="8"/>
    </row>
    <row r="4090" spans="4:4" x14ac:dyDescent="0.2">
      <c r="D4090" s="8"/>
    </row>
    <row r="4091" spans="4:4" x14ac:dyDescent="0.2">
      <c r="D4091" s="8"/>
    </row>
    <row r="4092" spans="4:4" x14ac:dyDescent="0.2">
      <c r="D4092" s="8"/>
    </row>
    <row r="4093" spans="4:4" x14ac:dyDescent="0.2">
      <c r="D4093" s="8"/>
    </row>
    <row r="4094" spans="4:4" x14ac:dyDescent="0.2">
      <c r="D4094" s="8"/>
    </row>
    <row r="4095" spans="4:4" x14ac:dyDescent="0.2">
      <c r="D4095" s="8"/>
    </row>
    <row r="4096" spans="4:4" x14ac:dyDescent="0.2">
      <c r="D4096" s="8"/>
    </row>
    <row r="4097" spans="4:4" x14ac:dyDescent="0.2">
      <c r="D4097" s="8"/>
    </row>
    <row r="4098" spans="4:4" x14ac:dyDescent="0.2">
      <c r="D4098" s="8"/>
    </row>
    <row r="4099" spans="4:4" x14ac:dyDescent="0.2">
      <c r="D4099" s="8"/>
    </row>
    <row r="4100" spans="4:4" x14ac:dyDescent="0.2">
      <c r="D4100" s="8"/>
    </row>
    <row r="4101" spans="4:4" x14ac:dyDescent="0.2">
      <c r="D4101" s="8"/>
    </row>
    <row r="4102" spans="4:4" x14ac:dyDescent="0.2">
      <c r="D4102" s="8"/>
    </row>
    <row r="4103" spans="4:4" x14ac:dyDescent="0.2">
      <c r="D4103" s="8"/>
    </row>
    <row r="4104" spans="4:4" x14ac:dyDescent="0.2">
      <c r="D4104" s="8"/>
    </row>
    <row r="4105" spans="4:4" x14ac:dyDescent="0.2">
      <c r="D4105" s="8"/>
    </row>
    <row r="4106" spans="4:4" x14ac:dyDescent="0.2">
      <c r="D4106" s="8"/>
    </row>
    <row r="4107" spans="4:4" x14ac:dyDescent="0.2">
      <c r="D4107" s="8"/>
    </row>
    <row r="4108" spans="4:4" x14ac:dyDescent="0.2">
      <c r="D4108" s="8"/>
    </row>
    <row r="4109" spans="4:4" x14ac:dyDescent="0.2">
      <c r="D4109" s="8"/>
    </row>
    <row r="4110" spans="4:4" x14ac:dyDescent="0.2">
      <c r="D4110" s="8"/>
    </row>
    <row r="4111" spans="4:4" x14ac:dyDescent="0.2">
      <c r="D4111" s="8"/>
    </row>
    <row r="4112" spans="4:4" x14ac:dyDescent="0.2">
      <c r="D4112" s="8"/>
    </row>
    <row r="4113" spans="4:4" x14ac:dyDescent="0.2">
      <c r="D4113" s="8"/>
    </row>
    <row r="4114" spans="4:4" x14ac:dyDescent="0.2">
      <c r="D4114" s="8"/>
    </row>
    <row r="4115" spans="4:4" x14ac:dyDescent="0.2">
      <c r="D4115" s="8"/>
    </row>
    <row r="4116" spans="4:4" x14ac:dyDescent="0.2">
      <c r="D4116" s="8"/>
    </row>
    <row r="4117" spans="4:4" x14ac:dyDescent="0.2">
      <c r="D4117" s="8"/>
    </row>
    <row r="4118" spans="4:4" x14ac:dyDescent="0.2">
      <c r="D4118" s="8"/>
    </row>
    <row r="4119" spans="4:4" x14ac:dyDescent="0.2">
      <c r="D4119" s="8"/>
    </row>
    <row r="4120" spans="4:4" x14ac:dyDescent="0.2">
      <c r="D4120" s="8"/>
    </row>
    <row r="4121" spans="4:4" x14ac:dyDescent="0.2">
      <c r="D4121" s="8"/>
    </row>
    <row r="4122" spans="4:4" x14ac:dyDescent="0.2">
      <c r="D4122" s="8"/>
    </row>
    <row r="4123" spans="4:4" x14ac:dyDescent="0.2">
      <c r="D4123" s="8"/>
    </row>
    <row r="4124" spans="4:4" x14ac:dyDescent="0.2">
      <c r="D4124" s="8"/>
    </row>
    <row r="4125" spans="4:4" x14ac:dyDescent="0.2">
      <c r="D4125" s="8"/>
    </row>
    <row r="4126" spans="4:4" x14ac:dyDescent="0.2">
      <c r="D4126" s="8"/>
    </row>
    <row r="4127" spans="4:4" x14ac:dyDescent="0.2">
      <c r="D4127" s="8"/>
    </row>
    <row r="4128" spans="4:4" x14ac:dyDescent="0.2">
      <c r="D4128" s="8"/>
    </row>
    <row r="4129" spans="4:4" x14ac:dyDescent="0.2">
      <c r="D4129" s="8"/>
    </row>
    <row r="4130" spans="4:4" x14ac:dyDescent="0.2">
      <c r="D4130" s="8"/>
    </row>
    <row r="4131" spans="4:4" x14ac:dyDescent="0.2">
      <c r="D4131" s="8"/>
    </row>
    <row r="4132" spans="4:4" x14ac:dyDescent="0.2">
      <c r="D4132" s="8"/>
    </row>
    <row r="4133" spans="4:4" x14ac:dyDescent="0.2">
      <c r="D4133" s="8"/>
    </row>
    <row r="4134" spans="4:4" x14ac:dyDescent="0.2">
      <c r="D4134" s="8"/>
    </row>
    <row r="4135" spans="4:4" x14ac:dyDescent="0.2">
      <c r="D4135" s="8"/>
    </row>
    <row r="4136" spans="4:4" x14ac:dyDescent="0.2">
      <c r="D4136" s="8"/>
    </row>
    <row r="4137" spans="4:4" x14ac:dyDescent="0.2">
      <c r="D4137" s="8"/>
    </row>
    <row r="4138" spans="4:4" x14ac:dyDescent="0.2">
      <c r="D4138" s="8"/>
    </row>
    <row r="4139" spans="4:4" x14ac:dyDescent="0.2">
      <c r="D4139" s="8"/>
    </row>
    <row r="4140" spans="4:4" x14ac:dyDescent="0.2">
      <c r="D4140" s="8"/>
    </row>
    <row r="4141" spans="4:4" x14ac:dyDescent="0.2">
      <c r="D4141" s="8"/>
    </row>
    <row r="4142" spans="4:4" x14ac:dyDescent="0.2">
      <c r="D4142" s="8"/>
    </row>
    <row r="4143" spans="4:4" x14ac:dyDescent="0.2">
      <c r="D4143" s="8"/>
    </row>
    <row r="4144" spans="4:4" x14ac:dyDescent="0.2">
      <c r="D4144" s="8"/>
    </row>
    <row r="4145" spans="4:4" x14ac:dyDescent="0.2">
      <c r="D4145" s="8"/>
    </row>
    <row r="4146" spans="4:4" x14ac:dyDescent="0.2">
      <c r="D4146" s="8"/>
    </row>
    <row r="4147" spans="4:4" x14ac:dyDescent="0.2">
      <c r="D4147" s="8"/>
    </row>
    <row r="4148" spans="4:4" x14ac:dyDescent="0.2">
      <c r="D4148" s="8"/>
    </row>
    <row r="4149" spans="4:4" x14ac:dyDescent="0.2">
      <c r="D4149" s="8"/>
    </row>
    <row r="4150" spans="4:4" x14ac:dyDescent="0.2">
      <c r="D4150" s="8"/>
    </row>
    <row r="4151" spans="4:4" x14ac:dyDescent="0.2">
      <c r="D4151" s="8"/>
    </row>
    <row r="4152" spans="4:4" x14ac:dyDescent="0.2">
      <c r="D4152" s="8"/>
    </row>
    <row r="4153" spans="4:4" x14ac:dyDescent="0.2">
      <c r="D4153" s="8"/>
    </row>
    <row r="4154" spans="4:4" x14ac:dyDescent="0.2">
      <c r="D4154" s="8"/>
    </row>
    <row r="4155" spans="4:4" x14ac:dyDescent="0.2">
      <c r="D4155" s="8"/>
    </row>
    <row r="4156" spans="4:4" x14ac:dyDescent="0.2">
      <c r="D4156" s="8"/>
    </row>
    <row r="4157" spans="4:4" x14ac:dyDescent="0.2">
      <c r="D4157" s="8"/>
    </row>
    <row r="4158" spans="4:4" x14ac:dyDescent="0.2">
      <c r="D4158" s="8"/>
    </row>
    <row r="4159" spans="4:4" x14ac:dyDescent="0.2">
      <c r="D4159" s="8"/>
    </row>
    <row r="4160" spans="4:4" x14ac:dyDescent="0.2">
      <c r="D4160" s="8"/>
    </row>
    <row r="4161" spans="4:4" x14ac:dyDescent="0.2">
      <c r="D4161" s="8"/>
    </row>
    <row r="4162" spans="4:4" x14ac:dyDescent="0.2">
      <c r="D4162" s="8"/>
    </row>
    <row r="4163" spans="4:4" x14ac:dyDescent="0.2">
      <c r="D4163" s="8"/>
    </row>
    <row r="4164" spans="4:4" x14ac:dyDescent="0.2">
      <c r="D4164" s="8"/>
    </row>
    <row r="4165" spans="4:4" x14ac:dyDescent="0.2">
      <c r="D4165" s="8"/>
    </row>
    <row r="4166" spans="4:4" x14ac:dyDescent="0.2">
      <c r="D4166" s="8"/>
    </row>
    <row r="4167" spans="4:4" x14ac:dyDescent="0.2">
      <c r="D4167" s="8"/>
    </row>
    <row r="4168" spans="4:4" x14ac:dyDescent="0.2">
      <c r="D4168" s="8"/>
    </row>
    <row r="4169" spans="4:4" x14ac:dyDescent="0.2">
      <c r="D4169" s="8"/>
    </row>
    <row r="4170" spans="4:4" x14ac:dyDescent="0.2">
      <c r="D4170" s="8"/>
    </row>
    <row r="4171" spans="4:4" x14ac:dyDescent="0.2">
      <c r="D4171" s="8"/>
    </row>
    <row r="4172" spans="4:4" x14ac:dyDescent="0.2">
      <c r="D4172" s="8"/>
    </row>
    <row r="4173" spans="4:4" x14ac:dyDescent="0.2">
      <c r="D4173" s="8"/>
    </row>
    <row r="4174" spans="4:4" x14ac:dyDescent="0.2">
      <c r="D4174" s="8"/>
    </row>
    <row r="4175" spans="4:4" x14ac:dyDescent="0.2">
      <c r="D4175" s="8"/>
    </row>
    <row r="4176" spans="4:4" x14ac:dyDescent="0.2">
      <c r="D4176" s="8"/>
    </row>
    <row r="4177" spans="4:4" x14ac:dyDescent="0.2">
      <c r="D4177" s="8"/>
    </row>
    <row r="4178" spans="4:4" x14ac:dyDescent="0.2">
      <c r="D4178" s="8"/>
    </row>
    <row r="4179" spans="4:4" x14ac:dyDescent="0.2">
      <c r="D4179" s="8"/>
    </row>
    <row r="4180" spans="4:4" x14ac:dyDescent="0.2">
      <c r="D4180" s="8"/>
    </row>
    <row r="4181" spans="4:4" x14ac:dyDescent="0.2">
      <c r="D4181" s="8"/>
    </row>
    <row r="4182" spans="4:4" x14ac:dyDescent="0.2">
      <c r="D4182" s="8"/>
    </row>
    <row r="4183" spans="4:4" x14ac:dyDescent="0.2">
      <c r="D4183" s="8"/>
    </row>
    <row r="4184" spans="4:4" x14ac:dyDescent="0.2">
      <c r="D4184" s="8"/>
    </row>
    <row r="4185" spans="4:4" x14ac:dyDescent="0.2">
      <c r="D4185" s="8"/>
    </row>
    <row r="4186" spans="4:4" x14ac:dyDescent="0.2">
      <c r="D4186" s="8"/>
    </row>
    <row r="4187" spans="4:4" x14ac:dyDescent="0.2">
      <c r="D4187" s="8"/>
    </row>
    <row r="4188" spans="4:4" x14ac:dyDescent="0.2">
      <c r="D4188" s="8"/>
    </row>
    <row r="4189" spans="4:4" x14ac:dyDescent="0.2">
      <c r="D4189" s="8"/>
    </row>
    <row r="4190" spans="4:4" x14ac:dyDescent="0.2">
      <c r="D4190" s="8"/>
    </row>
    <row r="4191" spans="4:4" x14ac:dyDescent="0.2">
      <c r="D4191" s="8"/>
    </row>
    <row r="4192" spans="4:4" x14ac:dyDescent="0.2">
      <c r="D4192" s="8"/>
    </row>
    <row r="4193" spans="4:4" x14ac:dyDescent="0.2">
      <c r="D4193" s="8"/>
    </row>
    <row r="4194" spans="4:4" x14ac:dyDescent="0.2">
      <c r="D4194" s="8"/>
    </row>
    <row r="4195" spans="4:4" x14ac:dyDescent="0.2">
      <c r="D4195" s="8"/>
    </row>
    <row r="4196" spans="4:4" x14ac:dyDescent="0.2">
      <c r="D4196" s="8"/>
    </row>
    <row r="4197" spans="4:4" x14ac:dyDescent="0.2">
      <c r="D4197" s="8"/>
    </row>
    <row r="4198" spans="4:4" x14ac:dyDescent="0.2">
      <c r="D4198" s="8"/>
    </row>
    <row r="4199" spans="4:4" x14ac:dyDescent="0.2">
      <c r="D4199" s="8"/>
    </row>
    <row r="4200" spans="4:4" x14ac:dyDescent="0.2">
      <c r="D4200" s="8"/>
    </row>
    <row r="4201" spans="4:4" x14ac:dyDescent="0.2">
      <c r="D4201" s="8"/>
    </row>
    <row r="4202" spans="4:4" x14ac:dyDescent="0.2">
      <c r="D4202" s="8"/>
    </row>
    <row r="4203" spans="4:4" x14ac:dyDescent="0.2">
      <c r="D4203" s="8"/>
    </row>
    <row r="4204" spans="4:4" x14ac:dyDescent="0.2">
      <c r="D4204" s="8"/>
    </row>
    <row r="4205" spans="4:4" x14ac:dyDescent="0.2">
      <c r="D4205" s="8"/>
    </row>
    <row r="4206" spans="4:4" x14ac:dyDescent="0.2">
      <c r="D4206" s="8"/>
    </row>
    <row r="4207" spans="4:4" x14ac:dyDescent="0.2">
      <c r="D4207" s="8"/>
    </row>
    <row r="4208" spans="4:4" x14ac:dyDescent="0.2">
      <c r="D4208" s="8"/>
    </row>
    <row r="4209" spans="4:4" x14ac:dyDescent="0.2">
      <c r="D4209" s="8"/>
    </row>
    <row r="4210" spans="4:4" x14ac:dyDescent="0.2">
      <c r="D4210" s="8"/>
    </row>
    <row r="4211" spans="4:4" x14ac:dyDescent="0.2">
      <c r="D4211" s="8"/>
    </row>
    <row r="4212" spans="4:4" x14ac:dyDescent="0.2">
      <c r="D4212" s="8"/>
    </row>
    <row r="4213" spans="4:4" x14ac:dyDescent="0.2">
      <c r="D4213" s="8"/>
    </row>
    <row r="4214" spans="4:4" x14ac:dyDescent="0.2">
      <c r="D4214" s="8"/>
    </row>
    <row r="4215" spans="4:4" x14ac:dyDescent="0.2">
      <c r="D4215" s="8"/>
    </row>
    <row r="4216" spans="4:4" x14ac:dyDescent="0.2">
      <c r="D4216" s="8"/>
    </row>
    <row r="4217" spans="4:4" x14ac:dyDescent="0.2">
      <c r="D4217" s="8"/>
    </row>
    <row r="4218" spans="4:4" x14ac:dyDescent="0.2">
      <c r="D4218" s="8"/>
    </row>
    <row r="4219" spans="4:4" x14ac:dyDescent="0.2">
      <c r="D4219" s="8"/>
    </row>
    <row r="4220" spans="4:4" x14ac:dyDescent="0.2">
      <c r="D4220" s="8"/>
    </row>
    <row r="4221" spans="4:4" x14ac:dyDescent="0.2">
      <c r="D4221" s="8"/>
    </row>
    <row r="4222" spans="4:4" x14ac:dyDescent="0.2">
      <c r="D4222" s="8"/>
    </row>
    <row r="4223" spans="4:4" x14ac:dyDescent="0.2">
      <c r="D4223" s="8"/>
    </row>
    <row r="4224" spans="4:4" x14ac:dyDescent="0.2">
      <c r="D4224" s="8"/>
    </row>
    <row r="4225" spans="4:4" x14ac:dyDescent="0.2">
      <c r="D4225" s="8"/>
    </row>
    <row r="4226" spans="4:4" x14ac:dyDescent="0.2">
      <c r="D4226" s="8"/>
    </row>
    <row r="4227" spans="4:4" x14ac:dyDescent="0.2">
      <c r="D4227" s="8"/>
    </row>
    <row r="4228" spans="4:4" x14ac:dyDescent="0.2">
      <c r="D4228" s="8"/>
    </row>
    <row r="4229" spans="4:4" x14ac:dyDescent="0.2">
      <c r="D4229" s="8"/>
    </row>
    <row r="4230" spans="4:4" x14ac:dyDescent="0.2">
      <c r="D4230" s="8"/>
    </row>
    <row r="4231" spans="4:4" x14ac:dyDescent="0.2">
      <c r="D4231" s="8"/>
    </row>
    <row r="4232" spans="4:4" x14ac:dyDescent="0.2">
      <c r="D4232" s="8"/>
    </row>
    <row r="4233" spans="4:4" x14ac:dyDescent="0.2">
      <c r="D4233" s="8"/>
    </row>
    <row r="4234" spans="4:4" x14ac:dyDescent="0.2">
      <c r="D4234" s="8"/>
    </row>
    <row r="4235" spans="4:4" x14ac:dyDescent="0.2">
      <c r="D4235" s="8"/>
    </row>
    <row r="4236" spans="4:4" x14ac:dyDescent="0.2">
      <c r="D4236" s="8"/>
    </row>
    <row r="4237" spans="4:4" x14ac:dyDescent="0.2">
      <c r="D4237" s="8"/>
    </row>
    <row r="4238" spans="4:4" x14ac:dyDescent="0.2">
      <c r="D4238" s="8"/>
    </row>
    <row r="4239" spans="4:4" x14ac:dyDescent="0.2">
      <c r="D4239" s="8"/>
    </row>
    <row r="4240" spans="4:4" x14ac:dyDescent="0.2">
      <c r="D4240" s="8"/>
    </row>
    <row r="4241" spans="4:4" x14ac:dyDescent="0.2">
      <c r="D4241" s="8"/>
    </row>
    <row r="4242" spans="4:4" x14ac:dyDescent="0.2">
      <c r="D4242" s="8"/>
    </row>
    <row r="4243" spans="4:4" x14ac:dyDescent="0.2">
      <c r="D4243" s="8"/>
    </row>
    <row r="4244" spans="4:4" x14ac:dyDescent="0.2">
      <c r="D4244" s="8"/>
    </row>
    <row r="4245" spans="4:4" x14ac:dyDescent="0.2">
      <c r="D4245" s="8"/>
    </row>
    <row r="4246" spans="4:4" x14ac:dyDescent="0.2">
      <c r="D4246" s="8"/>
    </row>
    <row r="4247" spans="4:4" x14ac:dyDescent="0.2">
      <c r="D4247" s="8"/>
    </row>
    <row r="4248" spans="4:4" x14ac:dyDescent="0.2">
      <c r="D4248" s="8"/>
    </row>
    <row r="4249" spans="4:4" x14ac:dyDescent="0.2">
      <c r="D4249" s="8"/>
    </row>
    <row r="4250" spans="4:4" x14ac:dyDescent="0.2">
      <c r="D4250" s="8"/>
    </row>
    <row r="4251" spans="4:4" x14ac:dyDescent="0.2">
      <c r="D4251" s="8"/>
    </row>
    <row r="4252" spans="4:4" x14ac:dyDescent="0.2">
      <c r="D4252" s="8"/>
    </row>
    <row r="4253" spans="4:4" x14ac:dyDescent="0.2">
      <c r="D4253" s="8"/>
    </row>
    <row r="4254" spans="4:4" x14ac:dyDescent="0.2">
      <c r="D4254" s="8"/>
    </row>
    <row r="4255" spans="4:4" x14ac:dyDescent="0.2">
      <c r="D4255" s="8"/>
    </row>
    <row r="4256" spans="4:4" x14ac:dyDescent="0.2">
      <c r="D4256" s="8"/>
    </row>
    <row r="4257" spans="4:4" x14ac:dyDescent="0.2">
      <c r="D4257" s="8"/>
    </row>
    <row r="4258" spans="4:4" x14ac:dyDescent="0.2">
      <c r="D4258" s="8"/>
    </row>
    <row r="4259" spans="4:4" x14ac:dyDescent="0.2">
      <c r="D4259" s="8"/>
    </row>
    <row r="4260" spans="4:4" x14ac:dyDescent="0.2">
      <c r="D4260" s="8"/>
    </row>
    <row r="4261" spans="4:4" x14ac:dyDescent="0.2">
      <c r="D4261" s="8"/>
    </row>
    <row r="4262" spans="4:4" x14ac:dyDescent="0.2">
      <c r="D4262" s="8"/>
    </row>
    <row r="4263" spans="4:4" x14ac:dyDescent="0.2">
      <c r="D4263" s="8"/>
    </row>
    <row r="4264" spans="4:4" x14ac:dyDescent="0.2">
      <c r="D4264" s="8"/>
    </row>
    <row r="4265" spans="4:4" x14ac:dyDescent="0.2">
      <c r="D4265" s="8"/>
    </row>
    <row r="4266" spans="4:4" x14ac:dyDescent="0.2">
      <c r="D4266" s="8"/>
    </row>
    <row r="4267" spans="4:4" x14ac:dyDescent="0.2">
      <c r="D4267" s="8"/>
    </row>
    <row r="4268" spans="4:4" x14ac:dyDescent="0.2">
      <c r="D4268" s="8"/>
    </row>
    <row r="4269" spans="4:4" x14ac:dyDescent="0.2">
      <c r="D4269" s="8"/>
    </row>
    <row r="4270" spans="4:4" x14ac:dyDescent="0.2">
      <c r="D4270" s="8"/>
    </row>
    <row r="4271" spans="4:4" x14ac:dyDescent="0.2">
      <c r="D4271" s="8"/>
    </row>
    <row r="4272" spans="4:4" x14ac:dyDescent="0.2">
      <c r="D4272" s="8"/>
    </row>
    <row r="4273" spans="4:4" x14ac:dyDescent="0.2">
      <c r="D4273" s="8"/>
    </row>
    <row r="4274" spans="4:4" x14ac:dyDescent="0.2">
      <c r="D4274" s="8"/>
    </row>
    <row r="4275" spans="4:4" x14ac:dyDescent="0.2">
      <c r="D4275" s="8"/>
    </row>
    <row r="4276" spans="4:4" x14ac:dyDescent="0.2">
      <c r="D4276" s="8"/>
    </row>
    <row r="4277" spans="4:4" x14ac:dyDescent="0.2">
      <c r="D4277" s="8"/>
    </row>
    <row r="4278" spans="4:4" x14ac:dyDescent="0.2">
      <c r="D4278" s="8"/>
    </row>
    <row r="4279" spans="4:4" x14ac:dyDescent="0.2">
      <c r="D4279" s="8"/>
    </row>
    <row r="4280" spans="4:4" x14ac:dyDescent="0.2">
      <c r="D4280" s="8"/>
    </row>
    <row r="4281" spans="4:4" x14ac:dyDescent="0.2">
      <c r="D4281" s="8"/>
    </row>
    <row r="4282" spans="4:4" x14ac:dyDescent="0.2">
      <c r="D4282" s="8"/>
    </row>
    <row r="4283" spans="4:4" x14ac:dyDescent="0.2">
      <c r="D4283" s="8"/>
    </row>
    <row r="4284" spans="4:4" x14ac:dyDescent="0.2">
      <c r="D4284" s="8"/>
    </row>
    <row r="4285" spans="4:4" x14ac:dyDescent="0.2">
      <c r="D4285" s="8"/>
    </row>
    <row r="4286" spans="4:4" x14ac:dyDescent="0.2">
      <c r="D4286" s="8"/>
    </row>
    <row r="4287" spans="4:4" x14ac:dyDescent="0.2">
      <c r="D4287" s="8"/>
    </row>
    <row r="4288" spans="4:4" x14ac:dyDescent="0.2">
      <c r="D4288" s="8"/>
    </row>
    <row r="4289" spans="4:4" x14ac:dyDescent="0.2">
      <c r="D4289" s="8"/>
    </row>
    <row r="4290" spans="4:4" x14ac:dyDescent="0.2">
      <c r="D4290" s="8"/>
    </row>
    <row r="4291" spans="4:4" x14ac:dyDescent="0.2">
      <c r="D4291" s="8"/>
    </row>
    <row r="4292" spans="4:4" x14ac:dyDescent="0.2">
      <c r="D4292" s="8"/>
    </row>
    <row r="4293" spans="4:4" x14ac:dyDescent="0.2">
      <c r="D4293" s="8"/>
    </row>
    <row r="4294" spans="4:4" x14ac:dyDescent="0.2">
      <c r="D4294" s="8"/>
    </row>
    <row r="4295" spans="4:4" x14ac:dyDescent="0.2">
      <c r="D4295" s="8"/>
    </row>
    <row r="4296" spans="4:4" x14ac:dyDescent="0.2">
      <c r="D4296" s="8"/>
    </row>
    <row r="4297" spans="4:4" x14ac:dyDescent="0.2">
      <c r="D4297" s="8"/>
    </row>
    <row r="4298" spans="4:4" x14ac:dyDescent="0.2">
      <c r="D4298" s="8"/>
    </row>
    <row r="4299" spans="4:4" x14ac:dyDescent="0.2">
      <c r="D4299" s="8"/>
    </row>
    <row r="4300" spans="4:4" x14ac:dyDescent="0.2">
      <c r="D4300" s="8"/>
    </row>
    <row r="4301" spans="4:4" x14ac:dyDescent="0.2">
      <c r="D4301" s="8"/>
    </row>
    <row r="4302" spans="4:4" x14ac:dyDescent="0.2">
      <c r="D4302" s="8"/>
    </row>
    <row r="4303" spans="4:4" x14ac:dyDescent="0.2">
      <c r="D4303" s="8"/>
    </row>
    <row r="4304" spans="4:4" x14ac:dyDescent="0.2">
      <c r="D4304" s="8"/>
    </row>
    <row r="4305" spans="4:4" x14ac:dyDescent="0.2">
      <c r="D4305" s="8"/>
    </row>
    <row r="4306" spans="4:4" x14ac:dyDescent="0.2">
      <c r="D4306" s="8"/>
    </row>
    <row r="4307" spans="4:4" x14ac:dyDescent="0.2">
      <c r="D4307" s="8"/>
    </row>
    <row r="4308" spans="4:4" x14ac:dyDescent="0.2">
      <c r="D4308" s="8"/>
    </row>
    <row r="4309" spans="4:4" x14ac:dyDescent="0.2">
      <c r="D4309" s="8"/>
    </row>
    <row r="4310" spans="4:4" x14ac:dyDescent="0.2">
      <c r="D4310" s="8"/>
    </row>
    <row r="4311" spans="4:4" x14ac:dyDescent="0.2">
      <c r="D4311" s="8"/>
    </row>
    <row r="4312" spans="4:4" x14ac:dyDescent="0.2">
      <c r="D4312" s="8"/>
    </row>
    <row r="4313" spans="4:4" x14ac:dyDescent="0.2">
      <c r="D4313" s="8"/>
    </row>
    <row r="4314" spans="4:4" x14ac:dyDescent="0.2">
      <c r="D4314" s="8"/>
    </row>
    <row r="4315" spans="4:4" x14ac:dyDescent="0.2">
      <c r="D4315" s="8"/>
    </row>
    <row r="4316" spans="4:4" x14ac:dyDescent="0.2">
      <c r="D4316" s="8"/>
    </row>
    <row r="4317" spans="4:4" x14ac:dyDescent="0.2">
      <c r="D4317" s="8"/>
    </row>
    <row r="4318" spans="4:4" x14ac:dyDescent="0.2">
      <c r="D4318" s="8"/>
    </row>
    <row r="4319" spans="4:4" x14ac:dyDescent="0.2">
      <c r="D4319" s="8"/>
    </row>
    <row r="4320" spans="4:4" x14ac:dyDescent="0.2">
      <c r="D4320" s="8"/>
    </row>
    <row r="4321" spans="4:4" x14ac:dyDescent="0.2">
      <c r="D4321" s="8"/>
    </row>
    <row r="4322" spans="4:4" x14ac:dyDescent="0.2">
      <c r="D4322" s="8"/>
    </row>
    <row r="4323" spans="4:4" x14ac:dyDescent="0.2">
      <c r="D4323" s="8"/>
    </row>
    <row r="4324" spans="4:4" x14ac:dyDescent="0.2">
      <c r="D4324" s="8"/>
    </row>
    <row r="4325" spans="4:4" x14ac:dyDescent="0.2">
      <c r="D4325" s="8"/>
    </row>
    <row r="4326" spans="4:4" x14ac:dyDescent="0.2">
      <c r="D4326" s="8"/>
    </row>
    <row r="4327" spans="4:4" x14ac:dyDescent="0.2">
      <c r="D4327" s="8"/>
    </row>
    <row r="4328" spans="4:4" x14ac:dyDescent="0.2">
      <c r="D4328" s="8"/>
    </row>
    <row r="4329" spans="4:4" x14ac:dyDescent="0.2">
      <c r="D4329" s="8"/>
    </row>
    <row r="4330" spans="4:4" x14ac:dyDescent="0.2">
      <c r="D4330" s="8"/>
    </row>
    <row r="4331" spans="4:4" x14ac:dyDescent="0.2">
      <c r="D4331" s="8"/>
    </row>
    <row r="4332" spans="4:4" x14ac:dyDescent="0.2">
      <c r="D4332" s="8"/>
    </row>
    <row r="4333" spans="4:4" x14ac:dyDescent="0.2">
      <c r="D4333" s="8"/>
    </row>
    <row r="4334" spans="4:4" x14ac:dyDescent="0.2">
      <c r="D4334" s="8"/>
    </row>
    <row r="4335" spans="4:4" x14ac:dyDescent="0.2">
      <c r="D4335" s="8"/>
    </row>
    <row r="4336" spans="4:4" x14ac:dyDescent="0.2">
      <c r="D4336" s="8"/>
    </row>
    <row r="4337" spans="4:4" x14ac:dyDescent="0.2">
      <c r="D4337" s="8"/>
    </row>
    <row r="4338" spans="4:4" x14ac:dyDescent="0.2">
      <c r="D4338" s="8"/>
    </row>
    <row r="4339" spans="4:4" x14ac:dyDescent="0.2">
      <c r="D4339" s="8"/>
    </row>
    <row r="4340" spans="4:4" x14ac:dyDescent="0.2">
      <c r="D4340" s="8"/>
    </row>
    <row r="4341" spans="4:4" x14ac:dyDescent="0.2">
      <c r="D4341" s="8"/>
    </row>
    <row r="4342" spans="4:4" x14ac:dyDescent="0.2">
      <c r="D4342" s="8"/>
    </row>
    <row r="4343" spans="4:4" x14ac:dyDescent="0.2">
      <c r="D4343" s="8"/>
    </row>
    <row r="4344" spans="4:4" x14ac:dyDescent="0.2">
      <c r="D4344" s="8"/>
    </row>
    <row r="4345" spans="4:4" x14ac:dyDescent="0.2">
      <c r="D4345" s="8"/>
    </row>
    <row r="4346" spans="4:4" x14ac:dyDescent="0.2">
      <c r="D4346" s="8"/>
    </row>
    <row r="4347" spans="4:4" x14ac:dyDescent="0.2">
      <c r="D4347" s="8"/>
    </row>
    <row r="4348" spans="4:4" x14ac:dyDescent="0.2">
      <c r="D4348" s="8"/>
    </row>
    <row r="4349" spans="4:4" x14ac:dyDescent="0.2">
      <c r="D4349" s="8"/>
    </row>
    <row r="4350" spans="4:4" x14ac:dyDescent="0.2">
      <c r="D4350" s="8"/>
    </row>
    <row r="4351" spans="4:4" x14ac:dyDescent="0.2">
      <c r="D4351" s="8"/>
    </row>
    <row r="4352" spans="4:4" x14ac:dyDescent="0.2">
      <c r="D4352" s="8"/>
    </row>
    <row r="4353" spans="4:4" x14ac:dyDescent="0.2">
      <c r="D4353" s="8"/>
    </row>
    <row r="4354" spans="4:4" x14ac:dyDescent="0.2">
      <c r="D4354" s="8"/>
    </row>
    <row r="4355" spans="4:4" x14ac:dyDescent="0.2">
      <c r="D4355" s="8"/>
    </row>
    <row r="4356" spans="4:4" x14ac:dyDescent="0.2">
      <c r="D4356" s="8"/>
    </row>
    <row r="4357" spans="4:4" x14ac:dyDescent="0.2">
      <c r="D4357" s="8"/>
    </row>
    <row r="4358" spans="4:4" x14ac:dyDescent="0.2">
      <c r="D4358" s="8"/>
    </row>
    <row r="4359" spans="4:4" x14ac:dyDescent="0.2">
      <c r="D4359" s="8"/>
    </row>
    <row r="4360" spans="4:4" x14ac:dyDescent="0.2">
      <c r="D4360" s="8"/>
    </row>
    <row r="4361" spans="4:4" x14ac:dyDescent="0.2">
      <c r="D4361" s="8"/>
    </row>
    <row r="4362" spans="4:4" x14ac:dyDescent="0.2">
      <c r="D4362" s="8"/>
    </row>
    <row r="4363" spans="4:4" x14ac:dyDescent="0.2">
      <c r="D4363" s="8"/>
    </row>
    <row r="4364" spans="4:4" x14ac:dyDescent="0.2">
      <c r="D4364" s="8"/>
    </row>
    <row r="4365" spans="4:4" x14ac:dyDescent="0.2">
      <c r="D4365" s="8"/>
    </row>
    <row r="4366" spans="4:4" x14ac:dyDescent="0.2">
      <c r="D4366" s="8"/>
    </row>
    <row r="4367" spans="4:4" x14ac:dyDescent="0.2">
      <c r="D4367" s="8"/>
    </row>
    <row r="4368" spans="4:4" x14ac:dyDescent="0.2">
      <c r="D4368" s="8"/>
    </row>
    <row r="4369" spans="4:4" x14ac:dyDescent="0.2">
      <c r="D4369" s="8"/>
    </row>
    <row r="4370" spans="4:4" x14ac:dyDescent="0.2">
      <c r="D4370" s="8"/>
    </row>
    <row r="4371" spans="4:4" x14ac:dyDescent="0.2">
      <c r="D4371" s="8"/>
    </row>
    <row r="4372" spans="4:4" x14ac:dyDescent="0.2">
      <c r="D4372" s="8"/>
    </row>
    <row r="4373" spans="4:4" x14ac:dyDescent="0.2">
      <c r="D4373" s="8"/>
    </row>
    <row r="4374" spans="4:4" x14ac:dyDescent="0.2">
      <c r="D4374" s="8"/>
    </row>
    <row r="4375" spans="4:4" x14ac:dyDescent="0.2">
      <c r="D4375" s="8"/>
    </row>
    <row r="4376" spans="4:4" x14ac:dyDescent="0.2">
      <c r="D4376" s="8"/>
    </row>
    <row r="4377" spans="4:4" x14ac:dyDescent="0.2">
      <c r="D4377" s="8"/>
    </row>
    <row r="4378" spans="4:4" x14ac:dyDescent="0.2">
      <c r="D4378" s="8"/>
    </row>
    <row r="4379" spans="4:4" x14ac:dyDescent="0.2">
      <c r="D4379" s="8"/>
    </row>
    <row r="4380" spans="4:4" x14ac:dyDescent="0.2">
      <c r="D4380" s="8"/>
    </row>
    <row r="4381" spans="4:4" x14ac:dyDescent="0.2">
      <c r="D4381" s="8"/>
    </row>
    <row r="4382" spans="4:4" x14ac:dyDescent="0.2">
      <c r="D4382" s="8"/>
    </row>
    <row r="4383" spans="4:4" x14ac:dyDescent="0.2">
      <c r="D4383" s="8"/>
    </row>
    <row r="4384" spans="4:4" x14ac:dyDescent="0.2">
      <c r="D4384" s="8"/>
    </row>
    <row r="4385" spans="4:4" x14ac:dyDescent="0.2">
      <c r="D4385" s="8"/>
    </row>
    <row r="4386" spans="4:4" x14ac:dyDescent="0.2">
      <c r="D4386" s="8"/>
    </row>
    <row r="4387" spans="4:4" x14ac:dyDescent="0.2">
      <c r="D4387" s="8"/>
    </row>
    <row r="4388" spans="4:4" x14ac:dyDescent="0.2">
      <c r="D4388" s="8"/>
    </row>
    <row r="4389" spans="4:4" x14ac:dyDescent="0.2">
      <c r="D4389" s="8"/>
    </row>
    <row r="4390" spans="4:4" x14ac:dyDescent="0.2">
      <c r="D4390" s="8"/>
    </row>
    <row r="4391" spans="4:4" x14ac:dyDescent="0.2">
      <c r="D4391" s="8"/>
    </row>
    <row r="4392" spans="4:4" x14ac:dyDescent="0.2">
      <c r="D4392" s="8"/>
    </row>
    <row r="4393" spans="4:4" x14ac:dyDescent="0.2">
      <c r="D4393" s="8"/>
    </row>
    <row r="4394" spans="4:4" x14ac:dyDescent="0.2">
      <c r="D4394" s="8"/>
    </row>
    <row r="4395" spans="4:4" x14ac:dyDescent="0.2">
      <c r="D4395" s="8"/>
    </row>
    <row r="4396" spans="4:4" x14ac:dyDescent="0.2">
      <c r="D4396" s="8"/>
    </row>
    <row r="4397" spans="4:4" x14ac:dyDescent="0.2">
      <c r="D4397" s="8"/>
    </row>
    <row r="4398" spans="4:4" x14ac:dyDescent="0.2">
      <c r="D4398" s="8"/>
    </row>
    <row r="4399" spans="4:4" x14ac:dyDescent="0.2">
      <c r="D4399" s="8"/>
    </row>
    <row r="4400" spans="4:4" x14ac:dyDescent="0.2">
      <c r="D4400" s="8"/>
    </row>
    <row r="4401" spans="4:4" x14ac:dyDescent="0.2">
      <c r="D4401" s="8"/>
    </row>
    <row r="4402" spans="4:4" x14ac:dyDescent="0.2">
      <c r="D4402" s="8"/>
    </row>
    <row r="4403" spans="4:4" x14ac:dyDescent="0.2">
      <c r="D4403" s="8"/>
    </row>
    <row r="4404" spans="4:4" x14ac:dyDescent="0.2">
      <c r="D4404" s="8"/>
    </row>
    <row r="4405" spans="4:4" x14ac:dyDescent="0.2">
      <c r="D4405" s="8"/>
    </row>
    <row r="4406" spans="4:4" x14ac:dyDescent="0.2">
      <c r="D4406" s="8"/>
    </row>
    <row r="4407" spans="4:4" x14ac:dyDescent="0.2">
      <c r="D4407" s="8"/>
    </row>
    <row r="4408" spans="4:4" x14ac:dyDescent="0.2">
      <c r="D4408" s="8"/>
    </row>
    <row r="4409" spans="4:4" x14ac:dyDescent="0.2">
      <c r="D4409" s="8"/>
    </row>
    <row r="4410" spans="4:4" x14ac:dyDescent="0.2">
      <c r="D4410" s="8"/>
    </row>
    <row r="4411" spans="4:4" x14ac:dyDescent="0.2">
      <c r="D4411" s="8"/>
    </row>
    <row r="4412" spans="4:4" x14ac:dyDescent="0.2">
      <c r="D4412" s="8"/>
    </row>
    <row r="4413" spans="4:4" x14ac:dyDescent="0.2">
      <c r="D4413" s="8"/>
    </row>
    <row r="4414" spans="4:4" x14ac:dyDescent="0.2">
      <c r="D4414" s="8"/>
    </row>
    <row r="4415" spans="4:4" x14ac:dyDescent="0.2">
      <c r="D4415" s="8"/>
    </row>
    <row r="4416" spans="4:4" x14ac:dyDescent="0.2">
      <c r="D4416" s="8"/>
    </row>
    <row r="4417" spans="4:4" x14ac:dyDescent="0.2">
      <c r="D4417" s="8"/>
    </row>
    <row r="4418" spans="4:4" x14ac:dyDescent="0.2">
      <c r="D4418" s="8"/>
    </row>
    <row r="4419" spans="4:4" x14ac:dyDescent="0.2">
      <c r="D4419" s="8"/>
    </row>
    <row r="4420" spans="4:4" x14ac:dyDescent="0.2">
      <c r="D4420" s="8"/>
    </row>
    <row r="4421" spans="4:4" x14ac:dyDescent="0.2">
      <c r="D4421" s="8"/>
    </row>
    <row r="4422" spans="4:4" x14ac:dyDescent="0.2">
      <c r="D4422" s="8"/>
    </row>
    <row r="4423" spans="4:4" x14ac:dyDescent="0.2">
      <c r="D4423" s="8"/>
    </row>
    <row r="4424" spans="4:4" x14ac:dyDescent="0.2">
      <c r="D4424" s="8"/>
    </row>
    <row r="4425" spans="4:4" x14ac:dyDescent="0.2">
      <c r="D4425" s="8"/>
    </row>
    <row r="4426" spans="4:4" x14ac:dyDescent="0.2">
      <c r="D4426" s="8"/>
    </row>
    <row r="4427" spans="4:4" x14ac:dyDescent="0.2">
      <c r="D4427" s="8"/>
    </row>
    <row r="4428" spans="4:4" x14ac:dyDescent="0.2">
      <c r="D4428" s="8"/>
    </row>
    <row r="4429" spans="4:4" x14ac:dyDescent="0.2">
      <c r="D4429" s="8"/>
    </row>
    <row r="4430" spans="4:4" x14ac:dyDescent="0.2">
      <c r="D4430" s="8"/>
    </row>
    <row r="4431" spans="4:4" x14ac:dyDescent="0.2">
      <c r="D4431" s="8"/>
    </row>
    <row r="4432" spans="4:4" x14ac:dyDescent="0.2">
      <c r="D4432" s="8"/>
    </row>
    <row r="4433" spans="4:4" x14ac:dyDescent="0.2">
      <c r="D4433" s="8"/>
    </row>
    <row r="4434" spans="4:4" x14ac:dyDescent="0.2">
      <c r="D4434" s="8"/>
    </row>
    <row r="4435" spans="4:4" x14ac:dyDescent="0.2">
      <c r="D4435" s="8"/>
    </row>
    <row r="4436" spans="4:4" x14ac:dyDescent="0.2">
      <c r="D4436" s="8"/>
    </row>
    <row r="4437" spans="4:4" x14ac:dyDescent="0.2">
      <c r="D4437" s="8"/>
    </row>
    <row r="4438" spans="4:4" x14ac:dyDescent="0.2">
      <c r="D4438" s="8"/>
    </row>
    <row r="4439" spans="4:4" x14ac:dyDescent="0.2">
      <c r="D4439" s="8"/>
    </row>
    <row r="4440" spans="4:4" x14ac:dyDescent="0.2">
      <c r="D4440" s="8"/>
    </row>
    <row r="4441" spans="4:4" x14ac:dyDescent="0.2">
      <c r="D4441" s="8"/>
    </row>
    <row r="4442" spans="4:4" x14ac:dyDescent="0.2">
      <c r="D4442" s="8"/>
    </row>
    <row r="4443" spans="4:4" x14ac:dyDescent="0.2">
      <c r="D4443" s="8"/>
    </row>
    <row r="4444" spans="4:4" x14ac:dyDescent="0.2">
      <c r="D4444" s="8"/>
    </row>
    <row r="4445" spans="4:4" x14ac:dyDescent="0.2">
      <c r="D4445" s="8"/>
    </row>
    <row r="4446" spans="4:4" x14ac:dyDescent="0.2">
      <c r="D4446" s="8"/>
    </row>
    <row r="4447" spans="4:4" x14ac:dyDescent="0.2">
      <c r="D4447" s="8"/>
    </row>
    <row r="4448" spans="4:4" x14ac:dyDescent="0.2">
      <c r="D4448" s="8"/>
    </row>
    <row r="4449" spans="4:4" x14ac:dyDescent="0.2">
      <c r="D4449" s="8"/>
    </row>
    <row r="4450" spans="4:4" x14ac:dyDescent="0.2">
      <c r="D4450" s="8"/>
    </row>
    <row r="4451" spans="4:4" x14ac:dyDescent="0.2">
      <c r="D4451" s="8"/>
    </row>
    <row r="4452" spans="4:4" x14ac:dyDescent="0.2">
      <c r="D4452" s="8"/>
    </row>
    <row r="4453" spans="4:4" x14ac:dyDescent="0.2">
      <c r="D4453" s="8"/>
    </row>
    <row r="4454" spans="4:4" x14ac:dyDescent="0.2">
      <c r="D4454" s="8"/>
    </row>
    <row r="4455" spans="4:4" x14ac:dyDescent="0.2">
      <c r="D4455" s="8"/>
    </row>
    <row r="4456" spans="4:4" x14ac:dyDescent="0.2">
      <c r="D4456" s="8"/>
    </row>
    <row r="4457" spans="4:4" x14ac:dyDescent="0.2">
      <c r="D4457" s="8"/>
    </row>
    <row r="4458" spans="4:4" x14ac:dyDescent="0.2">
      <c r="D4458" s="8"/>
    </row>
    <row r="4459" spans="4:4" x14ac:dyDescent="0.2">
      <c r="D4459" s="8"/>
    </row>
    <row r="4460" spans="4:4" x14ac:dyDescent="0.2">
      <c r="D4460" s="8"/>
    </row>
    <row r="4461" spans="4:4" x14ac:dyDescent="0.2">
      <c r="D4461" s="8"/>
    </row>
    <row r="4462" spans="4:4" x14ac:dyDescent="0.2">
      <c r="D4462" s="8"/>
    </row>
    <row r="4463" spans="4:4" x14ac:dyDescent="0.2">
      <c r="D4463" s="8"/>
    </row>
    <row r="4464" spans="4:4" x14ac:dyDescent="0.2">
      <c r="D4464" s="8"/>
    </row>
    <row r="4465" spans="4:4" x14ac:dyDescent="0.2">
      <c r="D4465" s="8"/>
    </row>
    <row r="4466" spans="4:4" x14ac:dyDescent="0.2">
      <c r="D4466" s="8"/>
    </row>
    <row r="4467" spans="4:4" x14ac:dyDescent="0.2">
      <c r="D4467" s="8"/>
    </row>
    <row r="4468" spans="4:4" x14ac:dyDescent="0.2">
      <c r="D4468" s="8"/>
    </row>
    <row r="4469" spans="4:4" x14ac:dyDescent="0.2">
      <c r="D4469" s="8"/>
    </row>
    <row r="4470" spans="4:4" x14ac:dyDescent="0.2">
      <c r="D4470" s="8"/>
    </row>
    <row r="4471" spans="4:4" x14ac:dyDescent="0.2">
      <c r="D4471" s="8"/>
    </row>
    <row r="4472" spans="4:4" x14ac:dyDescent="0.2">
      <c r="D4472" s="8"/>
    </row>
    <row r="4473" spans="4:4" x14ac:dyDescent="0.2">
      <c r="D4473" s="8"/>
    </row>
    <row r="4474" spans="4:4" x14ac:dyDescent="0.2">
      <c r="D4474" s="8"/>
    </row>
    <row r="4475" spans="4:4" x14ac:dyDescent="0.2">
      <c r="D4475" s="8"/>
    </row>
    <row r="4476" spans="4:4" x14ac:dyDescent="0.2">
      <c r="D4476" s="8"/>
    </row>
    <row r="4477" spans="4:4" x14ac:dyDescent="0.2">
      <c r="D4477" s="8"/>
    </row>
    <row r="4478" spans="4:4" x14ac:dyDescent="0.2">
      <c r="D4478" s="8"/>
    </row>
    <row r="4479" spans="4:4" x14ac:dyDescent="0.2">
      <c r="D4479" s="8"/>
    </row>
    <row r="4480" spans="4:4" x14ac:dyDescent="0.2">
      <c r="D4480" s="8"/>
    </row>
    <row r="4481" spans="4:4" x14ac:dyDescent="0.2">
      <c r="D4481" s="8"/>
    </row>
    <row r="4482" spans="4:4" x14ac:dyDescent="0.2">
      <c r="D4482" s="8"/>
    </row>
    <row r="4483" spans="4:4" x14ac:dyDescent="0.2">
      <c r="D4483" s="8"/>
    </row>
    <row r="4484" spans="4:4" x14ac:dyDescent="0.2">
      <c r="D4484" s="8"/>
    </row>
    <row r="4485" spans="4:4" x14ac:dyDescent="0.2">
      <c r="D4485" s="8"/>
    </row>
    <row r="4486" spans="4:4" x14ac:dyDescent="0.2">
      <c r="D4486" s="8"/>
    </row>
    <row r="4487" spans="4:4" x14ac:dyDescent="0.2">
      <c r="D4487" s="8"/>
    </row>
    <row r="4488" spans="4:4" x14ac:dyDescent="0.2">
      <c r="D4488" s="8"/>
    </row>
    <row r="4489" spans="4:4" x14ac:dyDescent="0.2">
      <c r="D4489" s="8"/>
    </row>
    <row r="4490" spans="4:4" x14ac:dyDescent="0.2">
      <c r="D4490" s="8"/>
    </row>
    <row r="4491" spans="4:4" x14ac:dyDescent="0.2">
      <c r="D4491" s="8"/>
    </row>
    <row r="4492" spans="4:4" x14ac:dyDescent="0.2">
      <c r="D4492" s="8"/>
    </row>
    <row r="4493" spans="4:4" x14ac:dyDescent="0.2">
      <c r="D4493" s="8"/>
    </row>
    <row r="4494" spans="4:4" x14ac:dyDescent="0.2">
      <c r="D4494" s="8"/>
    </row>
    <row r="4495" spans="4:4" x14ac:dyDescent="0.2">
      <c r="D4495" s="8"/>
    </row>
    <row r="4496" spans="4:4" x14ac:dyDescent="0.2">
      <c r="D4496" s="8"/>
    </row>
    <row r="4497" spans="4:4" x14ac:dyDescent="0.2">
      <c r="D4497" s="8"/>
    </row>
    <row r="4498" spans="4:4" x14ac:dyDescent="0.2">
      <c r="D4498" s="8"/>
    </row>
    <row r="4499" spans="4:4" x14ac:dyDescent="0.2">
      <c r="D4499" s="8"/>
    </row>
    <row r="4500" spans="4:4" x14ac:dyDescent="0.2">
      <c r="D4500" s="8"/>
    </row>
    <row r="4501" spans="4:4" x14ac:dyDescent="0.2">
      <c r="D4501" s="8"/>
    </row>
    <row r="4502" spans="4:4" x14ac:dyDescent="0.2">
      <c r="D4502" s="8"/>
    </row>
    <row r="4503" spans="4:4" x14ac:dyDescent="0.2">
      <c r="D4503" s="8"/>
    </row>
    <row r="4504" spans="4:4" x14ac:dyDescent="0.2">
      <c r="D4504" s="8"/>
    </row>
    <row r="4505" spans="4:4" x14ac:dyDescent="0.2">
      <c r="D4505" s="8"/>
    </row>
    <row r="4506" spans="4:4" x14ac:dyDescent="0.2">
      <c r="D4506" s="8"/>
    </row>
    <row r="4507" spans="4:4" x14ac:dyDescent="0.2">
      <c r="D4507" s="8"/>
    </row>
    <row r="4508" spans="4:4" x14ac:dyDescent="0.2">
      <c r="D4508" s="8"/>
    </row>
    <row r="4509" spans="4:4" x14ac:dyDescent="0.2">
      <c r="D4509" s="8"/>
    </row>
    <row r="4510" spans="4:4" x14ac:dyDescent="0.2">
      <c r="D4510" s="8"/>
    </row>
    <row r="4511" spans="4:4" x14ac:dyDescent="0.2">
      <c r="D4511" s="8"/>
    </row>
    <row r="4512" spans="4:4" x14ac:dyDescent="0.2">
      <c r="D4512" s="8"/>
    </row>
    <row r="4513" spans="4:4" x14ac:dyDescent="0.2">
      <c r="D4513" s="8"/>
    </row>
    <row r="4514" spans="4:4" x14ac:dyDescent="0.2">
      <c r="D4514" s="8"/>
    </row>
    <row r="4515" spans="4:4" x14ac:dyDescent="0.2">
      <c r="D4515" s="8"/>
    </row>
    <row r="4516" spans="4:4" x14ac:dyDescent="0.2">
      <c r="D4516" s="8"/>
    </row>
    <row r="4517" spans="4:4" x14ac:dyDescent="0.2">
      <c r="D4517" s="8"/>
    </row>
    <row r="4518" spans="4:4" x14ac:dyDescent="0.2">
      <c r="D4518" s="8"/>
    </row>
    <row r="4519" spans="4:4" x14ac:dyDescent="0.2">
      <c r="D4519" s="8"/>
    </row>
    <row r="4520" spans="4:4" x14ac:dyDescent="0.2">
      <c r="D4520" s="8"/>
    </row>
    <row r="4521" spans="4:4" x14ac:dyDescent="0.2">
      <c r="D4521" s="8"/>
    </row>
    <row r="4522" spans="4:4" x14ac:dyDescent="0.2">
      <c r="D4522" s="8"/>
    </row>
    <row r="4523" spans="4:4" x14ac:dyDescent="0.2">
      <c r="D4523" s="8"/>
    </row>
    <row r="4524" spans="4:4" x14ac:dyDescent="0.2">
      <c r="D4524" s="8"/>
    </row>
    <row r="4525" spans="4:4" x14ac:dyDescent="0.2">
      <c r="D4525" s="8"/>
    </row>
    <row r="4526" spans="4:4" x14ac:dyDescent="0.2">
      <c r="D4526" s="8"/>
    </row>
    <row r="4527" spans="4:4" x14ac:dyDescent="0.2">
      <c r="D4527" s="8"/>
    </row>
    <row r="4528" spans="4:4" x14ac:dyDescent="0.2">
      <c r="D4528" s="8"/>
    </row>
    <row r="4529" spans="4:4" x14ac:dyDescent="0.2">
      <c r="D4529" s="8"/>
    </row>
    <row r="4530" spans="4:4" x14ac:dyDescent="0.2">
      <c r="D4530" s="8"/>
    </row>
    <row r="4531" spans="4:4" x14ac:dyDescent="0.2">
      <c r="D4531" s="8"/>
    </row>
    <row r="4532" spans="4:4" x14ac:dyDescent="0.2">
      <c r="D4532" s="8"/>
    </row>
    <row r="4533" spans="4:4" x14ac:dyDescent="0.2">
      <c r="D4533" s="8"/>
    </row>
    <row r="4534" spans="4:4" x14ac:dyDescent="0.2">
      <c r="D4534" s="8"/>
    </row>
    <row r="4535" spans="4:4" x14ac:dyDescent="0.2">
      <c r="D4535" s="8"/>
    </row>
    <row r="4536" spans="4:4" x14ac:dyDescent="0.2">
      <c r="D4536" s="8"/>
    </row>
    <row r="4537" spans="4:4" x14ac:dyDescent="0.2">
      <c r="D4537" s="8"/>
    </row>
    <row r="4538" spans="4:4" x14ac:dyDescent="0.2">
      <c r="D4538" s="8"/>
    </row>
    <row r="4539" spans="4:4" x14ac:dyDescent="0.2">
      <c r="D4539" s="8"/>
    </row>
    <row r="4540" spans="4:4" x14ac:dyDescent="0.2">
      <c r="D4540" s="8"/>
    </row>
    <row r="4541" spans="4:4" x14ac:dyDescent="0.2">
      <c r="D4541" s="8"/>
    </row>
    <row r="4542" spans="4:4" x14ac:dyDescent="0.2">
      <c r="D4542" s="8"/>
    </row>
    <row r="4543" spans="4:4" x14ac:dyDescent="0.2">
      <c r="D4543" s="8"/>
    </row>
    <row r="4544" spans="4:4" x14ac:dyDescent="0.2">
      <c r="D4544" s="8"/>
    </row>
    <row r="4545" spans="4:4" x14ac:dyDescent="0.2">
      <c r="D4545" s="8"/>
    </row>
    <row r="4546" spans="4:4" x14ac:dyDescent="0.2">
      <c r="D4546" s="8"/>
    </row>
    <row r="4547" spans="4:4" x14ac:dyDescent="0.2">
      <c r="D4547" s="8"/>
    </row>
    <row r="4548" spans="4:4" x14ac:dyDescent="0.2">
      <c r="D4548" s="8"/>
    </row>
    <row r="4549" spans="4:4" x14ac:dyDescent="0.2">
      <c r="D4549" s="8"/>
    </row>
    <row r="4550" spans="4:4" x14ac:dyDescent="0.2">
      <c r="D4550" s="8"/>
    </row>
    <row r="4551" spans="4:4" x14ac:dyDescent="0.2">
      <c r="D4551" s="8"/>
    </row>
    <row r="4552" spans="4:4" x14ac:dyDescent="0.2">
      <c r="D4552" s="8"/>
    </row>
    <row r="4553" spans="4:4" x14ac:dyDescent="0.2">
      <c r="D4553" s="8"/>
    </row>
    <row r="4554" spans="4:4" x14ac:dyDescent="0.2">
      <c r="D4554" s="8"/>
    </row>
    <row r="4555" spans="4:4" x14ac:dyDescent="0.2">
      <c r="D4555" s="8"/>
    </row>
    <row r="4556" spans="4:4" x14ac:dyDescent="0.2">
      <c r="D4556" s="8"/>
    </row>
    <row r="4557" spans="4:4" x14ac:dyDescent="0.2">
      <c r="D4557" s="8"/>
    </row>
    <row r="4558" spans="4:4" x14ac:dyDescent="0.2">
      <c r="D4558" s="8"/>
    </row>
    <row r="4559" spans="4:4" x14ac:dyDescent="0.2">
      <c r="D4559" s="8"/>
    </row>
    <row r="4560" spans="4:4" x14ac:dyDescent="0.2">
      <c r="D4560" s="8"/>
    </row>
    <row r="4561" spans="4:4" x14ac:dyDescent="0.2">
      <c r="D4561" s="8"/>
    </row>
    <row r="4562" spans="4:4" x14ac:dyDescent="0.2">
      <c r="D4562" s="8"/>
    </row>
    <row r="4563" spans="4:4" x14ac:dyDescent="0.2">
      <c r="D4563" s="8"/>
    </row>
    <row r="4564" spans="4:4" x14ac:dyDescent="0.2">
      <c r="D4564" s="8"/>
    </row>
    <row r="4565" spans="4:4" x14ac:dyDescent="0.2">
      <c r="D4565" s="8"/>
    </row>
    <row r="4566" spans="4:4" x14ac:dyDescent="0.2">
      <c r="D4566" s="8"/>
    </row>
    <row r="4567" spans="4:4" x14ac:dyDescent="0.2">
      <c r="D4567" s="8"/>
    </row>
    <row r="4568" spans="4:4" x14ac:dyDescent="0.2">
      <c r="D4568" s="8"/>
    </row>
    <row r="4569" spans="4:4" x14ac:dyDescent="0.2">
      <c r="D4569" s="8"/>
    </row>
    <row r="4570" spans="4:4" x14ac:dyDescent="0.2">
      <c r="D4570" s="8"/>
    </row>
    <row r="4571" spans="4:4" x14ac:dyDescent="0.2">
      <c r="D4571" s="8"/>
    </row>
    <row r="4572" spans="4:4" x14ac:dyDescent="0.2">
      <c r="D4572" s="8"/>
    </row>
    <row r="4573" spans="4:4" x14ac:dyDescent="0.2">
      <c r="D4573" s="8"/>
    </row>
    <row r="4574" spans="4:4" x14ac:dyDescent="0.2">
      <c r="D4574" s="8"/>
    </row>
    <row r="4575" spans="4:4" x14ac:dyDescent="0.2">
      <c r="D4575" s="8"/>
    </row>
    <row r="4576" spans="4:4" x14ac:dyDescent="0.2">
      <c r="D4576" s="8"/>
    </row>
    <row r="4577" spans="4:4" x14ac:dyDescent="0.2">
      <c r="D4577" s="8"/>
    </row>
    <row r="4578" spans="4:4" x14ac:dyDescent="0.2">
      <c r="D4578" s="8"/>
    </row>
    <row r="4579" spans="4:4" x14ac:dyDescent="0.2">
      <c r="D4579" s="8"/>
    </row>
    <row r="4580" spans="4:4" x14ac:dyDescent="0.2">
      <c r="D4580" s="8"/>
    </row>
    <row r="4581" spans="4:4" x14ac:dyDescent="0.2">
      <c r="D4581" s="8"/>
    </row>
    <row r="4582" spans="4:4" x14ac:dyDescent="0.2">
      <c r="D4582" s="8"/>
    </row>
    <row r="4583" spans="4:4" x14ac:dyDescent="0.2">
      <c r="D4583" s="8"/>
    </row>
    <row r="4584" spans="4:4" x14ac:dyDescent="0.2">
      <c r="D4584" s="8"/>
    </row>
    <row r="4585" spans="4:4" x14ac:dyDescent="0.2">
      <c r="D4585" s="8"/>
    </row>
    <row r="4586" spans="4:4" x14ac:dyDescent="0.2">
      <c r="D4586" s="8"/>
    </row>
    <row r="4587" spans="4:4" x14ac:dyDescent="0.2">
      <c r="D4587" s="8"/>
    </row>
    <row r="4588" spans="4:4" x14ac:dyDescent="0.2">
      <c r="D4588" s="8"/>
    </row>
    <row r="4589" spans="4:4" x14ac:dyDescent="0.2">
      <c r="D4589" s="8"/>
    </row>
    <row r="4590" spans="4:4" x14ac:dyDescent="0.2">
      <c r="D4590" s="8"/>
    </row>
    <row r="4591" spans="4:4" x14ac:dyDescent="0.2">
      <c r="D4591" s="8"/>
    </row>
    <row r="4592" spans="4:4" x14ac:dyDescent="0.2">
      <c r="D4592" s="8"/>
    </row>
    <row r="4593" spans="4:4" x14ac:dyDescent="0.2">
      <c r="D4593" s="8"/>
    </row>
    <row r="4594" spans="4:4" x14ac:dyDescent="0.2">
      <c r="D4594" s="8"/>
    </row>
    <row r="4595" spans="4:4" x14ac:dyDescent="0.2">
      <c r="D4595" s="8"/>
    </row>
    <row r="4596" spans="4:4" x14ac:dyDescent="0.2">
      <c r="D4596" s="8"/>
    </row>
    <row r="4597" spans="4:4" x14ac:dyDescent="0.2">
      <c r="D4597" s="8"/>
    </row>
    <row r="4598" spans="4:4" x14ac:dyDescent="0.2">
      <c r="D4598" s="8"/>
    </row>
    <row r="4599" spans="4:4" x14ac:dyDescent="0.2">
      <c r="D4599" s="8"/>
    </row>
    <row r="4600" spans="4:4" x14ac:dyDescent="0.2">
      <c r="D4600" s="8"/>
    </row>
    <row r="4601" spans="4:4" x14ac:dyDescent="0.2">
      <c r="D4601" s="8"/>
    </row>
    <row r="4602" spans="4:4" x14ac:dyDescent="0.2">
      <c r="D4602" s="8"/>
    </row>
    <row r="4603" spans="4:4" x14ac:dyDescent="0.2">
      <c r="D4603" s="8"/>
    </row>
    <row r="4604" spans="4:4" x14ac:dyDescent="0.2">
      <c r="D4604" s="8"/>
    </row>
    <row r="4605" spans="4:4" x14ac:dyDescent="0.2">
      <c r="D4605" s="8"/>
    </row>
    <row r="4606" spans="4:4" x14ac:dyDescent="0.2">
      <c r="D4606" s="8"/>
    </row>
    <row r="4607" spans="4:4" x14ac:dyDescent="0.2">
      <c r="D4607" s="8"/>
    </row>
    <row r="4608" spans="4:4" x14ac:dyDescent="0.2">
      <c r="D4608" s="8"/>
    </row>
    <row r="4609" spans="4:4" x14ac:dyDescent="0.2">
      <c r="D4609" s="8"/>
    </row>
    <row r="4610" spans="4:4" x14ac:dyDescent="0.2">
      <c r="D4610" s="8"/>
    </row>
    <row r="4611" spans="4:4" x14ac:dyDescent="0.2">
      <c r="D4611" s="8"/>
    </row>
    <row r="4612" spans="4:4" x14ac:dyDescent="0.2">
      <c r="D4612" s="8"/>
    </row>
    <row r="4613" spans="4:4" x14ac:dyDescent="0.2">
      <c r="D4613" s="8"/>
    </row>
    <row r="4614" spans="4:4" x14ac:dyDescent="0.2">
      <c r="D4614" s="8"/>
    </row>
    <row r="4615" spans="4:4" x14ac:dyDescent="0.2">
      <c r="D4615" s="8"/>
    </row>
    <row r="4616" spans="4:4" x14ac:dyDescent="0.2">
      <c r="D4616" s="8"/>
    </row>
    <row r="4617" spans="4:4" x14ac:dyDescent="0.2">
      <c r="D4617" s="8"/>
    </row>
    <row r="4618" spans="4:4" x14ac:dyDescent="0.2">
      <c r="D4618" s="8"/>
    </row>
    <row r="4619" spans="4:4" x14ac:dyDescent="0.2">
      <c r="D4619" s="8"/>
    </row>
    <row r="4620" spans="4:4" x14ac:dyDescent="0.2">
      <c r="D4620" s="8"/>
    </row>
    <row r="4621" spans="4:4" x14ac:dyDescent="0.2">
      <c r="D4621" s="8"/>
    </row>
    <row r="4622" spans="4:4" x14ac:dyDescent="0.2">
      <c r="D4622" s="8"/>
    </row>
    <row r="4623" spans="4:4" x14ac:dyDescent="0.2">
      <c r="D4623" s="8"/>
    </row>
    <row r="4624" spans="4:4" x14ac:dyDescent="0.2">
      <c r="D4624" s="8"/>
    </row>
    <row r="4625" spans="4:4" x14ac:dyDescent="0.2">
      <c r="D4625" s="8"/>
    </row>
    <row r="4626" spans="4:4" x14ac:dyDescent="0.2">
      <c r="D4626" s="8"/>
    </row>
    <row r="4627" spans="4:4" x14ac:dyDescent="0.2">
      <c r="D4627" s="8"/>
    </row>
    <row r="4628" spans="4:4" x14ac:dyDescent="0.2">
      <c r="D4628" s="8"/>
    </row>
    <row r="4629" spans="4:4" x14ac:dyDescent="0.2">
      <c r="D4629" s="8"/>
    </row>
    <row r="4630" spans="4:4" x14ac:dyDescent="0.2">
      <c r="D4630" s="8"/>
    </row>
    <row r="4631" spans="4:4" x14ac:dyDescent="0.2">
      <c r="D4631" s="8"/>
    </row>
    <row r="4632" spans="4:4" x14ac:dyDescent="0.2">
      <c r="D4632" s="8"/>
    </row>
    <row r="4633" spans="4:4" x14ac:dyDescent="0.2">
      <c r="D4633" s="8"/>
    </row>
    <row r="4634" spans="4:4" x14ac:dyDescent="0.2">
      <c r="D4634" s="8"/>
    </row>
    <row r="4635" spans="4:4" x14ac:dyDescent="0.2">
      <c r="D4635" s="8"/>
    </row>
    <row r="4636" spans="4:4" x14ac:dyDescent="0.2">
      <c r="D4636" s="8"/>
    </row>
    <row r="4637" spans="4:4" x14ac:dyDescent="0.2">
      <c r="D4637" s="8"/>
    </row>
    <row r="4638" spans="4:4" x14ac:dyDescent="0.2">
      <c r="D4638" s="8"/>
    </row>
    <row r="4639" spans="4:4" x14ac:dyDescent="0.2">
      <c r="D4639" s="8"/>
    </row>
    <row r="4640" spans="4:4" x14ac:dyDescent="0.2">
      <c r="D4640" s="8"/>
    </row>
    <row r="4641" spans="4:4" x14ac:dyDescent="0.2">
      <c r="D4641" s="8"/>
    </row>
    <row r="4642" spans="4:4" x14ac:dyDescent="0.2">
      <c r="D4642" s="8"/>
    </row>
    <row r="4643" spans="4:4" x14ac:dyDescent="0.2">
      <c r="D4643" s="8"/>
    </row>
    <row r="4644" spans="4:4" x14ac:dyDescent="0.2">
      <c r="D4644" s="8"/>
    </row>
    <row r="4645" spans="4:4" x14ac:dyDescent="0.2">
      <c r="D4645" s="8"/>
    </row>
    <row r="4646" spans="4:4" x14ac:dyDescent="0.2">
      <c r="D4646" s="8"/>
    </row>
    <row r="4647" spans="4:4" x14ac:dyDescent="0.2">
      <c r="D4647" s="8"/>
    </row>
    <row r="4648" spans="4:4" x14ac:dyDescent="0.2">
      <c r="D4648" s="8"/>
    </row>
    <row r="4649" spans="4:4" x14ac:dyDescent="0.2">
      <c r="D4649" s="8"/>
    </row>
    <row r="4650" spans="4:4" x14ac:dyDescent="0.2">
      <c r="D4650" s="8"/>
    </row>
    <row r="4651" spans="4:4" x14ac:dyDescent="0.2">
      <c r="D4651" s="8"/>
    </row>
    <row r="4652" spans="4:4" x14ac:dyDescent="0.2">
      <c r="D4652" s="8"/>
    </row>
    <row r="4653" spans="4:4" x14ac:dyDescent="0.2">
      <c r="D4653" s="8"/>
    </row>
    <row r="4654" spans="4:4" x14ac:dyDescent="0.2">
      <c r="D4654" s="8"/>
    </row>
    <row r="4655" spans="4:4" x14ac:dyDescent="0.2">
      <c r="D4655" s="8"/>
    </row>
    <row r="4656" spans="4:4" x14ac:dyDescent="0.2">
      <c r="D4656" s="8"/>
    </row>
    <row r="4657" spans="4:4" x14ac:dyDescent="0.2">
      <c r="D4657" s="8"/>
    </row>
    <row r="4658" spans="4:4" x14ac:dyDescent="0.2">
      <c r="D4658" s="8"/>
    </row>
    <row r="4659" spans="4:4" x14ac:dyDescent="0.2">
      <c r="D4659" s="8"/>
    </row>
    <row r="4660" spans="4:4" x14ac:dyDescent="0.2">
      <c r="D4660" s="8"/>
    </row>
    <row r="4661" spans="4:4" x14ac:dyDescent="0.2">
      <c r="D4661" s="8"/>
    </row>
    <row r="4662" spans="4:4" x14ac:dyDescent="0.2">
      <c r="D4662" s="8"/>
    </row>
    <row r="4663" spans="4:4" x14ac:dyDescent="0.2">
      <c r="D4663" s="8"/>
    </row>
    <row r="4664" spans="4:4" x14ac:dyDescent="0.2">
      <c r="D4664" s="8"/>
    </row>
    <row r="4665" spans="4:4" x14ac:dyDescent="0.2">
      <c r="D4665" s="8"/>
    </row>
    <row r="4666" spans="4:4" x14ac:dyDescent="0.2">
      <c r="D4666" s="8"/>
    </row>
    <row r="4667" spans="4:4" x14ac:dyDescent="0.2">
      <c r="D4667" s="8"/>
    </row>
    <row r="4668" spans="4:4" x14ac:dyDescent="0.2">
      <c r="D4668" s="8"/>
    </row>
    <row r="4669" spans="4:4" x14ac:dyDescent="0.2">
      <c r="D4669" s="8"/>
    </row>
    <row r="4670" spans="4:4" x14ac:dyDescent="0.2">
      <c r="D4670" s="8"/>
    </row>
    <row r="4671" spans="4:4" x14ac:dyDescent="0.2">
      <c r="D4671" s="8"/>
    </row>
    <row r="4672" spans="4:4" x14ac:dyDescent="0.2">
      <c r="D4672" s="8"/>
    </row>
    <row r="4673" spans="4:4" x14ac:dyDescent="0.2">
      <c r="D4673" s="8"/>
    </row>
    <row r="4674" spans="4:4" x14ac:dyDescent="0.2">
      <c r="D4674" s="8"/>
    </row>
    <row r="4675" spans="4:4" x14ac:dyDescent="0.2">
      <c r="D4675" s="8"/>
    </row>
    <row r="4676" spans="4:4" x14ac:dyDescent="0.2">
      <c r="D4676" s="8"/>
    </row>
    <row r="4677" spans="4:4" x14ac:dyDescent="0.2">
      <c r="D4677" s="8"/>
    </row>
    <row r="4678" spans="4:4" x14ac:dyDescent="0.2">
      <c r="D4678" s="8"/>
    </row>
    <row r="4679" spans="4:4" x14ac:dyDescent="0.2">
      <c r="D4679" s="8"/>
    </row>
    <row r="4680" spans="4:4" x14ac:dyDescent="0.2">
      <c r="D4680" s="8"/>
    </row>
    <row r="4681" spans="4:4" x14ac:dyDescent="0.2">
      <c r="D4681" s="8"/>
    </row>
    <row r="4682" spans="4:4" x14ac:dyDescent="0.2">
      <c r="D4682" s="8"/>
    </row>
    <row r="4683" spans="4:4" x14ac:dyDescent="0.2">
      <c r="D4683" s="8"/>
    </row>
    <row r="4684" spans="4:4" x14ac:dyDescent="0.2">
      <c r="D4684" s="8"/>
    </row>
    <row r="4685" spans="4:4" x14ac:dyDescent="0.2">
      <c r="D4685" s="8"/>
    </row>
    <row r="4686" spans="4:4" x14ac:dyDescent="0.2">
      <c r="D4686" s="8"/>
    </row>
    <row r="4687" spans="4:4" x14ac:dyDescent="0.2">
      <c r="D4687" s="8"/>
    </row>
    <row r="4688" spans="4:4" x14ac:dyDescent="0.2">
      <c r="D4688" s="8"/>
    </row>
    <row r="4689" spans="4:4" x14ac:dyDescent="0.2">
      <c r="D4689" s="8"/>
    </row>
    <row r="4690" spans="4:4" x14ac:dyDescent="0.2">
      <c r="D4690" s="8"/>
    </row>
    <row r="4691" spans="4:4" x14ac:dyDescent="0.2">
      <c r="D4691" s="8"/>
    </row>
    <row r="4692" spans="4:4" x14ac:dyDescent="0.2">
      <c r="D4692" s="8"/>
    </row>
    <row r="4693" spans="4:4" x14ac:dyDescent="0.2">
      <c r="D4693" s="8"/>
    </row>
    <row r="4694" spans="4:4" x14ac:dyDescent="0.2">
      <c r="D4694" s="8"/>
    </row>
    <row r="4695" spans="4:4" x14ac:dyDescent="0.2">
      <c r="D4695" s="8"/>
    </row>
    <row r="4696" spans="4:4" x14ac:dyDescent="0.2">
      <c r="D4696" s="8"/>
    </row>
    <row r="4697" spans="4:4" x14ac:dyDescent="0.2">
      <c r="D4697" s="8"/>
    </row>
    <row r="4698" spans="4:4" x14ac:dyDescent="0.2">
      <c r="D4698" s="8"/>
    </row>
    <row r="4699" spans="4:4" x14ac:dyDescent="0.2">
      <c r="D4699" s="8"/>
    </row>
    <row r="4700" spans="4:4" x14ac:dyDescent="0.2">
      <c r="D4700" s="8"/>
    </row>
    <row r="4701" spans="4:4" x14ac:dyDescent="0.2">
      <c r="D4701" s="8"/>
    </row>
    <row r="4702" spans="4:4" x14ac:dyDescent="0.2">
      <c r="D4702" s="8"/>
    </row>
    <row r="4703" spans="4:4" x14ac:dyDescent="0.2">
      <c r="D4703" s="8"/>
    </row>
    <row r="4704" spans="4:4" x14ac:dyDescent="0.2">
      <c r="D4704" s="8"/>
    </row>
    <row r="4705" spans="4:4" x14ac:dyDescent="0.2">
      <c r="D4705" s="8"/>
    </row>
    <row r="4706" spans="4:4" x14ac:dyDescent="0.2">
      <c r="D4706" s="8"/>
    </row>
    <row r="4707" spans="4:4" x14ac:dyDescent="0.2">
      <c r="D4707" s="8"/>
    </row>
    <row r="4708" spans="4:4" x14ac:dyDescent="0.2">
      <c r="D4708" s="8"/>
    </row>
    <row r="4709" spans="4:4" x14ac:dyDescent="0.2">
      <c r="D4709" s="8"/>
    </row>
    <row r="4710" spans="4:4" x14ac:dyDescent="0.2">
      <c r="D4710" s="8"/>
    </row>
    <row r="4711" spans="4:4" x14ac:dyDescent="0.2">
      <c r="D4711" s="8"/>
    </row>
    <row r="4712" spans="4:4" x14ac:dyDescent="0.2">
      <c r="D4712" s="8"/>
    </row>
    <row r="4713" spans="4:4" x14ac:dyDescent="0.2">
      <c r="D4713" s="8"/>
    </row>
    <row r="4714" spans="4:4" x14ac:dyDescent="0.2">
      <c r="D4714" s="8"/>
    </row>
    <row r="4715" spans="4:4" x14ac:dyDescent="0.2">
      <c r="D4715" s="8"/>
    </row>
    <row r="4716" spans="4:4" x14ac:dyDescent="0.2">
      <c r="D4716" s="8"/>
    </row>
    <row r="4717" spans="4:4" x14ac:dyDescent="0.2">
      <c r="D4717" s="8"/>
    </row>
    <row r="4718" spans="4:4" x14ac:dyDescent="0.2">
      <c r="D4718" s="8"/>
    </row>
    <row r="4719" spans="4:4" x14ac:dyDescent="0.2">
      <c r="D4719" s="8"/>
    </row>
    <row r="4720" spans="4:4" x14ac:dyDescent="0.2">
      <c r="D4720" s="8"/>
    </row>
    <row r="4721" spans="4:4" x14ac:dyDescent="0.2">
      <c r="D4721" s="8"/>
    </row>
    <row r="4722" spans="4:4" x14ac:dyDescent="0.2">
      <c r="D4722" s="8"/>
    </row>
    <row r="4723" spans="4:4" x14ac:dyDescent="0.2">
      <c r="D4723" s="8"/>
    </row>
    <row r="4724" spans="4:4" x14ac:dyDescent="0.2">
      <c r="D4724" s="8"/>
    </row>
    <row r="4725" spans="4:4" x14ac:dyDescent="0.2">
      <c r="D4725" s="8"/>
    </row>
    <row r="4726" spans="4:4" x14ac:dyDescent="0.2">
      <c r="D4726" s="8"/>
    </row>
    <row r="4727" spans="4:4" x14ac:dyDescent="0.2">
      <c r="D4727" s="8"/>
    </row>
    <row r="4728" spans="4:4" x14ac:dyDescent="0.2">
      <c r="D4728" s="8"/>
    </row>
    <row r="4729" spans="4:4" x14ac:dyDescent="0.2">
      <c r="D4729" s="8"/>
    </row>
    <row r="4730" spans="4:4" x14ac:dyDescent="0.2">
      <c r="D4730" s="8"/>
    </row>
    <row r="4731" spans="4:4" x14ac:dyDescent="0.2">
      <c r="D4731" s="8"/>
    </row>
    <row r="4732" spans="4:4" x14ac:dyDescent="0.2">
      <c r="D4732" s="8"/>
    </row>
    <row r="4733" spans="4:4" x14ac:dyDescent="0.2">
      <c r="D4733" s="8"/>
    </row>
    <row r="4734" spans="4:4" x14ac:dyDescent="0.2">
      <c r="D4734" s="8"/>
    </row>
    <row r="4735" spans="4:4" x14ac:dyDescent="0.2">
      <c r="D4735" s="8"/>
    </row>
    <row r="4736" spans="4:4" x14ac:dyDescent="0.2">
      <c r="D4736" s="8"/>
    </row>
    <row r="4737" spans="4:4" x14ac:dyDescent="0.2">
      <c r="D4737" s="8"/>
    </row>
    <row r="4738" spans="4:4" x14ac:dyDescent="0.2">
      <c r="D4738" s="8"/>
    </row>
    <row r="4739" spans="4:4" x14ac:dyDescent="0.2">
      <c r="D4739" s="8"/>
    </row>
    <row r="4740" spans="4:4" x14ac:dyDescent="0.2">
      <c r="D4740" s="8"/>
    </row>
    <row r="4741" spans="4:4" x14ac:dyDescent="0.2">
      <c r="D4741" s="8"/>
    </row>
    <row r="4742" spans="4:4" x14ac:dyDescent="0.2">
      <c r="D4742" s="8"/>
    </row>
    <row r="4743" spans="4:4" x14ac:dyDescent="0.2">
      <c r="D4743" s="8"/>
    </row>
    <row r="4744" spans="4:4" x14ac:dyDescent="0.2">
      <c r="D4744" s="8"/>
    </row>
    <row r="4745" spans="4:4" x14ac:dyDescent="0.2">
      <c r="D4745" s="8"/>
    </row>
    <row r="4746" spans="4:4" x14ac:dyDescent="0.2">
      <c r="D4746" s="8"/>
    </row>
    <row r="4747" spans="4:4" x14ac:dyDescent="0.2">
      <c r="D4747" s="8"/>
    </row>
    <row r="4748" spans="4:4" x14ac:dyDescent="0.2">
      <c r="D4748" s="8"/>
    </row>
    <row r="4749" spans="4:4" x14ac:dyDescent="0.2">
      <c r="D4749" s="8"/>
    </row>
    <row r="4750" spans="4:4" x14ac:dyDescent="0.2">
      <c r="D4750" s="8"/>
    </row>
    <row r="4751" spans="4:4" x14ac:dyDescent="0.2">
      <c r="D4751" s="8"/>
    </row>
    <row r="4752" spans="4:4" x14ac:dyDescent="0.2">
      <c r="D4752" s="8"/>
    </row>
    <row r="4753" spans="4:4" x14ac:dyDescent="0.2">
      <c r="D4753" s="8"/>
    </row>
    <row r="4754" spans="4:4" x14ac:dyDescent="0.2">
      <c r="D4754" s="8"/>
    </row>
    <row r="4755" spans="4:4" x14ac:dyDescent="0.2">
      <c r="D4755" s="8"/>
    </row>
    <row r="4756" spans="4:4" x14ac:dyDescent="0.2">
      <c r="D4756" s="8"/>
    </row>
    <row r="4757" spans="4:4" x14ac:dyDescent="0.2">
      <c r="D4757" s="8"/>
    </row>
    <row r="4758" spans="4:4" x14ac:dyDescent="0.2">
      <c r="D4758" s="8"/>
    </row>
    <row r="4759" spans="4:4" x14ac:dyDescent="0.2">
      <c r="D4759" s="8"/>
    </row>
    <row r="4760" spans="4:4" x14ac:dyDescent="0.2">
      <c r="D4760" s="8"/>
    </row>
    <row r="4761" spans="4:4" x14ac:dyDescent="0.2">
      <c r="D4761" s="8"/>
    </row>
    <row r="4762" spans="4:4" x14ac:dyDescent="0.2">
      <c r="D4762" s="8"/>
    </row>
    <row r="4763" spans="4:4" x14ac:dyDescent="0.2">
      <c r="D4763" s="8"/>
    </row>
    <row r="4764" spans="4:4" x14ac:dyDescent="0.2">
      <c r="D4764" s="8"/>
    </row>
    <row r="4765" spans="4:4" x14ac:dyDescent="0.2">
      <c r="D4765" s="8"/>
    </row>
    <row r="4766" spans="4:4" x14ac:dyDescent="0.2">
      <c r="D4766" s="8"/>
    </row>
    <row r="4767" spans="4:4" x14ac:dyDescent="0.2">
      <c r="D4767" s="8"/>
    </row>
    <row r="4768" spans="4:4" x14ac:dyDescent="0.2">
      <c r="D4768" s="8"/>
    </row>
    <row r="4769" spans="4:4" x14ac:dyDescent="0.2">
      <c r="D4769" s="8"/>
    </row>
    <row r="4770" spans="4:4" x14ac:dyDescent="0.2">
      <c r="D4770" s="8"/>
    </row>
    <row r="4771" spans="4:4" x14ac:dyDescent="0.2">
      <c r="D4771" s="8"/>
    </row>
    <row r="4772" spans="4:4" x14ac:dyDescent="0.2">
      <c r="D4772" s="8"/>
    </row>
    <row r="4773" spans="4:4" x14ac:dyDescent="0.2">
      <c r="D4773" s="8"/>
    </row>
    <row r="4774" spans="4:4" x14ac:dyDescent="0.2">
      <c r="D4774" s="8"/>
    </row>
    <row r="4775" spans="4:4" x14ac:dyDescent="0.2">
      <c r="D4775" s="8"/>
    </row>
    <row r="4776" spans="4:4" x14ac:dyDescent="0.2">
      <c r="D4776" s="8"/>
    </row>
    <row r="4777" spans="4:4" x14ac:dyDescent="0.2">
      <c r="D4777" s="8"/>
    </row>
    <row r="4778" spans="4:4" x14ac:dyDescent="0.2">
      <c r="D4778" s="8"/>
    </row>
    <row r="4779" spans="4:4" x14ac:dyDescent="0.2">
      <c r="D4779" s="8"/>
    </row>
    <row r="4780" spans="4:4" x14ac:dyDescent="0.2">
      <c r="D4780" s="8"/>
    </row>
    <row r="4781" spans="4:4" x14ac:dyDescent="0.2">
      <c r="D4781" s="8"/>
    </row>
    <row r="4782" spans="4:4" x14ac:dyDescent="0.2">
      <c r="D4782" s="8"/>
    </row>
    <row r="4783" spans="4:4" x14ac:dyDescent="0.2">
      <c r="D4783" s="8"/>
    </row>
    <row r="4784" spans="4:4" x14ac:dyDescent="0.2">
      <c r="D4784" s="8"/>
    </row>
    <row r="4785" spans="4:4" x14ac:dyDescent="0.2">
      <c r="D4785" s="8"/>
    </row>
    <row r="4786" spans="4:4" x14ac:dyDescent="0.2">
      <c r="D4786" s="8"/>
    </row>
    <row r="4787" spans="4:4" x14ac:dyDescent="0.2">
      <c r="D4787" s="8"/>
    </row>
    <row r="4788" spans="4:4" x14ac:dyDescent="0.2">
      <c r="D4788" s="8"/>
    </row>
    <row r="4789" spans="4:4" x14ac:dyDescent="0.2">
      <c r="D4789" s="8"/>
    </row>
    <row r="4790" spans="4:4" x14ac:dyDescent="0.2">
      <c r="D4790" s="8"/>
    </row>
    <row r="4791" spans="4:4" x14ac:dyDescent="0.2">
      <c r="D4791" s="8"/>
    </row>
    <row r="4792" spans="4:4" x14ac:dyDescent="0.2">
      <c r="D4792" s="8"/>
    </row>
    <row r="4793" spans="4:4" x14ac:dyDescent="0.2">
      <c r="D4793" s="8"/>
    </row>
    <row r="4794" spans="4:4" x14ac:dyDescent="0.2">
      <c r="D4794" s="8"/>
    </row>
    <row r="4795" spans="4:4" x14ac:dyDescent="0.2">
      <c r="D4795" s="8"/>
    </row>
    <row r="4796" spans="4:4" x14ac:dyDescent="0.2">
      <c r="D4796" s="8"/>
    </row>
    <row r="4797" spans="4:4" x14ac:dyDescent="0.2">
      <c r="D4797" s="8"/>
    </row>
    <row r="4798" spans="4:4" x14ac:dyDescent="0.2">
      <c r="D4798" s="8"/>
    </row>
    <row r="4799" spans="4:4" x14ac:dyDescent="0.2">
      <c r="D4799" s="8"/>
    </row>
    <row r="4800" spans="4:4" x14ac:dyDescent="0.2">
      <c r="D4800" s="8"/>
    </row>
    <row r="4801" spans="4:4" x14ac:dyDescent="0.2">
      <c r="D4801" s="8"/>
    </row>
    <row r="4802" spans="4:4" x14ac:dyDescent="0.2">
      <c r="D4802" s="8"/>
    </row>
    <row r="4803" spans="4:4" x14ac:dyDescent="0.2">
      <c r="D4803" s="8"/>
    </row>
    <row r="4804" spans="4:4" x14ac:dyDescent="0.2">
      <c r="D4804" s="8"/>
    </row>
    <row r="4805" spans="4:4" x14ac:dyDescent="0.2">
      <c r="D4805" s="8"/>
    </row>
    <row r="4806" spans="4:4" x14ac:dyDescent="0.2">
      <c r="D4806" s="8"/>
    </row>
    <row r="4807" spans="4:4" x14ac:dyDescent="0.2">
      <c r="D4807" s="8"/>
    </row>
    <row r="4808" spans="4:4" x14ac:dyDescent="0.2">
      <c r="D4808" s="8"/>
    </row>
    <row r="4809" spans="4:4" x14ac:dyDescent="0.2">
      <c r="D4809" s="8"/>
    </row>
    <row r="4810" spans="4:4" x14ac:dyDescent="0.2">
      <c r="D4810" s="8"/>
    </row>
    <row r="4811" spans="4:4" x14ac:dyDescent="0.2">
      <c r="D4811" s="8"/>
    </row>
    <row r="4812" spans="4:4" x14ac:dyDescent="0.2">
      <c r="D4812" s="8"/>
    </row>
    <row r="4813" spans="4:4" x14ac:dyDescent="0.2">
      <c r="D4813" s="8"/>
    </row>
    <row r="4814" spans="4:4" x14ac:dyDescent="0.2">
      <c r="D4814" s="8"/>
    </row>
    <row r="4815" spans="4:4" x14ac:dyDescent="0.2">
      <c r="D4815" s="8"/>
    </row>
    <row r="4816" spans="4:4" x14ac:dyDescent="0.2">
      <c r="D4816" s="8"/>
    </row>
    <row r="4817" spans="4:4" x14ac:dyDescent="0.2">
      <c r="D4817" s="8"/>
    </row>
    <row r="4818" spans="4:4" x14ac:dyDescent="0.2">
      <c r="D4818" s="8"/>
    </row>
    <row r="4819" spans="4:4" x14ac:dyDescent="0.2">
      <c r="D4819" s="8"/>
    </row>
    <row r="4820" spans="4:4" x14ac:dyDescent="0.2">
      <c r="D4820" s="8"/>
    </row>
    <row r="4821" spans="4:4" x14ac:dyDescent="0.2">
      <c r="D4821" s="8"/>
    </row>
    <row r="4822" spans="4:4" x14ac:dyDescent="0.2">
      <c r="D4822" s="8"/>
    </row>
    <row r="4823" spans="4:4" x14ac:dyDescent="0.2">
      <c r="D4823" s="8"/>
    </row>
    <row r="4824" spans="4:4" x14ac:dyDescent="0.2">
      <c r="D4824" s="8"/>
    </row>
    <row r="4825" spans="4:4" x14ac:dyDescent="0.2">
      <c r="D4825" s="8"/>
    </row>
    <row r="4826" spans="4:4" x14ac:dyDescent="0.2">
      <c r="D4826" s="8"/>
    </row>
    <row r="4827" spans="4:4" x14ac:dyDescent="0.2">
      <c r="D4827" s="8"/>
    </row>
    <row r="4828" spans="4:4" x14ac:dyDescent="0.2">
      <c r="D4828" s="8"/>
    </row>
    <row r="4829" spans="4:4" x14ac:dyDescent="0.2">
      <c r="D4829" s="8"/>
    </row>
    <row r="4830" spans="4:4" x14ac:dyDescent="0.2">
      <c r="D4830" s="8"/>
    </row>
    <row r="4831" spans="4:4" x14ac:dyDescent="0.2">
      <c r="D4831" s="8"/>
    </row>
    <row r="4832" spans="4:4" x14ac:dyDescent="0.2">
      <c r="D4832" s="8"/>
    </row>
    <row r="4833" spans="4:4" x14ac:dyDescent="0.2">
      <c r="D4833" s="8"/>
    </row>
    <row r="4834" spans="4:4" x14ac:dyDescent="0.2">
      <c r="D4834" s="8"/>
    </row>
    <row r="4835" spans="4:4" x14ac:dyDescent="0.2">
      <c r="D4835" s="8"/>
    </row>
    <row r="4836" spans="4:4" x14ac:dyDescent="0.2">
      <c r="D4836" s="8"/>
    </row>
    <row r="4837" spans="4:4" x14ac:dyDescent="0.2">
      <c r="D4837" s="8"/>
    </row>
    <row r="4838" spans="4:4" x14ac:dyDescent="0.2">
      <c r="D4838" s="8"/>
    </row>
    <row r="4839" spans="4:4" x14ac:dyDescent="0.2">
      <c r="D4839" s="8"/>
    </row>
    <row r="4840" spans="4:4" x14ac:dyDescent="0.2">
      <c r="D4840" s="8"/>
    </row>
    <row r="4841" spans="4:4" x14ac:dyDescent="0.2">
      <c r="D4841" s="8"/>
    </row>
    <row r="4842" spans="4:4" x14ac:dyDescent="0.2">
      <c r="D4842" s="8"/>
    </row>
    <row r="4843" spans="4:4" x14ac:dyDescent="0.2">
      <c r="D4843" s="8"/>
    </row>
    <row r="4844" spans="4:4" x14ac:dyDescent="0.2">
      <c r="D4844" s="8"/>
    </row>
    <row r="4845" spans="4:4" x14ac:dyDescent="0.2">
      <c r="D4845" s="8"/>
    </row>
    <row r="4846" spans="4:4" x14ac:dyDescent="0.2">
      <c r="D4846" s="8"/>
    </row>
    <row r="4847" spans="4:4" x14ac:dyDescent="0.2">
      <c r="D4847" s="8"/>
    </row>
    <row r="4848" spans="4:4" x14ac:dyDescent="0.2">
      <c r="D4848" s="8"/>
    </row>
    <row r="4849" spans="4:4" x14ac:dyDescent="0.2">
      <c r="D4849" s="8"/>
    </row>
    <row r="4850" spans="4:4" x14ac:dyDescent="0.2">
      <c r="D4850" s="8"/>
    </row>
    <row r="4851" spans="4:4" x14ac:dyDescent="0.2">
      <c r="D4851" s="8"/>
    </row>
    <row r="4852" spans="4:4" x14ac:dyDescent="0.2">
      <c r="D4852" s="8"/>
    </row>
    <row r="4853" spans="4:4" x14ac:dyDescent="0.2">
      <c r="D4853" s="8"/>
    </row>
    <row r="4854" spans="4:4" x14ac:dyDescent="0.2">
      <c r="D4854" s="8"/>
    </row>
    <row r="4855" spans="4:4" x14ac:dyDescent="0.2">
      <c r="D4855" s="8"/>
    </row>
    <row r="4856" spans="4:4" x14ac:dyDescent="0.2">
      <c r="D4856" s="8"/>
    </row>
    <row r="4857" spans="4:4" x14ac:dyDescent="0.2">
      <c r="D4857" s="8"/>
    </row>
    <row r="4858" spans="4:4" x14ac:dyDescent="0.2">
      <c r="D4858" s="8"/>
    </row>
    <row r="4859" spans="4:4" x14ac:dyDescent="0.2">
      <c r="D4859" s="8"/>
    </row>
    <row r="4860" spans="4:4" x14ac:dyDescent="0.2">
      <c r="D4860" s="8"/>
    </row>
    <row r="4861" spans="4:4" x14ac:dyDescent="0.2">
      <c r="D4861" s="8"/>
    </row>
    <row r="4862" spans="4:4" x14ac:dyDescent="0.2">
      <c r="D4862" s="8"/>
    </row>
    <row r="4863" spans="4:4" x14ac:dyDescent="0.2">
      <c r="D4863" s="8"/>
    </row>
    <row r="4864" spans="4:4" x14ac:dyDescent="0.2">
      <c r="D4864" s="8"/>
    </row>
    <row r="4865" spans="4:4" x14ac:dyDescent="0.2">
      <c r="D4865" s="8"/>
    </row>
    <row r="4866" spans="4:4" x14ac:dyDescent="0.2">
      <c r="D4866" s="8"/>
    </row>
    <row r="4867" spans="4:4" x14ac:dyDescent="0.2">
      <c r="D4867" s="8"/>
    </row>
    <row r="4868" spans="4:4" x14ac:dyDescent="0.2">
      <c r="D4868" s="8"/>
    </row>
    <row r="4869" spans="4:4" x14ac:dyDescent="0.2">
      <c r="D4869" s="8"/>
    </row>
    <row r="4870" spans="4:4" x14ac:dyDescent="0.2">
      <c r="D4870" s="8"/>
    </row>
    <row r="4871" spans="4:4" x14ac:dyDescent="0.2">
      <c r="D4871" s="8"/>
    </row>
    <row r="4872" spans="4:4" x14ac:dyDescent="0.2">
      <c r="D4872" s="8"/>
    </row>
    <row r="4873" spans="4:4" x14ac:dyDescent="0.2">
      <c r="D4873" s="8"/>
    </row>
    <row r="4874" spans="4:4" x14ac:dyDescent="0.2">
      <c r="D4874" s="8"/>
    </row>
    <row r="4875" spans="4:4" x14ac:dyDescent="0.2">
      <c r="D4875" s="8"/>
    </row>
    <row r="4876" spans="4:4" x14ac:dyDescent="0.2">
      <c r="D4876" s="8"/>
    </row>
    <row r="4877" spans="4:4" x14ac:dyDescent="0.2">
      <c r="D4877" s="8"/>
    </row>
    <row r="4878" spans="4:4" x14ac:dyDescent="0.2">
      <c r="D4878" s="8"/>
    </row>
    <row r="4879" spans="4:4" x14ac:dyDescent="0.2">
      <c r="D4879" s="8"/>
    </row>
    <row r="4880" spans="4:4" x14ac:dyDescent="0.2">
      <c r="D4880" s="8"/>
    </row>
    <row r="4881" spans="4:4" x14ac:dyDescent="0.2">
      <c r="D4881" s="8"/>
    </row>
    <row r="4882" spans="4:4" x14ac:dyDescent="0.2">
      <c r="D4882" s="8"/>
    </row>
    <row r="4883" spans="4:4" x14ac:dyDescent="0.2">
      <c r="D4883" s="8"/>
    </row>
    <row r="4884" spans="4:4" x14ac:dyDescent="0.2">
      <c r="D4884" s="8"/>
    </row>
    <row r="4885" spans="4:4" x14ac:dyDescent="0.2">
      <c r="D4885" s="8"/>
    </row>
    <row r="4886" spans="4:4" x14ac:dyDescent="0.2">
      <c r="D4886" s="8"/>
    </row>
    <row r="4887" spans="4:4" x14ac:dyDescent="0.2">
      <c r="D4887" s="8"/>
    </row>
    <row r="4888" spans="4:4" x14ac:dyDescent="0.2">
      <c r="D4888" s="8"/>
    </row>
    <row r="4889" spans="4:4" x14ac:dyDescent="0.2">
      <c r="D4889" s="8"/>
    </row>
    <row r="4890" spans="4:4" x14ac:dyDescent="0.2">
      <c r="D4890" s="8"/>
    </row>
    <row r="4891" spans="4:4" x14ac:dyDescent="0.2">
      <c r="D4891" s="8"/>
    </row>
    <row r="4892" spans="4:4" x14ac:dyDescent="0.2">
      <c r="D4892" s="8"/>
    </row>
    <row r="4893" spans="4:4" x14ac:dyDescent="0.2">
      <c r="D4893" s="8"/>
    </row>
    <row r="4894" spans="4:4" x14ac:dyDescent="0.2">
      <c r="D4894" s="8"/>
    </row>
    <row r="4895" spans="4:4" x14ac:dyDescent="0.2">
      <c r="D4895" s="8"/>
    </row>
    <row r="4896" spans="4:4" x14ac:dyDescent="0.2">
      <c r="D4896" s="8"/>
    </row>
    <row r="4897" spans="4:4" x14ac:dyDescent="0.2">
      <c r="D4897" s="8"/>
    </row>
    <row r="4898" spans="4:4" x14ac:dyDescent="0.2">
      <c r="D4898" s="8"/>
    </row>
    <row r="4899" spans="4:4" x14ac:dyDescent="0.2">
      <c r="D4899" s="8"/>
    </row>
    <row r="4900" spans="4:4" x14ac:dyDescent="0.2">
      <c r="D4900" s="8"/>
    </row>
    <row r="4901" spans="4:4" x14ac:dyDescent="0.2">
      <c r="D4901" s="8"/>
    </row>
    <row r="4902" spans="4:4" x14ac:dyDescent="0.2">
      <c r="D4902" s="8"/>
    </row>
    <row r="4903" spans="4:4" x14ac:dyDescent="0.2">
      <c r="D4903" s="8"/>
    </row>
    <row r="4904" spans="4:4" x14ac:dyDescent="0.2">
      <c r="D4904" s="8"/>
    </row>
    <row r="4905" spans="4:4" x14ac:dyDescent="0.2">
      <c r="D4905" s="8"/>
    </row>
    <row r="4906" spans="4:4" x14ac:dyDescent="0.2">
      <c r="D4906" s="8"/>
    </row>
    <row r="4907" spans="4:4" x14ac:dyDescent="0.2">
      <c r="D4907" s="8"/>
    </row>
    <row r="4908" spans="4:4" x14ac:dyDescent="0.2">
      <c r="D4908" s="8"/>
    </row>
    <row r="4909" spans="4:4" x14ac:dyDescent="0.2">
      <c r="D4909" s="8"/>
    </row>
    <row r="4910" spans="4:4" x14ac:dyDescent="0.2">
      <c r="D4910" s="8"/>
    </row>
    <row r="4911" spans="4:4" x14ac:dyDescent="0.2">
      <c r="D4911" s="8"/>
    </row>
    <row r="4912" spans="4:4" x14ac:dyDescent="0.2">
      <c r="D4912" s="8"/>
    </row>
    <row r="4913" spans="4:4" x14ac:dyDescent="0.2">
      <c r="D4913" s="8"/>
    </row>
    <row r="4914" spans="4:4" x14ac:dyDescent="0.2">
      <c r="D4914" s="8"/>
    </row>
    <row r="4915" spans="4:4" x14ac:dyDescent="0.2">
      <c r="D4915" s="8"/>
    </row>
    <row r="4916" spans="4:4" x14ac:dyDescent="0.2">
      <c r="D4916" s="8"/>
    </row>
    <row r="4917" spans="4:4" x14ac:dyDescent="0.2">
      <c r="D4917" s="8"/>
    </row>
    <row r="4918" spans="4:4" x14ac:dyDescent="0.2">
      <c r="D4918" s="8"/>
    </row>
    <row r="4919" spans="4:4" x14ac:dyDescent="0.2">
      <c r="D4919" s="8"/>
    </row>
    <row r="4920" spans="4:4" x14ac:dyDescent="0.2">
      <c r="D4920" s="8"/>
    </row>
    <row r="4921" spans="4:4" x14ac:dyDescent="0.2">
      <c r="D4921" s="8"/>
    </row>
    <row r="4922" spans="4:4" x14ac:dyDescent="0.2">
      <c r="D4922" s="8"/>
    </row>
    <row r="4923" spans="4:4" x14ac:dyDescent="0.2">
      <c r="D4923" s="8"/>
    </row>
    <row r="4924" spans="4:4" x14ac:dyDescent="0.2">
      <c r="D4924" s="8"/>
    </row>
    <row r="4925" spans="4:4" x14ac:dyDescent="0.2">
      <c r="D4925" s="8"/>
    </row>
    <row r="4926" spans="4:4" x14ac:dyDescent="0.2">
      <c r="D4926" s="8"/>
    </row>
    <row r="4927" spans="4:4" x14ac:dyDescent="0.2">
      <c r="D4927" s="8"/>
    </row>
    <row r="4928" spans="4:4" x14ac:dyDescent="0.2">
      <c r="D4928" s="8"/>
    </row>
    <row r="4929" spans="4:4" x14ac:dyDescent="0.2">
      <c r="D4929" s="8"/>
    </row>
    <row r="4930" spans="4:4" x14ac:dyDescent="0.2">
      <c r="D4930" s="8"/>
    </row>
    <row r="4931" spans="4:4" x14ac:dyDescent="0.2">
      <c r="D4931" s="8"/>
    </row>
    <row r="4932" spans="4:4" x14ac:dyDescent="0.2">
      <c r="D4932" s="8"/>
    </row>
    <row r="4933" spans="4:4" x14ac:dyDescent="0.2">
      <c r="D4933" s="8"/>
    </row>
    <row r="4934" spans="4:4" x14ac:dyDescent="0.2">
      <c r="D4934" s="8"/>
    </row>
    <row r="4935" spans="4:4" x14ac:dyDescent="0.2">
      <c r="D4935" s="8"/>
    </row>
    <row r="4936" spans="4:4" x14ac:dyDescent="0.2">
      <c r="D4936" s="8"/>
    </row>
    <row r="4937" spans="4:4" x14ac:dyDescent="0.2">
      <c r="D4937" s="8"/>
    </row>
    <row r="4938" spans="4:4" x14ac:dyDescent="0.2">
      <c r="D4938" s="8"/>
    </row>
    <row r="4939" spans="4:4" x14ac:dyDescent="0.2">
      <c r="D4939" s="8"/>
    </row>
    <row r="4940" spans="4:4" x14ac:dyDescent="0.2">
      <c r="D4940" s="8"/>
    </row>
    <row r="4941" spans="4:4" x14ac:dyDescent="0.2">
      <c r="D4941" s="8"/>
    </row>
    <row r="4942" spans="4:4" x14ac:dyDescent="0.2">
      <c r="D4942" s="8"/>
    </row>
    <row r="4943" spans="4:4" x14ac:dyDescent="0.2">
      <c r="D4943" s="8"/>
    </row>
    <row r="4944" spans="4:4" x14ac:dyDescent="0.2">
      <c r="D4944" s="8"/>
    </row>
    <row r="4945" spans="4:4" x14ac:dyDescent="0.2">
      <c r="D4945" s="8"/>
    </row>
    <row r="4946" spans="4:4" x14ac:dyDescent="0.2">
      <c r="D4946" s="8"/>
    </row>
    <row r="4947" spans="4:4" x14ac:dyDescent="0.2">
      <c r="D4947" s="8"/>
    </row>
    <row r="4948" spans="4:4" x14ac:dyDescent="0.2">
      <c r="D4948" s="8"/>
    </row>
    <row r="4949" spans="4:4" x14ac:dyDescent="0.2">
      <c r="D4949" s="8"/>
    </row>
    <row r="4950" spans="4:4" x14ac:dyDescent="0.2">
      <c r="D4950" s="8"/>
    </row>
    <row r="4951" spans="4:4" x14ac:dyDescent="0.2">
      <c r="D4951" s="8"/>
    </row>
    <row r="4952" spans="4:4" x14ac:dyDescent="0.2">
      <c r="D4952" s="8"/>
    </row>
    <row r="4953" spans="4:4" x14ac:dyDescent="0.2">
      <c r="D4953" s="8"/>
    </row>
    <row r="4954" spans="4:4" x14ac:dyDescent="0.2">
      <c r="D4954" s="8"/>
    </row>
    <row r="4955" spans="4:4" x14ac:dyDescent="0.2">
      <c r="D4955" s="8"/>
    </row>
    <row r="4956" spans="4:4" x14ac:dyDescent="0.2">
      <c r="D4956" s="8"/>
    </row>
    <row r="4957" spans="4:4" x14ac:dyDescent="0.2">
      <c r="D4957" s="8"/>
    </row>
    <row r="4958" spans="4:4" x14ac:dyDescent="0.2">
      <c r="D4958" s="8"/>
    </row>
    <row r="4959" spans="4:4" x14ac:dyDescent="0.2">
      <c r="D4959" s="8"/>
    </row>
    <row r="4960" spans="4:4" x14ac:dyDescent="0.2">
      <c r="D4960" s="8"/>
    </row>
    <row r="4961" spans="4:4" x14ac:dyDescent="0.2">
      <c r="D4961" s="8"/>
    </row>
    <row r="4962" spans="4:4" x14ac:dyDescent="0.2">
      <c r="D4962" s="8"/>
    </row>
    <row r="4963" spans="4:4" x14ac:dyDescent="0.2">
      <c r="D4963" s="8"/>
    </row>
    <row r="4964" spans="4:4" x14ac:dyDescent="0.2">
      <c r="D4964" s="8"/>
    </row>
    <row r="4965" spans="4:4" x14ac:dyDescent="0.2">
      <c r="D4965" s="8"/>
    </row>
    <row r="4966" spans="4:4" x14ac:dyDescent="0.2">
      <c r="D4966" s="8"/>
    </row>
    <row r="4967" spans="4:4" x14ac:dyDescent="0.2">
      <c r="D4967" s="8"/>
    </row>
    <row r="4968" spans="4:4" x14ac:dyDescent="0.2">
      <c r="D4968" s="8"/>
    </row>
    <row r="4969" spans="4:4" x14ac:dyDescent="0.2">
      <c r="D4969" s="8"/>
    </row>
    <row r="4970" spans="4:4" x14ac:dyDescent="0.2">
      <c r="D4970" s="8"/>
    </row>
    <row r="4971" spans="4:4" x14ac:dyDescent="0.2">
      <c r="D4971" s="8"/>
    </row>
    <row r="4972" spans="4:4" x14ac:dyDescent="0.2">
      <c r="D4972" s="8"/>
    </row>
    <row r="4973" spans="4:4" x14ac:dyDescent="0.2">
      <c r="D4973" s="8"/>
    </row>
    <row r="4974" spans="4:4" x14ac:dyDescent="0.2">
      <c r="D4974" s="8"/>
    </row>
    <row r="4975" spans="4:4" x14ac:dyDescent="0.2">
      <c r="D4975" s="8"/>
    </row>
    <row r="4976" spans="4:4" x14ac:dyDescent="0.2">
      <c r="D4976" s="8"/>
    </row>
    <row r="4977" spans="4:4" x14ac:dyDescent="0.2">
      <c r="D4977" s="8"/>
    </row>
    <row r="4978" spans="4:4" x14ac:dyDescent="0.2">
      <c r="D4978" s="8"/>
    </row>
    <row r="4979" spans="4:4" x14ac:dyDescent="0.2">
      <c r="D4979" s="8"/>
    </row>
    <row r="4980" spans="4:4" x14ac:dyDescent="0.2">
      <c r="D4980" s="8"/>
    </row>
    <row r="4981" spans="4:4" x14ac:dyDescent="0.2">
      <c r="D4981" s="8"/>
    </row>
    <row r="4982" spans="4:4" x14ac:dyDescent="0.2">
      <c r="D4982" s="8"/>
    </row>
    <row r="4983" spans="4:4" x14ac:dyDescent="0.2">
      <c r="D4983" s="8"/>
    </row>
    <row r="4984" spans="4:4" x14ac:dyDescent="0.2">
      <c r="D4984" s="8"/>
    </row>
    <row r="4985" spans="4:4" x14ac:dyDescent="0.2">
      <c r="D4985" s="8"/>
    </row>
    <row r="4986" spans="4:4" x14ac:dyDescent="0.2">
      <c r="D4986" s="8"/>
    </row>
    <row r="4987" spans="4:4" x14ac:dyDescent="0.2">
      <c r="D4987" s="8"/>
    </row>
    <row r="4988" spans="4:4" x14ac:dyDescent="0.2">
      <c r="D4988" s="8"/>
    </row>
    <row r="4989" spans="4:4" x14ac:dyDescent="0.2">
      <c r="D4989" s="8"/>
    </row>
    <row r="4990" spans="4:4" x14ac:dyDescent="0.2">
      <c r="D4990" s="8"/>
    </row>
    <row r="4991" spans="4:4" x14ac:dyDescent="0.2">
      <c r="D4991" s="8"/>
    </row>
    <row r="4992" spans="4:4" x14ac:dyDescent="0.2">
      <c r="D4992" s="8"/>
    </row>
    <row r="4993" spans="4:4" x14ac:dyDescent="0.2">
      <c r="D4993" s="8"/>
    </row>
    <row r="4994" spans="4:4" x14ac:dyDescent="0.2">
      <c r="D4994" s="8"/>
    </row>
    <row r="4995" spans="4:4" x14ac:dyDescent="0.2">
      <c r="D4995" s="8"/>
    </row>
    <row r="4996" spans="4:4" x14ac:dyDescent="0.2">
      <c r="D4996" s="8"/>
    </row>
    <row r="4997" spans="4:4" x14ac:dyDescent="0.2">
      <c r="D4997" s="8"/>
    </row>
    <row r="4998" spans="4:4" x14ac:dyDescent="0.2">
      <c r="D4998" s="8"/>
    </row>
    <row r="4999" spans="4:4" x14ac:dyDescent="0.2">
      <c r="D4999" s="8"/>
    </row>
    <row r="5000" spans="4:4" x14ac:dyDescent="0.2">
      <c r="D5000" s="8"/>
    </row>
  </sheetData>
  <autoFilter ref="A7:G475" xr:uid="{A42C072B-0EC7-4B94-8FD5-6E3E8E52BCD6}"/>
  <mergeCells count="7">
    <mergeCell ref="A478:G482"/>
    <mergeCell ref="A1:G1"/>
    <mergeCell ref="C2:G2"/>
    <mergeCell ref="C3:G3"/>
    <mergeCell ref="C4:G4"/>
    <mergeCell ref="A434:B434"/>
    <mergeCell ref="A477:C47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00A51-D074-420D-BB3A-FBFD25709B91}">
  <sheetPr>
    <tabColor rgb="FFFFFFCC"/>
    <pageSetUpPr fitToPage="1"/>
  </sheetPr>
  <dimension ref="A1:H169"/>
  <sheetViews>
    <sheetView view="pageBreakPreview" zoomScaleNormal="100" zoomScaleSheetLayoutView="100" workbookViewId="0">
      <pane ySplit="9" topLeftCell="A37" activePane="bottomLeft" state="frozen"/>
      <selection activeCell="D25" sqref="D25"/>
      <selection pane="bottomLeft" activeCell="E26" sqref="E15:E26"/>
    </sheetView>
  </sheetViews>
  <sheetFormatPr defaultRowHeight="12.75" x14ac:dyDescent="0.2"/>
  <cols>
    <col min="1" max="1" width="8.7109375" style="209" customWidth="1"/>
    <col min="2" max="2" width="35.7109375" style="209" customWidth="1"/>
    <col min="3" max="3" width="5.7109375" style="209" customWidth="1"/>
    <col min="4" max="4" width="9.7109375" style="209" customWidth="1"/>
    <col min="5" max="5" width="13.140625" style="209" customWidth="1"/>
    <col min="6" max="6" width="15.5703125" style="209" customWidth="1"/>
    <col min="7" max="7" width="70.7109375" style="209" customWidth="1"/>
    <col min="8" max="8" width="11.85546875" style="209" customWidth="1"/>
    <col min="9" max="256" width="9.140625" style="209"/>
    <col min="257" max="257" width="8.7109375" style="209" customWidth="1"/>
    <col min="258" max="258" width="35.7109375" style="209" customWidth="1"/>
    <col min="259" max="259" width="5.7109375" style="209" customWidth="1"/>
    <col min="260" max="260" width="9.7109375" style="209" customWidth="1"/>
    <col min="261" max="261" width="13.140625" style="209" customWidth="1"/>
    <col min="262" max="262" width="15.5703125" style="209" customWidth="1"/>
    <col min="263" max="263" width="70.7109375" style="209" customWidth="1"/>
    <col min="264" max="264" width="11.85546875" style="209" customWidth="1"/>
    <col min="265" max="512" width="9.140625" style="209"/>
    <col min="513" max="513" width="8.7109375" style="209" customWidth="1"/>
    <col min="514" max="514" width="35.7109375" style="209" customWidth="1"/>
    <col min="515" max="515" width="5.7109375" style="209" customWidth="1"/>
    <col min="516" max="516" width="9.7109375" style="209" customWidth="1"/>
    <col min="517" max="517" width="13.140625" style="209" customWidth="1"/>
    <col min="518" max="518" width="15.5703125" style="209" customWidth="1"/>
    <col min="519" max="519" width="70.7109375" style="209" customWidth="1"/>
    <col min="520" max="520" width="11.85546875" style="209" customWidth="1"/>
    <col min="521" max="768" width="9.140625" style="209"/>
    <col min="769" max="769" width="8.7109375" style="209" customWidth="1"/>
    <col min="770" max="770" width="35.7109375" style="209" customWidth="1"/>
    <col min="771" max="771" width="5.7109375" style="209" customWidth="1"/>
    <col min="772" max="772" width="9.7109375" style="209" customWidth="1"/>
    <col min="773" max="773" width="13.140625" style="209" customWidth="1"/>
    <col min="774" max="774" width="15.5703125" style="209" customWidth="1"/>
    <col min="775" max="775" width="70.7109375" style="209" customWidth="1"/>
    <col min="776" max="776" width="11.85546875" style="209" customWidth="1"/>
    <col min="777" max="1024" width="9.140625" style="209"/>
    <col min="1025" max="1025" width="8.7109375" style="209" customWidth="1"/>
    <col min="1026" max="1026" width="35.7109375" style="209" customWidth="1"/>
    <col min="1027" max="1027" width="5.7109375" style="209" customWidth="1"/>
    <col min="1028" max="1028" width="9.7109375" style="209" customWidth="1"/>
    <col min="1029" max="1029" width="13.140625" style="209" customWidth="1"/>
    <col min="1030" max="1030" width="15.5703125" style="209" customWidth="1"/>
    <col min="1031" max="1031" width="70.7109375" style="209" customWidth="1"/>
    <col min="1032" max="1032" width="11.85546875" style="209" customWidth="1"/>
    <col min="1033" max="1280" width="9.140625" style="209"/>
    <col min="1281" max="1281" width="8.7109375" style="209" customWidth="1"/>
    <col min="1282" max="1282" width="35.7109375" style="209" customWidth="1"/>
    <col min="1283" max="1283" width="5.7109375" style="209" customWidth="1"/>
    <col min="1284" max="1284" width="9.7109375" style="209" customWidth="1"/>
    <col min="1285" max="1285" width="13.140625" style="209" customWidth="1"/>
    <col min="1286" max="1286" width="15.5703125" style="209" customWidth="1"/>
    <col min="1287" max="1287" width="70.7109375" style="209" customWidth="1"/>
    <col min="1288" max="1288" width="11.85546875" style="209" customWidth="1"/>
    <col min="1289" max="1536" width="9.140625" style="209"/>
    <col min="1537" max="1537" width="8.7109375" style="209" customWidth="1"/>
    <col min="1538" max="1538" width="35.7109375" style="209" customWidth="1"/>
    <col min="1539" max="1539" width="5.7109375" style="209" customWidth="1"/>
    <col min="1540" max="1540" width="9.7109375" style="209" customWidth="1"/>
    <col min="1541" max="1541" width="13.140625" style="209" customWidth="1"/>
    <col min="1542" max="1542" width="15.5703125" style="209" customWidth="1"/>
    <col min="1543" max="1543" width="70.7109375" style="209" customWidth="1"/>
    <col min="1544" max="1544" width="11.85546875" style="209" customWidth="1"/>
    <col min="1545" max="1792" width="9.140625" style="209"/>
    <col min="1793" max="1793" width="8.7109375" style="209" customWidth="1"/>
    <col min="1794" max="1794" width="35.7109375" style="209" customWidth="1"/>
    <col min="1795" max="1795" width="5.7109375" style="209" customWidth="1"/>
    <col min="1796" max="1796" width="9.7109375" style="209" customWidth="1"/>
    <col min="1797" max="1797" width="13.140625" style="209" customWidth="1"/>
    <col min="1798" max="1798" width="15.5703125" style="209" customWidth="1"/>
    <col min="1799" max="1799" width="70.7109375" style="209" customWidth="1"/>
    <col min="1800" max="1800" width="11.85546875" style="209" customWidth="1"/>
    <col min="1801" max="2048" width="9.140625" style="209"/>
    <col min="2049" max="2049" width="8.7109375" style="209" customWidth="1"/>
    <col min="2050" max="2050" width="35.7109375" style="209" customWidth="1"/>
    <col min="2051" max="2051" width="5.7109375" style="209" customWidth="1"/>
    <col min="2052" max="2052" width="9.7109375" style="209" customWidth="1"/>
    <col min="2053" max="2053" width="13.140625" style="209" customWidth="1"/>
    <col min="2054" max="2054" width="15.5703125" style="209" customWidth="1"/>
    <col min="2055" max="2055" width="70.7109375" style="209" customWidth="1"/>
    <col min="2056" max="2056" width="11.85546875" style="209" customWidth="1"/>
    <col min="2057" max="2304" width="9.140625" style="209"/>
    <col min="2305" max="2305" width="8.7109375" style="209" customWidth="1"/>
    <col min="2306" max="2306" width="35.7109375" style="209" customWidth="1"/>
    <col min="2307" max="2307" width="5.7109375" style="209" customWidth="1"/>
    <col min="2308" max="2308" width="9.7109375" style="209" customWidth="1"/>
    <col min="2309" max="2309" width="13.140625" style="209" customWidth="1"/>
    <col min="2310" max="2310" width="15.5703125" style="209" customWidth="1"/>
    <col min="2311" max="2311" width="70.7109375" style="209" customWidth="1"/>
    <col min="2312" max="2312" width="11.85546875" style="209" customWidth="1"/>
    <col min="2313" max="2560" width="9.140625" style="209"/>
    <col min="2561" max="2561" width="8.7109375" style="209" customWidth="1"/>
    <col min="2562" max="2562" width="35.7109375" style="209" customWidth="1"/>
    <col min="2563" max="2563" width="5.7109375" style="209" customWidth="1"/>
    <col min="2564" max="2564" width="9.7109375" style="209" customWidth="1"/>
    <col min="2565" max="2565" width="13.140625" style="209" customWidth="1"/>
    <col min="2566" max="2566" width="15.5703125" style="209" customWidth="1"/>
    <col min="2567" max="2567" width="70.7109375" style="209" customWidth="1"/>
    <col min="2568" max="2568" width="11.85546875" style="209" customWidth="1"/>
    <col min="2569" max="2816" width="9.140625" style="209"/>
    <col min="2817" max="2817" width="8.7109375" style="209" customWidth="1"/>
    <col min="2818" max="2818" width="35.7109375" style="209" customWidth="1"/>
    <col min="2819" max="2819" width="5.7109375" style="209" customWidth="1"/>
    <col min="2820" max="2820" width="9.7109375" style="209" customWidth="1"/>
    <col min="2821" max="2821" width="13.140625" style="209" customWidth="1"/>
    <col min="2822" max="2822" width="15.5703125" style="209" customWidth="1"/>
    <col min="2823" max="2823" width="70.7109375" style="209" customWidth="1"/>
    <col min="2824" max="2824" width="11.85546875" style="209" customWidth="1"/>
    <col min="2825" max="3072" width="9.140625" style="209"/>
    <col min="3073" max="3073" width="8.7109375" style="209" customWidth="1"/>
    <col min="3074" max="3074" width="35.7109375" style="209" customWidth="1"/>
    <col min="3075" max="3075" width="5.7109375" style="209" customWidth="1"/>
    <col min="3076" max="3076" width="9.7109375" style="209" customWidth="1"/>
    <col min="3077" max="3077" width="13.140625" style="209" customWidth="1"/>
    <col min="3078" max="3078" width="15.5703125" style="209" customWidth="1"/>
    <col min="3079" max="3079" width="70.7109375" style="209" customWidth="1"/>
    <col min="3080" max="3080" width="11.85546875" style="209" customWidth="1"/>
    <col min="3081" max="3328" width="9.140625" style="209"/>
    <col min="3329" max="3329" width="8.7109375" style="209" customWidth="1"/>
    <col min="3330" max="3330" width="35.7109375" style="209" customWidth="1"/>
    <col min="3331" max="3331" width="5.7109375" style="209" customWidth="1"/>
    <col min="3332" max="3332" width="9.7109375" style="209" customWidth="1"/>
    <col min="3333" max="3333" width="13.140625" style="209" customWidth="1"/>
    <col min="3334" max="3334" width="15.5703125" style="209" customWidth="1"/>
    <col min="3335" max="3335" width="70.7109375" style="209" customWidth="1"/>
    <col min="3336" max="3336" width="11.85546875" style="209" customWidth="1"/>
    <col min="3337" max="3584" width="9.140625" style="209"/>
    <col min="3585" max="3585" width="8.7109375" style="209" customWidth="1"/>
    <col min="3586" max="3586" width="35.7109375" style="209" customWidth="1"/>
    <col min="3587" max="3587" width="5.7109375" style="209" customWidth="1"/>
    <col min="3588" max="3588" width="9.7109375" style="209" customWidth="1"/>
    <col min="3589" max="3589" width="13.140625" style="209" customWidth="1"/>
    <col min="3590" max="3590" width="15.5703125" style="209" customWidth="1"/>
    <col min="3591" max="3591" width="70.7109375" style="209" customWidth="1"/>
    <col min="3592" max="3592" width="11.85546875" style="209" customWidth="1"/>
    <col min="3593" max="3840" width="9.140625" style="209"/>
    <col min="3841" max="3841" width="8.7109375" style="209" customWidth="1"/>
    <col min="3842" max="3842" width="35.7109375" style="209" customWidth="1"/>
    <col min="3843" max="3843" width="5.7109375" style="209" customWidth="1"/>
    <col min="3844" max="3844" width="9.7109375" style="209" customWidth="1"/>
    <col min="3845" max="3845" width="13.140625" style="209" customWidth="1"/>
    <col min="3846" max="3846" width="15.5703125" style="209" customWidth="1"/>
    <col min="3847" max="3847" width="70.7109375" style="209" customWidth="1"/>
    <col min="3848" max="3848" width="11.85546875" style="209" customWidth="1"/>
    <col min="3849" max="4096" width="9.140625" style="209"/>
    <col min="4097" max="4097" width="8.7109375" style="209" customWidth="1"/>
    <col min="4098" max="4098" width="35.7109375" style="209" customWidth="1"/>
    <col min="4099" max="4099" width="5.7109375" style="209" customWidth="1"/>
    <col min="4100" max="4100" width="9.7109375" style="209" customWidth="1"/>
    <col min="4101" max="4101" width="13.140625" style="209" customWidth="1"/>
    <col min="4102" max="4102" width="15.5703125" style="209" customWidth="1"/>
    <col min="4103" max="4103" width="70.7109375" style="209" customWidth="1"/>
    <col min="4104" max="4104" width="11.85546875" style="209" customWidth="1"/>
    <col min="4105" max="4352" width="9.140625" style="209"/>
    <col min="4353" max="4353" width="8.7109375" style="209" customWidth="1"/>
    <col min="4354" max="4354" width="35.7109375" style="209" customWidth="1"/>
    <col min="4355" max="4355" width="5.7109375" style="209" customWidth="1"/>
    <col min="4356" max="4356" width="9.7109375" style="209" customWidth="1"/>
    <col min="4357" max="4357" width="13.140625" style="209" customWidth="1"/>
    <col min="4358" max="4358" width="15.5703125" style="209" customWidth="1"/>
    <col min="4359" max="4359" width="70.7109375" style="209" customWidth="1"/>
    <col min="4360" max="4360" width="11.85546875" style="209" customWidth="1"/>
    <col min="4361" max="4608" width="9.140625" style="209"/>
    <col min="4609" max="4609" width="8.7109375" style="209" customWidth="1"/>
    <col min="4610" max="4610" width="35.7109375" style="209" customWidth="1"/>
    <col min="4611" max="4611" width="5.7109375" style="209" customWidth="1"/>
    <col min="4612" max="4612" width="9.7109375" style="209" customWidth="1"/>
    <col min="4613" max="4613" width="13.140625" style="209" customWidth="1"/>
    <col min="4614" max="4614" width="15.5703125" style="209" customWidth="1"/>
    <col min="4615" max="4615" width="70.7109375" style="209" customWidth="1"/>
    <col min="4616" max="4616" width="11.85546875" style="209" customWidth="1"/>
    <col min="4617" max="4864" width="9.140625" style="209"/>
    <col min="4865" max="4865" width="8.7109375" style="209" customWidth="1"/>
    <col min="4866" max="4866" width="35.7109375" style="209" customWidth="1"/>
    <col min="4867" max="4867" width="5.7109375" style="209" customWidth="1"/>
    <col min="4868" max="4868" width="9.7109375" style="209" customWidth="1"/>
    <col min="4869" max="4869" width="13.140625" style="209" customWidth="1"/>
    <col min="4870" max="4870" width="15.5703125" style="209" customWidth="1"/>
    <col min="4871" max="4871" width="70.7109375" style="209" customWidth="1"/>
    <col min="4872" max="4872" width="11.85546875" style="209" customWidth="1"/>
    <col min="4873" max="5120" width="9.140625" style="209"/>
    <col min="5121" max="5121" width="8.7109375" style="209" customWidth="1"/>
    <col min="5122" max="5122" width="35.7109375" style="209" customWidth="1"/>
    <col min="5123" max="5123" width="5.7109375" style="209" customWidth="1"/>
    <col min="5124" max="5124" width="9.7109375" style="209" customWidth="1"/>
    <col min="5125" max="5125" width="13.140625" style="209" customWidth="1"/>
    <col min="5126" max="5126" width="15.5703125" style="209" customWidth="1"/>
    <col min="5127" max="5127" width="70.7109375" style="209" customWidth="1"/>
    <col min="5128" max="5128" width="11.85546875" style="209" customWidth="1"/>
    <col min="5129" max="5376" width="9.140625" style="209"/>
    <col min="5377" max="5377" width="8.7109375" style="209" customWidth="1"/>
    <col min="5378" max="5378" width="35.7109375" style="209" customWidth="1"/>
    <col min="5379" max="5379" width="5.7109375" style="209" customWidth="1"/>
    <col min="5380" max="5380" width="9.7109375" style="209" customWidth="1"/>
    <col min="5381" max="5381" width="13.140625" style="209" customWidth="1"/>
    <col min="5382" max="5382" width="15.5703125" style="209" customWidth="1"/>
    <col min="5383" max="5383" width="70.7109375" style="209" customWidth="1"/>
    <col min="5384" max="5384" width="11.85546875" style="209" customWidth="1"/>
    <col min="5385" max="5632" width="9.140625" style="209"/>
    <col min="5633" max="5633" width="8.7109375" style="209" customWidth="1"/>
    <col min="5634" max="5634" width="35.7109375" style="209" customWidth="1"/>
    <col min="5635" max="5635" width="5.7109375" style="209" customWidth="1"/>
    <col min="5636" max="5636" width="9.7109375" style="209" customWidth="1"/>
    <col min="5637" max="5637" width="13.140625" style="209" customWidth="1"/>
    <col min="5638" max="5638" width="15.5703125" style="209" customWidth="1"/>
    <col min="5639" max="5639" width="70.7109375" style="209" customWidth="1"/>
    <col min="5640" max="5640" width="11.85546875" style="209" customWidth="1"/>
    <col min="5641" max="5888" width="9.140625" style="209"/>
    <col min="5889" max="5889" width="8.7109375" style="209" customWidth="1"/>
    <col min="5890" max="5890" width="35.7109375" style="209" customWidth="1"/>
    <col min="5891" max="5891" width="5.7109375" style="209" customWidth="1"/>
    <col min="5892" max="5892" width="9.7109375" style="209" customWidth="1"/>
    <col min="5893" max="5893" width="13.140625" style="209" customWidth="1"/>
    <col min="5894" max="5894" width="15.5703125" style="209" customWidth="1"/>
    <col min="5895" max="5895" width="70.7109375" style="209" customWidth="1"/>
    <col min="5896" max="5896" width="11.85546875" style="209" customWidth="1"/>
    <col min="5897" max="6144" width="9.140625" style="209"/>
    <col min="6145" max="6145" width="8.7109375" style="209" customWidth="1"/>
    <col min="6146" max="6146" width="35.7109375" style="209" customWidth="1"/>
    <col min="6147" max="6147" width="5.7109375" style="209" customWidth="1"/>
    <col min="6148" max="6148" width="9.7109375" style="209" customWidth="1"/>
    <col min="6149" max="6149" width="13.140625" style="209" customWidth="1"/>
    <col min="6150" max="6150" width="15.5703125" style="209" customWidth="1"/>
    <col min="6151" max="6151" width="70.7109375" style="209" customWidth="1"/>
    <col min="6152" max="6152" width="11.85546875" style="209" customWidth="1"/>
    <col min="6153" max="6400" width="9.140625" style="209"/>
    <col min="6401" max="6401" width="8.7109375" style="209" customWidth="1"/>
    <col min="6402" max="6402" width="35.7109375" style="209" customWidth="1"/>
    <col min="6403" max="6403" width="5.7109375" style="209" customWidth="1"/>
    <col min="6404" max="6404" width="9.7109375" style="209" customWidth="1"/>
    <col min="6405" max="6405" width="13.140625" style="209" customWidth="1"/>
    <col min="6406" max="6406" width="15.5703125" style="209" customWidth="1"/>
    <col min="6407" max="6407" width="70.7109375" style="209" customWidth="1"/>
    <col min="6408" max="6408" width="11.85546875" style="209" customWidth="1"/>
    <col min="6409" max="6656" width="9.140625" style="209"/>
    <col min="6657" max="6657" width="8.7109375" style="209" customWidth="1"/>
    <col min="6658" max="6658" width="35.7109375" style="209" customWidth="1"/>
    <col min="6659" max="6659" width="5.7109375" style="209" customWidth="1"/>
    <col min="6660" max="6660" width="9.7109375" style="209" customWidth="1"/>
    <col min="6661" max="6661" width="13.140625" style="209" customWidth="1"/>
    <col min="6662" max="6662" width="15.5703125" style="209" customWidth="1"/>
    <col min="6663" max="6663" width="70.7109375" style="209" customWidth="1"/>
    <col min="6664" max="6664" width="11.85546875" style="209" customWidth="1"/>
    <col min="6665" max="6912" width="9.140625" style="209"/>
    <col min="6913" max="6913" width="8.7109375" style="209" customWidth="1"/>
    <col min="6914" max="6914" width="35.7109375" style="209" customWidth="1"/>
    <col min="6915" max="6915" width="5.7109375" style="209" customWidth="1"/>
    <col min="6916" max="6916" width="9.7109375" style="209" customWidth="1"/>
    <col min="6917" max="6917" width="13.140625" style="209" customWidth="1"/>
    <col min="6918" max="6918" width="15.5703125" style="209" customWidth="1"/>
    <col min="6919" max="6919" width="70.7109375" style="209" customWidth="1"/>
    <col min="6920" max="6920" width="11.85546875" style="209" customWidth="1"/>
    <col min="6921" max="7168" width="9.140625" style="209"/>
    <col min="7169" max="7169" width="8.7109375" style="209" customWidth="1"/>
    <col min="7170" max="7170" width="35.7109375" style="209" customWidth="1"/>
    <col min="7171" max="7171" width="5.7109375" style="209" customWidth="1"/>
    <col min="7172" max="7172" width="9.7109375" style="209" customWidth="1"/>
    <col min="7173" max="7173" width="13.140625" style="209" customWidth="1"/>
    <col min="7174" max="7174" width="15.5703125" style="209" customWidth="1"/>
    <col min="7175" max="7175" width="70.7109375" style="209" customWidth="1"/>
    <col min="7176" max="7176" width="11.85546875" style="209" customWidth="1"/>
    <col min="7177" max="7424" width="9.140625" style="209"/>
    <col min="7425" max="7425" width="8.7109375" style="209" customWidth="1"/>
    <col min="7426" max="7426" width="35.7109375" style="209" customWidth="1"/>
    <col min="7427" max="7427" width="5.7109375" style="209" customWidth="1"/>
    <col min="7428" max="7428" width="9.7109375" style="209" customWidth="1"/>
    <col min="7429" max="7429" width="13.140625" style="209" customWidth="1"/>
    <col min="7430" max="7430" width="15.5703125" style="209" customWidth="1"/>
    <col min="7431" max="7431" width="70.7109375" style="209" customWidth="1"/>
    <col min="7432" max="7432" width="11.85546875" style="209" customWidth="1"/>
    <col min="7433" max="7680" width="9.140625" style="209"/>
    <col min="7681" max="7681" width="8.7109375" style="209" customWidth="1"/>
    <col min="7682" max="7682" width="35.7109375" style="209" customWidth="1"/>
    <col min="7683" max="7683" width="5.7109375" style="209" customWidth="1"/>
    <col min="7684" max="7684" width="9.7109375" style="209" customWidth="1"/>
    <col min="7685" max="7685" width="13.140625" style="209" customWidth="1"/>
    <col min="7686" max="7686" width="15.5703125" style="209" customWidth="1"/>
    <col min="7687" max="7687" width="70.7109375" style="209" customWidth="1"/>
    <col min="7688" max="7688" width="11.85546875" style="209" customWidth="1"/>
    <col min="7689" max="7936" width="9.140625" style="209"/>
    <col min="7937" max="7937" width="8.7109375" style="209" customWidth="1"/>
    <col min="7938" max="7938" width="35.7109375" style="209" customWidth="1"/>
    <col min="7939" max="7939" width="5.7109375" style="209" customWidth="1"/>
    <col min="7940" max="7940" width="9.7109375" style="209" customWidth="1"/>
    <col min="7941" max="7941" width="13.140625" style="209" customWidth="1"/>
    <col min="7942" max="7942" width="15.5703125" style="209" customWidth="1"/>
    <col min="7943" max="7943" width="70.7109375" style="209" customWidth="1"/>
    <col min="7944" max="7944" width="11.85546875" style="209" customWidth="1"/>
    <col min="7945" max="8192" width="9.140625" style="209"/>
    <col min="8193" max="8193" width="8.7109375" style="209" customWidth="1"/>
    <col min="8194" max="8194" width="35.7109375" style="209" customWidth="1"/>
    <col min="8195" max="8195" width="5.7109375" style="209" customWidth="1"/>
    <col min="8196" max="8196" width="9.7109375" style="209" customWidth="1"/>
    <col min="8197" max="8197" width="13.140625" style="209" customWidth="1"/>
    <col min="8198" max="8198" width="15.5703125" style="209" customWidth="1"/>
    <col min="8199" max="8199" width="70.7109375" style="209" customWidth="1"/>
    <col min="8200" max="8200" width="11.85546875" style="209" customWidth="1"/>
    <col min="8201" max="8448" width="9.140625" style="209"/>
    <col min="8449" max="8449" width="8.7109375" style="209" customWidth="1"/>
    <col min="8450" max="8450" width="35.7109375" style="209" customWidth="1"/>
    <col min="8451" max="8451" width="5.7109375" style="209" customWidth="1"/>
    <col min="8452" max="8452" width="9.7109375" style="209" customWidth="1"/>
    <col min="8453" max="8453" width="13.140625" style="209" customWidth="1"/>
    <col min="8454" max="8454" width="15.5703125" style="209" customWidth="1"/>
    <col min="8455" max="8455" width="70.7109375" style="209" customWidth="1"/>
    <col min="8456" max="8456" width="11.85546875" style="209" customWidth="1"/>
    <col min="8457" max="8704" width="9.140625" style="209"/>
    <col min="8705" max="8705" width="8.7109375" style="209" customWidth="1"/>
    <col min="8706" max="8706" width="35.7109375" style="209" customWidth="1"/>
    <col min="8707" max="8707" width="5.7109375" style="209" customWidth="1"/>
    <col min="8708" max="8708" width="9.7109375" style="209" customWidth="1"/>
    <col min="8709" max="8709" width="13.140625" style="209" customWidth="1"/>
    <col min="8710" max="8710" width="15.5703125" style="209" customWidth="1"/>
    <col min="8711" max="8711" width="70.7109375" style="209" customWidth="1"/>
    <col min="8712" max="8712" width="11.85546875" style="209" customWidth="1"/>
    <col min="8713" max="8960" width="9.140625" style="209"/>
    <col min="8961" max="8961" width="8.7109375" style="209" customWidth="1"/>
    <col min="8962" max="8962" width="35.7109375" style="209" customWidth="1"/>
    <col min="8963" max="8963" width="5.7109375" style="209" customWidth="1"/>
    <col min="8964" max="8964" width="9.7109375" style="209" customWidth="1"/>
    <col min="8965" max="8965" width="13.140625" style="209" customWidth="1"/>
    <col min="8966" max="8966" width="15.5703125" style="209" customWidth="1"/>
    <col min="8967" max="8967" width="70.7109375" style="209" customWidth="1"/>
    <col min="8968" max="8968" width="11.85546875" style="209" customWidth="1"/>
    <col min="8969" max="9216" width="9.140625" style="209"/>
    <col min="9217" max="9217" width="8.7109375" style="209" customWidth="1"/>
    <col min="9218" max="9218" width="35.7109375" style="209" customWidth="1"/>
    <col min="9219" max="9219" width="5.7109375" style="209" customWidth="1"/>
    <col min="9220" max="9220" width="9.7109375" style="209" customWidth="1"/>
    <col min="9221" max="9221" width="13.140625" style="209" customWidth="1"/>
    <col min="9222" max="9222" width="15.5703125" style="209" customWidth="1"/>
    <col min="9223" max="9223" width="70.7109375" style="209" customWidth="1"/>
    <col min="9224" max="9224" width="11.85546875" style="209" customWidth="1"/>
    <col min="9225" max="9472" width="9.140625" style="209"/>
    <col min="9473" max="9473" width="8.7109375" style="209" customWidth="1"/>
    <col min="9474" max="9474" width="35.7109375" style="209" customWidth="1"/>
    <col min="9475" max="9475" width="5.7109375" style="209" customWidth="1"/>
    <col min="9476" max="9476" width="9.7109375" style="209" customWidth="1"/>
    <col min="9477" max="9477" width="13.140625" style="209" customWidth="1"/>
    <col min="9478" max="9478" width="15.5703125" style="209" customWidth="1"/>
    <col min="9479" max="9479" width="70.7109375" style="209" customWidth="1"/>
    <col min="9480" max="9480" width="11.85546875" style="209" customWidth="1"/>
    <col min="9481" max="9728" width="9.140625" style="209"/>
    <col min="9729" max="9729" width="8.7109375" style="209" customWidth="1"/>
    <col min="9730" max="9730" width="35.7109375" style="209" customWidth="1"/>
    <col min="9731" max="9731" width="5.7109375" style="209" customWidth="1"/>
    <col min="9732" max="9732" width="9.7109375" style="209" customWidth="1"/>
    <col min="9733" max="9733" width="13.140625" style="209" customWidth="1"/>
    <col min="9734" max="9734" width="15.5703125" style="209" customWidth="1"/>
    <col min="9735" max="9735" width="70.7109375" style="209" customWidth="1"/>
    <col min="9736" max="9736" width="11.85546875" style="209" customWidth="1"/>
    <col min="9737" max="9984" width="9.140625" style="209"/>
    <col min="9985" max="9985" width="8.7109375" style="209" customWidth="1"/>
    <col min="9986" max="9986" width="35.7109375" style="209" customWidth="1"/>
    <col min="9987" max="9987" width="5.7109375" style="209" customWidth="1"/>
    <col min="9988" max="9988" width="9.7109375" style="209" customWidth="1"/>
    <col min="9989" max="9989" width="13.140625" style="209" customWidth="1"/>
    <col min="9990" max="9990" width="15.5703125" style="209" customWidth="1"/>
    <col min="9991" max="9991" width="70.7109375" style="209" customWidth="1"/>
    <col min="9992" max="9992" width="11.85546875" style="209" customWidth="1"/>
    <col min="9993" max="10240" width="9.140625" style="209"/>
    <col min="10241" max="10241" width="8.7109375" style="209" customWidth="1"/>
    <col min="10242" max="10242" width="35.7109375" style="209" customWidth="1"/>
    <col min="10243" max="10243" width="5.7109375" style="209" customWidth="1"/>
    <col min="10244" max="10244" width="9.7109375" style="209" customWidth="1"/>
    <col min="10245" max="10245" width="13.140625" style="209" customWidth="1"/>
    <col min="10246" max="10246" width="15.5703125" style="209" customWidth="1"/>
    <col min="10247" max="10247" width="70.7109375" style="209" customWidth="1"/>
    <col min="10248" max="10248" width="11.85546875" style="209" customWidth="1"/>
    <col min="10249" max="10496" width="9.140625" style="209"/>
    <col min="10497" max="10497" width="8.7109375" style="209" customWidth="1"/>
    <col min="10498" max="10498" width="35.7109375" style="209" customWidth="1"/>
    <col min="10499" max="10499" width="5.7109375" style="209" customWidth="1"/>
    <col min="10500" max="10500" width="9.7109375" style="209" customWidth="1"/>
    <col min="10501" max="10501" width="13.140625" style="209" customWidth="1"/>
    <col min="10502" max="10502" width="15.5703125" style="209" customWidth="1"/>
    <col min="10503" max="10503" width="70.7109375" style="209" customWidth="1"/>
    <col min="10504" max="10504" width="11.85546875" style="209" customWidth="1"/>
    <col min="10505" max="10752" width="9.140625" style="209"/>
    <col min="10753" max="10753" width="8.7109375" style="209" customWidth="1"/>
    <col min="10754" max="10754" width="35.7109375" style="209" customWidth="1"/>
    <col min="10755" max="10755" width="5.7109375" style="209" customWidth="1"/>
    <col min="10756" max="10756" width="9.7109375" style="209" customWidth="1"/>
    <col min="10757" max="10757" width="13.140625" style="209" customWidth="1"/>
    <col min="10758" max="10758" width="15.5703125" style="209" customWidth="1"/>
    <col min="10759" max="10759" width="70.7109375" style="209" customWidth="1"/>
    <col min="10760" max="10760" width="11.85546875" style="209" customWidth="1"/>
    <col min="10761" max="11008" width="9.140625" style="209"/>
    <col min="11009" max="11009" width="8.7109375" style="209" customWidth="1"/>
    <col min="11010" max="11010" width="35.7109375" style="209" customWidth="1"/>
    <col min="11011" max="11011" width="5.7109375" style="209" customWidth="1"/>
    <col min="11012" max="11012" width="9.7109375" style="209" customWidth="1"/>
    <col min="11013" max="11013" width="13.140625" style="209" customWidth="1"/>
    <col min="11014" max="11014" width="15.5703125" style="209" customWidth="1"/>
    <col min="11015" max="11015" width="70.7109375" style="209" customWidth="1"/>
    <col min="11016" max="11016" width="11.85546875" style="209" customWidth="1"/>
    <col min="11017" max="11264" width="9.140625" style="209"/>
    <col min="11265" max="11265" width="8.7109375" style="209" customWidth="1"/>
    <col min="11266" max="11266" width="35.7109375" style="209" customWidth="1"/>
    <col min="11267" max="11267" width="5.7109375" style="209" customWidth="1"/>
    <col min="11268" max="11268" width="9.7109375" style="209" customWidth="1"/>
    <col min="11269" max="11269" width="13.140625" style="209" customWidth="1"/>
    <col min="11270" max="11270" width="15.5703125" style="209" customWidth="1"/>
    <col min="11271" max="11271" width="70.7109375" style="209" customWidth="1"/>
    <col min="11272" max="11272" width="11.85546875" style="209" customWidth="1"/>
    <col min="11273" max="11520" width="9.140625" style="209"/>
    <col min="11521" max="11521" width="8.7109375" style="209" customWidth="1"/>
    <col min="11522" max="11522" width="35.7109375" style="209" customWidth="1"/>
    <col min="11523" max="11523" width="5.7109375" style="209" customWidth="1"/>
    <col min="11524" max="11524" width="9.7109375" style="209" customWidth="1"/>
    <col min="11525" max="11525" width="13.140625" style="209" customWidth="1"/>
    <col min="11526" max="11526" width="15.5703125" style="209" customWidth="1"/>
    <col min="11527" max="11527" width="70.7109375" style="209" customWidth="1"/>
    <col min="11528" max="11528" width="11.85546875" style="209" customWidth="1"/>
    <col min="11529" max="11776" width="9.140625" style="209"/>
    <col min="11777" max="11777" width="8.7109375" style="209" customWidth="1"/>
    <col min="11778" max="11778" width="35.7109375" style="209" customWidth="1"/>
    <col min="11779" max="11779" width="5.7109375" style="209" customWidth="1"/>
    <col min="11780" max="11780" width="9.7109375" style="209" customWidth="1"/>
    <col min="11781" max="11781" width="13.140625" style="209" customWidth="1"/>
    <col min="11782" max="11782" width="15.5703125" style="209" customWidth="1"/>
    <col min="11783" max="11783" width="70.7109375" style="209" customWidth="1"/>
    <col min="11784" max="11784" width="11.85546875" style="209" customWidth="1"/>
    <col min="11785" max="12032" width="9.140625" style="209"/>
    <col min="12033" max="12033" width="8.7109375" style="209" customWidth="1"/>
    <col min="12034" max="12034" width="35.7109375" style="209" customWidth="1"/>
    <col min="12035" max="12035" width="5.7109375" style="209" customWidth="1"/>
    <col min="12036" max="12036" width="9.7109375" style="209" customWidth="1"/>
    <col min="12037" max="12037" width="13.140625" style="209" customWidth="1"/>
    <col min="12038" max="12038" width="15.5703125" style="209" customWidth="1"/>
    <col min="12039" max="12039" width="70.7109375" style="209" customWidth="1"/>
    <col min="12040" max="12040" width="11.85546875" style="209" customWidth="1"/>
    <col min="12041" max="12288" width="9.140625" style="209"/>
    <col min="12289" max="12289" width="8.7109375" style="209" customWidth="1"/>
    <col min="12290" max="12290" width="35.7109375" style="209" customWidth="1"/>
    <col min="12291" max="12291" width="5.7109375" style="209" customWidth="1"/>
    <col min="12292" max="12292" width="9.7109375" style="209" customWidth="1"/>
    <col min="12293" max="12293" width="13.140625" style="209" customWidth="1"/>
    <col min="12294" max="12294" width="15.5703125" style="209" customWidth="1"/>
    <col min="12295" max="12295" width="70.7109375" style="209" customWidth="1"/>
    <col min="12296" max="12296" width="11.85546875" style="209" customWidth="1"/>
    <col min="12297" max="12544" width="9.140625" style="209"/>
    <col min="12545" max="12545" width="8.7109375" style="209" customWidth="1"/>
    <col min="12546" max="12546" width="35.7109375" style="209" customWidth="1"/>
    <col min="12547" max="12547" width="5.7109375" style="209" customWidth="1"/>
    <col min="12548" max="12548" width="9.7109375" style="209" customWidth="1"/>
    <col min="12549" max="12549" width="13.140625" style="209" customWidth="1"/>
    <col min="12550" max="12550" width="15.5703125" style="209" customWidth="1"/>
    <col min="12551" max="12551" width="70.7109375" style="209" customWidth="1"/>
    <col min="12552" max="12552" width="11.85546875" style="209" customWidth="1"/>
    <col min="12553" max="12800" width="9.140625" style="209"/>
    <col min="12801" max="12801" width="8.7109375" style="209" customWidth="1"/>
    <col min="12802" max="12802" width="35.7109375" style="209" customWidth="1"/>
    <col min="12803" max="12803" width="5.7109375" style="209" customWidth="1"/>
    <col min="12804" max="12804" width="9.7109375" style="209" customWidth="1"/>
    <col min="12805" max="12805" width="13.140625" style="209" customWidth="1"/>
    <col min="12806" max="12806" width="15.5703125" style="209" customWidth="1"/>
    <col min="12807" max="12807" width="70.7109375" style="209" customWidth="1"/>
    <col min="12808" max="12808" width="11.85546875" style="209" customWidth="1"/>
    <col min="12809" max="13056" width="9.140625" style="209"/>
    <col min="13057" max="13057" width="8.7109375" style="209" customWidth="1"/>
    <col min="13058" max="13058" width="35.7109375" style="209" customWidth="1"/>
    <col min="13059" max="13059" width="5.7109375" style="209" customWidth="1"/>
    <col min="13060" max="13060" width="9.7109375" style="209" customWidth="1"/>
    <col min="13061" max="13061" width="13.140625" style="209" customWidth="1"/>
    <col min="13062" max="13062" width="15.5703125" style="209" customWidth="1"/>
    <col min="13063" max="13063" width="70.7109375" style="209" customWidth="1"/>
    <col min="13064" max="13064" width="11.85546875" style="209" customWidth="1"/>
    <col min="13065" max="13312" width="9.140625" style="209"/>
    <col min="13313" max="13313" width="8.7109375" style="209" customWidth="1"/>
    <col min="13314" max="13314" width="35.7109375" style="209" customWidth="1"/>
    <col min="13315" max="13315" width="5.7109375" style="209" customWidth="1"/>
    <col min="13316" max="13316" width="9.7109375" style="209" customWidth="1"/>
    <col min="13317" max="13317" width="13.140625" style="209" customWidth="1"/>
    <col min="13318" max="13318" width="15.5703125" style="209" customWidth="1"/>
    <col min="13319" max="13319" width="70.7109375" style="209" customWidth="1"/>
    <col min="13320" max="13320" width="11.85546875" style="209" customWidth="1"/>
    <col min="13321" max="13568" width="9.140625" style="209"/>
    <col min="13569" max="13569" width="8.7109375" style="209" customWidth="1"/>
    <col min="13570" max="13570" width="35.7109375" style="209" customWidth="1"/>
    <col min="13571" max="13571" width="5.7109375" style="209" customWidth="1"/>
    <col min="13572" max="13572" width="9.7109375" style="209" customWidth="1"/>
    <col min="13573" max="13573" width="13.140625" style="209" customWidth="1"/>
    <col min="13574" max="13574" width="15.5703125" style="209" customWidth="1"/>
    <col min="13575" max="13575" width="70.7109375" style="209" customWidth="1"/>
    <col min="13576" max="13576" width="11.85546875" style="209" customWidth="1"/>
    <col min="13577" max="13824" width="9.140625" style="209"/>
    <col min="13825" max="13825" width="8.7109375" style="209" customWidth="1"/>
    <col min="13826" max="13826" width="35.7109375" style="209" customWidth="1"/>
    <col min="13827" max="13827" width="5.7109375" style="209" customWidth="1"/>
    <col min="13828" max="13828" width="9.7109375" style="209" customWidth="1"/>
    <col min="13829" max="13829" width="13.140625" style="209" customWidth="1"/>
    <col min="13830" max="13830" width="15.5703125" style="209" customWidth="1"/>
    <col min="13831" max="13831" width="70.7109375" style="209" customWidth="1"/>
    <col min="13832" max="13832" width="11.85546875" style="209" customWidth="1"/>
    <col min="13833" max="14080" width="9.140625" style="209"/>
    <col min="14081" max="14081" width="8.7109375" style="209" customWidth="1"/>
    <col min="14082" max="14082" width="35.7109375" style="209" customWidth="1"/>
    <col min="14083" max="14083" width="5.7109375" style="209" customWidth="1"/>
    <col min="14084" max="14084" width="9.7109375" style="209" customWidth="1"/>
    <col min="14085" max="14085" width="13.140625" style="209" customWidth="1"/>
    <col min="14086" max="14086" width="15.5703125" style="209" customWidth="1"/>
    <col min="14087" max="14087" width="70.7109375" style="209" customWidth="1"/>
    <col min="14088" max="14088" width="11.85546875" style="209" customWidth="1"/>
    <col min="14089" max="14336" width="9.140625" style="209"/>
    <col min="14337" max="14337" width="8.7109375" style="209" customWidth="1"/>
    <col min="14338" max="14338" width="35.7109375" style="209" customWidth="1"/>
    <col min="14339" max="14339" width="5.7109375" style="209" customWidth="1"/>
    <col min="14340" max="14340" width="9.7109375" style="209" customWidth="1"/>
    <col min="14341" max="14341" width="13.140625" style="209" customWidth="1"/>
    <col min="14342" max="14342" width="15.5703125" style="209" customWidth="1"/>
    <col min="14343" max="14343" width="70.7109375" style="209" customWidth="1"/>
    <col min="14344" max="14344" width="11.85546875" style="209" customWidth="1"/>
    <col min="14345" max="14592" width="9.140625" style="209"/>
    <col min="14593" max="14593" width="8.7109375" style="209" customWidth="1"/>
    <col min="14594" max="14594" width="35.7109375" style="209" customWidth="1"/>
    <col min="14595" max="14595" width="5.7109375" style="209" customWidth="1"/>
    <col min="14596" max="14596" width="9.7109375" style="209" customWidth="1"/>
    <col min="14597" max="14597" width="13.140625" style="209" customWidth="1"/>
    <col min="14598" max="14598" width="15.5703125" style="209" customWidth="1"/>
    <col min="14599" max="14599" width="70.7109375" style="209" customWidth="1"/>
    <col min="14600" max="14600" width="11.85546875" style="209" customWidth="1"/>
    <col min="14601" max="14848" width="9.140625" style="209"/>
    <col min="14849" max="14849" width="8.7109375" style="209" customWidth="1"/>
    <col min="14850" max="14850" width="35.7109375" style="209" customWidth="1"/>
    <col min="14851" max="14851" width="5.7109375" style="209" customWidth="1"/>
    <col min="14852" max="14852" width="9.7109375" style="209" customWidth="1"/>
    <col min="14853" max="14853" width="13.140625" style="209" customWidth="1"/>
    <col min="14854" max="14854" width="15.5703125" style="209" customWidth="1"/>
    <col min="14855" max="14855" width="70.7109375" style="209" customWidth="1"/>
    <col min="14856" max="14856" width="11.85546875" style="209" customWidth="1"/>
    <col min="14857" max="15104" width="9.140625" style="209"/>
    <col min="15105" max="15105" width="8.7109375" style="209" customWidth="1"/>
    <col min="15106" max="15106" width="35.7109375" style="209" customWidth="1"/>
    <col min="15107" max="15107" width="5.7109375" style="209" customWidth="1"/>
    <col min="15108" max="15108" width="9.7109375" style="209" customWidth="1"/>
    <col min="15109" max="15109" width="13.140625" style="209" customWidth="1"/>
    <col min="15110" max="15110" width="15.5703125" style="209" customWidth="1"/>
    <col min="15111" max="15111" width="70.7109375" style="209" customWidth="1"/>
    <col min="15112" max="15112" width="11.85546875" style="209" customWidth="1"/>
    <col min="15113" max="15360" width="9.140625" style="209"/>
    <col min="15361" max="15361" width="8.7109375" style="209" customWidth="1"/>
    <col min="15362" max="15362" width="35.7109375" style="209" customWidth="1"/>
    <col min="15363" max="15363" width="5.7109375" style="209" customWidth="1"/>
    <col min="15364" max="15364" width="9.7109375" style="209" customWidth="1"/>
    <col min="15365" max="15365" width="13.140625" style="209" customWidth="1"/>
    <col min="15366" max="15366" width="15.5703125" style="209" customWidth="1"/>
    <col min="15367" max="15367" width="70.7109375" style="209" customWidth="1"/>
    <col min="15368" max="15368" width="11.85546875" style="209" customWidth="1"/>
    <col min="15369" max="15616" width="9.140625" style="209"/>
    <col min="15617" max="15617" width="8.7109375" style="209" customWidth="1"/>
    <col min="15618" max="15618" width="35.7109375" style="209" customWidth="1"/>
    <col min="15619" max="15619" width="5.7109375" style="209" customWidth="1"/>
    <col min="15620" max="15620" width="9.7109375" style="209" customWidth="1"/>
    <col min="15621" max="15621" width="13.140625" style="209" customWidth="1"/>
    <col min="15622" max="15622" width="15.5703125" style="209" customWidth="1"/>
    <col min="15623" max="15623" width="70.7109375" style="209" customWidth="1"/>
    <col min="15624" max="15624" width="11.85546875" style="209" customWidth="1"/>
    <col min="15625" max="15872" width="9.140625" style="209"/>
    <col min="15873" max="15873" width="8.7109375" style="209" customWidth="1"/>
    <col min="15874" max="15874" width="35.7109375" style="209" customWidth="1"/>
    <col min="15875" max="15875" width="5.7109375" style="209" customWidth="1"/>
    <col min="15876" max="15876" width="9.7109375" style="209" customWidth="1"/>
    <col min="15877" max="15877" width="13.140625" style="209" customWidth="1"/>
    <col min="15878" max="15878" width="15.5703125" style="209" customWidth="1"/>
    <col min="15879" max="15879" width="70.7109375" style="209" customWidth="1"/>
    <col min="15880" max="15880" width="11.85546875" style="209" customWidth="1"/>
    <col min="15881" max="16128" width="9.140625" style="209"/>
    <col min="16129" max="16129" width="8.7109375" style="209" customWidth="1"/>
    <col min="16130" max="16130" width="35.7109375" style="209" customWidth="1"/>
    <col min="16131" max="16131" width="5.7109375" style="209" customWidth="1"/>
    <col min="16132" max="16132" width="9.7109375" style="209" customWidth="1"/>
    <col min="16133" max="16133" width="13.140625" style="209" customWidth="1"/>
    <col min="16134" max="16134" width="15.5703125" style="209" customWidth="1"/>
    <col min="16135" max="16135" width="70.7109375" style="209" customWidth="1"/>
    <col min="16136" max="16136" width="11.85546875" style="209" customWidth="1"/>
    <col min="16137" max="16384" width="9.140625" style="209"/>
  </cols>
  <sheetData>
    <row r="1" spans="1:8" ht="15.75" x14ac:dyDescent="0.2">
      <c r="A1" s="205" t="s">
        <v>741</v>
      </c>
      <c r="B1" s="206"/>
      <c r="C1" s="207"/>
      <c r="D1" s="206"/>
      <c r="E1" s="206"/>
      <c r="F1" s="206"/>
      <c r="G1" s="208"/>
    </row>
    <row r="2" spans="1:8" ht="12.6" customHeight="1" x14ac:dyDescent="0.2">
      <c r="A2" s="210"/>
      <c r="C2" s="211"/>
      <c r="G2" s="212"/>
    </row>
    <row r="3" spans="1:8" x14ac:dyDescent="0.2">
      <c r="A3" s="213" t="s">
        <v>742</v>
      </c>
      <c r="G3" s="212"/>
    </row>
    <row r="4" spans="1:8" x14ac:dyDescent="0.2">
      <c r="A4" s="213" t="s">
        <v>743</v>
      </c>
      <c r="G4" s="212"/>
    </row>
    <row r="5" spans="1:8" x14ac:dyDescent="0.2">
      <c r="A5" s="213" t="s">
        <v>744</v>
      </c>
      <c r="G5" s="212"/>
    </row>
    <row r="6" spans="1:8" ht="99.95" customHeight="1" thickBot="1" x14ac:dyDescent="0.25">
      <c r="A6" s="532" t="s">
        <v>745</v>
      </c>
      <c r="B6" s="533"/>
      <c r="C6" s="533"/>
      <c r="D6" s="533"/>
      <c r="E6" s="533"/>
      <c r="F6" s="533"/>
      <c r="G6" s="534"/>
    </row>
    <row r="7" spans="1:8" ht="15" customHeight="1" x14ac:dyDescent="0.2">
      <c r="A7" s="213" t="s">
        <v>746</v>
      </c>
      <c r="C7" s="211"/>
      <c r="G7" s="212"/>
    </row>
    <row r="8" spans="1:8" ht="12.6" customHeight="1" thickBot="1" x14ac:dyDescent="0.25">
      <c r="A8" s="214"/>
      <c r="B8" s="215"/>
      <c r="C8" s="216"/>
      <c r="D8" s="215"/>
      <c r="E8" s="215"/>
      <c r="F8" s="215"/>
      <c r="G8" s="217"/>
    </row>
    <row r="9" spans="1:8" ht="12.6" customHeight="1" x14ac:dyDescent="0.2">
      <c r="A9" s="218" t="s">
        <v>747</v>
      </c>
      <c r="B9" s="219" t="s">
        <v>748</v>
      </c>
      <c r="C9" s="220" t="s">
        <v>145</v>
      </c>
      <c r="D9" s="219" t="s">
        <v>749</v>
      </c>
      <c r="E9" s="220" t="s">
        <v>750</v>
      </c>
      <c r="F9" s="219" t="s">
        <v>751</v>
      </c>
      <c r="G9" s="221" t="s">
        <v>752</v>
      </c>
    </row>
    <row r="10" spans="1:8" s="226" customFormat="1" ht="12.75" customHeight="1" x14ac:dyDescent="0.2">
      <c r="A10" s="222"/>
      <c r="B10" s="209"/>
      <c r="C10" s="223"/>
      <c r="D10" s="209"/>
      <c r="E10" s="224"/>
      <c r="F10" s="209"/>
      <c r="G10" s="225"/>
      <c r="H10" s="209"/>
    </row>
    <row r="11" spans="1:8" s="226" customFormat="1" ht="16.5" customHeight="1" thickBot="1" x14ac:dyDescent="0.25">
      <c r="A11" s="227" t="s">
        <v>753</v>
      </c>
      <c r="B11" s="228" t="s">
        <v>754</v>
      </c>
      <c r="C11" s="223"/>
      <c r="D11" s="209"/>
      <c r="E11" s="224"/>
      <c r="F11" s="209"/>
      <c r="G11" s="225"/>
      <c r="H11" s="209"/>
    </row>
    <row r="12" spans="1:8" ht="12.6" customHeight="1" thickBot="1" x14ac:dyDescent="0.25">
      <c r="A12" s="229"/>
      <c r="B12" s="230"/>
      <c r="C12" s="231"/>
      <c r="D12" s="230"/>
      <c r="E12" s="230"/>
      <c r="F12" s="230"/>
      <c r="G12" s="232"/>
      <c r="H12" s="233"/>
    </row>
    <row r="13" spans="1:8" ht="12.6" customHeight="1" x14ac:dyDescent="0.2">
      <c r="A13" s="229"/>
      <c r="B13" s="230"/>
      <c r="C13" s="231"/>
      <c r="D13" s="230"/>
      <c r="E13" s="234"/>
      <c r="F13" s="234"/>
      <c r="G13" s="232"/>
    </row>
    <row r="14" spans="1:8" ht="12.6" customHeight="1" x14ac:dyDescent="0.2">
      <c r="A14" s="235" t="s">
        <v>755</v>
      </c>
      <c r="B14" s="236" t="s">
        <v>756</v>
      </c>
      <c r="C14" s="237"/>
      <c r="D14" s="238"/>
      <c r="E14" s="239"/>
      <c r="F14" s="239"/>
      <c r="G14" s="240"/>
    </row>
    <row r="15" spans="1:8" x14ac:dyDescent="0.2">
      <c r="A15" s="241" t="s">
        <v>757</v>
      </c>
      <c r="B15" s="238" t="s">
        <v>758</v>
      </c>
      <c r="C15" s="237" t="s">
        <v>235</v>
      </c>
      <c r="D15" s="242">
        <v>3.6599999999999997</v>
      </c>
      <c r="E15" s="239"/>
      <c r="F15" s="243">
        <f t="shared" ref="F15:F20" si="0">D15*E15</f>
        <v>0</v>
      </c>
      <c r="G15" s="244" t="s">
        <v>759</v>
      </c>
    </row>
    <row r="16" spans="1:8" x14ac:dyDescent="0.2">
      <c r="A16" s="241" t="s">
        <v>760</v>
      </c>
      <c r="B16" s="238" t="s">
        <v>761</v>
      </c>
      <c r="C16" s="237" t="s">
        <v>235</v>
      </c>
      <c r="D16" s="242">
        <v>18.96</v>
      </c>
      <c r="E16" s="239"/>
      <c r="F16" s="243">
        <f t="shared" si="0"/>
        <v>0</v>
      </c>
      <c r="G16" s="244" t="s">
        <v>759</v>
      </c>
    </row>
    <row r="17" spans="1:8" x14ac:dyDescent="0.2">
      <c r="A17" s="241" t="s">
        <v>762</v>
      </c>
      <c r="B17" s="238" t="s">
        <v>758</v>
      </c>
      <c r="C17" s="237" t="s">
        <v>235</v>
      </c>
      <c r="D17" s="242">
        <v>13.38</v>
      </c>
      <c r="E17" s="239"/>
      <c r="F17" s="243">
        <f t="shared" si="0"/>
        <v>0</v>
      </c>
      <c r="G17" s="244" t="s">
        <v>763</v>
      </c>
    </row>
    <row r="18" spans="1:8" x14ac:dyDescent="0.2">
      <c r="A18" s="241" t="s">
        <v>764</v>
      </c>
      <c r="B18" s="238" t="s">
        <v>761</v>
      </c>
      <c r="C18" s="237" t="s">
        <v>235</v>
      </c>
      <c r="D18" s="242">
        <v>3.12</v>
      </c>
      <c r="E18" s="239"/>
      <c r="F18" s="243">
        <f t="shared" si="0"/>
        <v>0</v>
      </c>
      <c r="G18" s="244" t="s">
        <v>763</v>
      </c>
    </row>
    <row r="19" spans="1:8" ht="25.5" x14ac:dyDescent="0.2">
      <c r="A19" s="241" t="s">
        <v>765</v>
      </c>
      <c r="B19" s="238" t="s">
        <v>766</v>
      </c>
      <c r="C19" s="237" t="s">
        <v>235</v>
      </c>
      <c r="D19" s="242">
        <v>17.04</v>
      </c>
      <c r="E19" s="239"/>
      <c r="F19" s="243">
        <f t="shared" si="0"/>
        <v>0</v>
      </c>
      <c r="G19" s="244" t="s">
        <v>767</v>
      </c>
    </row>
    <row r="20" spans="1:8" x14ac:dyDescent="0.2">
      <c r="A20" s="241" t="s">
        <v>768</v>
      </c>
      <c r="B20" s="238" t="s">
        <v>761</v>
      </c>
      <c r="C20" s="237" t="s">
        <v>235</v>
      </c>
      <c r="D20" s="242">
        <v>50.58</v>
      </c>
      <c r="E20" s="239"/>
      <c r="F20" s="243">
        <f t="shared" si="0"/>
        <v>0</v>
      </c>
      <c r="G20" s="244" t="s">
        <v>769</v>
      </c>
    </row>
    <row r="21" spans="1:8" ht="12.6" customHeight="1" thickBot="1" x14ac:dyDescent="0.25">
      <c r="A21" s="245"/>
      <c r="B21" s="246"/>
      <c r="C21" s="247"/>
      <c r="D21" s="248"/>
      <c r="E21" s="249"/>
      <c r="F21" s="249"/>
      <c r="G21" s="250"/>
    </row>
    <row r="22" spans="1:8" x14ac:dyDescent="0.2">
      <c r="A22" s="229"/>
      <c r="B22" s="230"/>
      <c r="C22" s="231"/>
      <c r="D22" s="251"/>
      <c r="E22" s="234"/>
      <c r="F22" s="234"/>
      <c r="G22" s="232"/>
    </row>
    <row r="23" spans="1:8" x14ac:dyDescent="0.2">
      <c r="A23" s="235" t="s">
        <v>770</v>
      </c>
      <c r="B23" s="236" t="s">
        <v>771</v>
      </c>
      <c r="C23" s="237"/>
      <c r="D23" s="242"/>
      <c r="E23" s="239"/>
      <c r="F23" s="239"/>
      <c r="G23" s="240"/>
    </row>
    <row r="24" spans="1:8" ht="25.5" x14ac:dyDescent="0.2">
      <c r="A24" s="252" t="s">
        <v>772</v>
      </c>
      <c r="B24" s="253" t="s">
        <v>773</v>
      </c>
      <c r="C24" s="237" t="s">
        <v>327</v>
      </c>
      <c r="D24" s="242">
        <v>1</v>
      </c>
      <c r="E24" s="239"/>
      <c r="F24" s="243">
        <f t="shared" ref="F24:F34" si="1">D24*E24</f>
        <v>0</v>
      </c>
      <c r="G24" s="244" t="s">
        <v>774</v>
      </c>
    </row>
    <row r="25" spans="1:8" ht="25.5" x14ac:dyDescent="0.2">
      <c r="A25" s="252" t="s">
        <v>775</v>
      </c>
      <c r="B25" s="253" t="s">
        <v>776</v>
      </c>
      <c r="C25" s="237" t="s">
        <v>327</v>
      </c>
      <c r="D25" s="242">
        <v>1</v>
      </c>
      <c r="E25" s="239"/>
      <c r="F25" s="243">
        <f t="shared" si="1"/>
        <v>0</v>
      </c>
      <c r="G25" s="244" t="s">
        <v>777</v>
      </c>
    </row>
    <row r="26" spans="1:8" ht="25.5" x14ac:dyDescent="0.2">
      <c r="A26" s="252" t="s">
        <v>778</v>
      </c>
      <c r="B26" s="254" t="s">
        <v>779</v>
      </c>
      <c r="C26" s="255" t="s">
        <v>327</v>
      </c>
      <c r="D26" s="256">
        <v>1</v>
      </c>
      <c r="E26" s="239"/>
      <c r="F26" s="243">
        <f t="shared" si="1"/>
        <v>0</v>
      </c>
      <c r="G26" s="244" t="s">
        <v>780</v>
      </c>
    </row>
    <row r="27" spans="1:8" ht="25.5" x14ac:dyDescent="0.2">
      <c r="A27" s="252" t="s">
        <v>781</v>
      </c>
      <c r="B27" s="257" t="s">
        <v>782</v>
      </c>
      <c r="C27" s="258" t="s">
        <v>327</v>
      </c>
      <c r="D27" s="259">
        <v>1</v>
      </c>
      <c r="E27" s="243" t="s">
        <v>783</v>
      </c>
      <c r="F27" s="243"/>
      <c r="G27" s="244" t="s">
        <v>784</v>
      </c>
    </row>
    <row r="28" spans="1:8" ht="25.5" x14ac:dyDescent="0.2">
      <c r="A28" s="252" t="s">
        <v>785</v>
      </c>
      <c r="B28" s="257" t="s">
        <v>786</v>
      </c>
      <c r="C28" s="258" t="s">
        <v>327</v>
      </c>
      <c r="D28" s="256">
        <v>1</v>
      </c>
      <c r="E28" s="239"/>
      <c r="F28" s="243">
        <f t="shared" si="1"/>
        <v>0</v>
      </c>
      <c r="G28" s="240"/>
    </row>
    <row r="29" spans="1:8" ht="25.5" x14ac:dyDescent="0.2">
      <c r="A29" s="252" t="s">
        <v>787</v>
      </c>
      <c r="B29" s="257" t="s">
        <v>788</v>
      </c>
      <c r="C29" s="258" t="s">
        <v>327</v>
      </c>
      <c r="D29" s="256">
        <v>1</v>
      </c>
      <c r="E29" s="239" t="s">
        <v>789</v>
      </c>
      <c r="F29" s="243"/>
      <c r="G29" s="244" t="s">
        <v>790</v>
      </c>
    </row>
    <row r="30" spans="1:8" ht="38.25" x14ac:dyDescent="0.2">
      <c r="A30" s="241" t="s">
        <v>791</v>
      </c>
      <c r="B30" s="257" t="s">
        <v>792</v>
      </c>
      <c r="C30" s="258" t="s">
        <v>327</v>
      </c>
      <c r="D30" s="260">
        <v>1</v>
      </c>
      <c r="E30" s="239"/>
      <c r="F30" s="243">
        <f t="shared" si="1"/>
        <v>0</v>
      </c>
      <c r="G30" s="244" t="s">
        <v>793</v>
      </c>
    </row>
    <row r="31" spans="1:8" x14ac:dyDescent="0.2">
      <c r="A31" s="241" t="s">
        <v>794</v>
      </c>
      <c r="B31" s="253" t="s">
        <v>795</v>
      </c>
      <c r="C31" s="261" t="s">
        <v>327</v>
      </c>
      <c r="D31" s="262">
        <v>1</v>
      </c>
      <c r="E31" s="239"/>
      <c r="F31" s="239">
        <f>E31*D31</f>
        <v>0</v>
      </c>
      <c r="G31" s="263" t="s">
        <v>796</v>
      </c>
      <c r="H31" s="264"/>
    </row>
    <row r="32" spans="1:8" ht="12.6" customHeight="1" x14ac:dyDescent="0.2">
      <c r="A32" s="241" t="s">
        <v>797</v>
      </c>
      <c r="B32" s="238" t="s">
        <v>798</v>
      </c>
      <c r="C32" s="237" t="s">
        <v>799</v>
      </c>
      <c r="D32" s="242">
        <v>1</v>
      </c>
      <c r="E32" s="239"/>
      <c r="F32" s="243">
        <f>D32*E32</f>
        <v>0</v>
      </c>
      <c r="G32" s="244" t="s">
        <v>800</v>
      </c>
    </row>
    <row r="33" spans="1:8" ht="12.6" customHeight="1" x14ac:dyDescent="0.2">
      <c r="A33" s="241" t="s">
        <v>801</v>
      </c>
      <c r="B33" s="238" t="s">
        <v>802</v>
      </c>
      <c r="C33" s="237" t="s">
        <v>799</v>
      </c>
      <c r="D33" s="242">
        <v>1</v>
      </c>
      <c r="E33" s="239"/>
      <c r="F33" s="243">
        <f>D33*E33</f>
        <v>0</v>
      </c>
      <c r="G33" s="244" t="s">
        <v>803</v>
      </c>
    </row>
    <row r="34" spans="1:8" ht="38.25" x14ac:dyDescent="0.2">
      <c r="A34" s="241" t="s">
        <v>804</v>
      </c>
      <c r="B34" s="257" t="s">
        <v>805</v>
      </c>
      <c r="C34" s="258" t="s">
        <v>327</v>
      </c>
      <c r="D34" s="260">
        <v>1</v>
      </c>
      <c r="E34" s="239"/>
      <c r="F34" s="243">
        <f t="shared" si="1"/>
        <v>0</v>
      </c>
      <c r="G34" s="244" t="s">
        <v>806</v>
      </c>
    </row>
    <row r="35" spans="1:8" ht="13.5" thickBot="1" x14ac:dyDescent="0.25">
      <c r="A35" s="265"/>
      <c r="B35" s="266"/>
      <c r="C35" s="267"/>
      <c r="D35" s="248"/>
      <c r="E35" s="249"/>
      <c r="F35" s="249"/>
      <c r="G35" s="250"/>
    </row>
    <row r="36" spans="1:8" x14ac:dyDescent="0.2">
      <c r="A36" s="229"/>
      <c r="B36" s="230"/>
      <c r="C36" s="231"/>
      <c r="D36" s="251"/>
      <c r="E36" s="234"/>
      <c r="F36" s="234"/>
      <c r="G36" s="232"/>
    </row>
    <row r="37" spans="1:8" x14ac:dyDescent="0.2">
      <c r="A37" s="235" t="s">
        <v>807</v>
      </c>
      <c r="B37" s="236" t="s">
        <v>808</v>
      </c>
      <c r="C37" s="237"/>
      <c r="D37" s="242"/>
      <c r="E37" s="239"/>
      <c r="F37" s="239"/>
      <c r="G37" s="240"/>
    </row>
    <row r="38" spans="1:8" s="226" customFormat="1" ht="14.25" customHeight="1" x14ac:dyDescent="0.2">
      <c r="A38" s="268" t="s">
        <v>809</v>
      </c>
      <c r="B38" s="269" t="s">
        <v>810</v>
      </c>
      <c r="C38" s="270" t="s">
        <v>159</v>
      </c>
      <c r="D38" s="271">
        <v>0.28080000000000005</v>
      </c>
      <c r="E38" s="272"/>
      <c r="F38" s="239">
        <f t="shared" ref="F38:F44" si="2">E38*D38</f>
        <v>0</v>
      </c>
      <c r="G38" s="273" t="s">
        <v>811</v>
      </c>
    </row>
    <row r="39" spans="1:8" s="226" customFormat="1" ht="14.25" customHeight="1" x14ac:dyDescent="0.2">
      <c r="A39" s="268" t="s">
        <v>812</v>
      </c>
      <c r="B39" s="274" t="s">
        <v>813</v>
      </c>
      <c r="C39" s="275" t="s">
        <v>159</v>
      </c>
      <c r="D39" s="271">
        <v>1.1232000000000002</v>
      </c>
      <c r="E39" s="272"/>
      <c r="F39" s="239">
        <f t="shared" si="2"/>
        <v>0</v>
      </c>
      <c r="G39" s="273" t="s">
        <v>814</v>
      </c>
    </row>
    <row r="40" spans="1:8" s="226" customFormat="1" ht="14.25" customHeight="1" x14ac:dyDescent="0.2">
      <c r="A40" s="268" t="s">
        <v>815</v>
      </c>
      <c r="B40" s="274" t="s">
        <v>816</v>
      </c>
      <c r="C40" s="275" t="s">
        <v>235</v>
      </c>
      <c r="D40" s="271">
        <v>3.12</v>
      </c>
      <c r="E40" s="272"/>
      <c r="F40" s="239">
        <f t="shared" si="2"/>
        <v>0</v>
      </c>
      <c r="G40" s="273" t="s">
        <v>817</v>
      </c>
    </row>
    <row r="41" spans="1:8" s="226" customFormat="1" ht="14.25" customHeight="1" x14ac:dyDescent="0.2">
      <c r="A41" s="268" t="s">
        <v>818</v>
      </c>
      <c r="B41" s="269" t="s">
        <v>819</v>
      </c>
      <c r="C41" s="275" t="s">
        <v>235</v>
      </c>
      <c r="D41" s="271">
        <v>5.3352000000000004</v>
      </c>
      <c r="E41" s="272"/>
      <c r="F41" s="239">
        <f t="shared" si="2"/>
        <v>0</v>
      </c>
      <c r="G41" s="276" t="s">
        <v>820</v>
      </c>
    </row>
    <row r="42" spans="1:8" s="226" customFormat="1" ht="14.25" customHeight="1" x14ac:dyDescent="0.2">
      <c r="A42" s="268" t="s">
        <v>821</v>
      </c>
      <c r="B42" s="274" t="s">
        <v>822</v>
      </c>
      <c r="C42" s="275" t="s">
        <v>159</v>
      </c>
      <c r="D42" s="271">
        <v>3.9312</v>
      </c>
      <c r="E42" s="272"/>
      <c r="F42" s="239">
        <f t="shared" si="2"/>
        <v>0</v>
      </c>
      <c r="G42" s="273"/>
    </row>
    <row r="43" spans="1:8" s="226" customFormat="1" ht="14.25" customHeight="1" x14ac:dyDescent="0.2">
      <c r="A43" s="268" t="s">
        <v>823</v>
      </c>
      <c r="B43" s="274" t="s">
        <v>824</v>
      </c>
      <c r="C43" s="275" t="s">
        <v>327</v>
      </c>
      <c r="D43" s="271">
        <v>1</v>
      </c>
      <c r="E43" s="272"/>
      <c r="F43" s="239">
        <f t="shared" si="2"/>
        <v>0</v>
      </c>
      <c r="G43" s="273"/>
    </row>
    <row r="44" spans="1:8" s="226" customFormat="1" ht="14.25" customHeight="1" x14ac:dyDescent="0.2">
      <c r="A44" s="268" t="s">
        <v>825</v>
      </c>
      <c r="B44" s="274" t="s">
        <v>826</v>
      </c>
      <c r="C44" s="275" t="s">
        <v>327</v>
      </c>
      <c r="D44" s="271">
        <v>1</v>
      </c>
      <c r="E44" s="272"/>
      <c r="F44" s="239">
        <f t="shared" si="2"/>
        <v>0</v>
      </c>
      <c r="G44" s="273"/>
    </row>
    <row r="45" spans="1:8" ht="13.5" thickBot="1" x14ac:dyDescent="0.25">
      <c r="A45" s="265"/>
      <c r="B45" s="266"/>
      <c r="C45" s="267"/>
      <c r="D45" s="248"/>
      <c r="E45" s="249"/>
      <c r="F45" s="249"/>
      <c r="G45" s="250"/>
    </row>
    <row r="46" spans="1:8" ht="13.5" thickBot="1" x14ac:dyDescent="0.25">
      <c r="A46" s="277"/>
      <c r="B46" s="253"/>
      <c r="C46" s="237"/>
      <c r="D46" s="238"/>
      <c r="E46" s="239"/>
      <c r="F46" s="239"/>
      <c r="G46" s="240"/>
    </row>
    <row r="47" spans="1:8" s="226" customFormat="1" x14ac:dyDescent="0.2">
      <c r="A47" s="229"/>
      <c r="B47" s="278"/>
      <c r="C47" s="279"/>
      <c r="D47" s="278"/>
      <c r="E47" s="234"/>
      <c r="F47" s="234"/>
      <c r="G47" s="232"/>
      <c r="H47" s="209"/>
    </row>
    <row r="48" spans="1:8" s="226" customFormat="1" x14ac:dyDescent="0.2">
      <c r="A48" s="280"/>
      <c r="B48" s="281" t="s">
        <v>827</v>
      </c>
      <c r="C48" s="282"/>
      <c r="D48" s="283"/>
      <c r="E48" s="284"/>
      <c r="F48" s="285">
        <f>+SUM(F12:F45)</f>
        <v>0</v>
      </c>
      <c r="G48" s="286" t="s">
        <v>828</v>
      </c>
      <c r="H48" s="209"/>
    </row>
    <row r="49" spans="1:8" s="226" customFormat="1" x14ac:dyDescent="0.2">
      <c r="A49" s="241"/>
      <c r="B49" s="287" t="s">
        <v>829</v>
      </c>
      <c r="C49" s="282"/>
      <c r="D49" s="283"/>
      <c r="E49" s="284"/>
      <c r="F49" s="285">
        <f>0.3*F48</f>
        <v>0</v>
      </c>
      <c r="G49" s="286" t="s">
        <v>828</v>
      </c>
      <c r="H49" s="209"/>
    </row>
    <row r="50" spans="1:8" s="226" customFormat="1" x14ac:dyDescent="0.2">
      <c r="A50" s="241"/>
      <c r="B50" s="288" t="s">
        <v>830</v>
      </c>
      <c r="C50" s="289"/>
      <c r="D50" s="290"/>
      <c r="E50" s="291"/>
      <c r="F50" s="292">
        <f>+F49+F48</f>
        <v>0</v>
      </c>
      <c r="G50" s="293" t="s">
        <v>828</v>
      </c>
      <c r="H50" s="209"/>
    </row>
    <row r="51" spans="1:8" s="226" customFormat="1" x14ac:dyDescent="0.2">
      <c r="A51" s="241"/>
      <c r="B51" s="238"/>
      <c r="C51" s="237"/>
      <c r="D51" s="238"/>
      <c r="E51" s="294"/>
      <c r="F51" s="294"/>
      <c r="G51" s="240"/>
      <c r="H51" s="209"/>
    </row>
    <row r="52" spans="1:8" s="226" customFormat="1" x14ac:dyDescent="0.2">
      <c r="A52" s="241"/>
      <c r="B52" s="236" t="s">
        <v>831</v>
      </c>
      <c r="C52" s="237"/>
      <c r="D52" s="238"/>
      <c r="E52" s="294"/>
      <c r="F52" s="294"/>
      <c r="G52" s="240"/>
      <c r="H52" s="209"/>
    </row>
    <row r="53" spans="1:8" s="226" customFormat="1" x14ac:dyDescent="0.2">
      <c r="A53" s="241"/>
      <c r="B53" s="238" t="s">
        <v>832</v>
      </c>
      <c r="C53" s="237"/>
      <c r="D53" s="238"/>
      <c r="E53" s="294"/>
      <c r="F53" s="294"/>
      <c r="G53" s="240"/>
      <c r="H53" s="209"/>
    </row>
    <row r="54" spans="1:8" s="226" customFormat="1" x14ac:dyDescent="0.2">
      <c r="A54" s="241"/>
      <c r="B54" s="254" t="s">
        <v>833</v>
      </c>
      <c r="C54" s="237"/>
      <c r="D54" s="238"/>
      <c r="E54" s="294"/>
      <c r="F54" s="294"/>
      <c r="G54" s="240"/>
      <c r="H54" s="209"/>
    </row>
    <row r="55" spans="1:8" x14ac:dyDescent="0.2">
      <c r="A55" s="295"/>
      <c r="B55" s="254" t="s">
        <v>834</v>
      </c>
      <c r="C55" s="237"/>
      <c r="D55" s="238"/>
      <c r="E55" s="238"/>
      <c r="F55" s="238"/>
      <c r="G55" s="240"/>
    </row>
    <row r="56" spans="1:8" x14ac:dyDescent="0.2">
      <c r="A56" s="295"/>
      <c r="B56" s="254" t="s">
        <v>835</v>
      </c>
      <c r="C56" s="237"/>
      <c r="D56" s="238"/>
      <c r="E56" s="238"/>
      <c r="F56" s="238"/>
      <c r="G56" s="240"/>
    </row>
    <row r="57" spans="1:8" x14ac:dyDescent="0.2">
      <c r="A57" s="295"/>
      <c r="B57" s="254" t="s">
        <v>836</v>
      </c>
      <c r="C57" s="237"/>
      <c r="D57" s="238"/>
      <c r="E57" s="238"/>
      <c r="F57" s="238"/>
      <c r="G57" s="240"/>
      <c r="H57" s="233"/>
    </row>
    <row r="58" spans="1:8" ht="13.5" thickBot="1" x14ac:dyDescent="0.25">
      <c r="A58" s="296"/>
      <c r="B58" s="297"/>
      <c r="C58" s="247"/>
      <c r="D58" s="266"/>
      <c r="E58" s="266"/>
      <c r="F58" s="266"/>
      <c r="G58" s="250"/>
      <c r="H58" s="233"/>
    </row>
    <row r="134" spans="8:8" x14ac:dyDescent="0.2">
      <c r="H134" s="298"/>
    </row>
    <row r="135" spans="8:8" x14ac:dyDescent="0.2">
      <c r="H135" s="299"/>
    </row>
    <row r="153" spans="8:8" x14ac:dyDescent="0.2">
      <c r="H153" s="299"/>
    </row>
    <row r="154" spans="8:8" x14ac:dyDescent="0.2">
      <c r="H154" s="299"/>
    </row>
    <row r="157" spans="8:8" x14ac:dyDescent="0.2">
      <c r="H157" s="300"/>
    </row>
    <row r="158" spans="8:8" x14ac:dyDescent="0.2">
      <c r="H158" s="300"/>
    </row>
    <row r="159" spans="8:8" x14ac:dyDescent="0.2">
      <c r="H159" s="300"/>
    </row>
    <row r="160" spans="8:8" x14ac:dyDescent="0.2">
      <c r="H160" s="300"/>
    </row>
    <row r="161" spans="8:8" x14ac:dyDescent="0.2">
      <c r="H161" s="300"/>
    </row>
    <row r="162" spans="8:8" x14ac:dyDescent="0.2">
      <c r="H162" s="300"/>
    </row>
    <row r="163" spans="8:8" x14ac:dyDescent="0.2">
      <c r="H163" s="300"/>
    </row>
    <row r="164" spans="8:8" x14ac:dyDescent="0.2">
      <c r="H164" s="300"/>
    </row>
    <row r="165" spans="8:8" x14ac:dyDescent="0.2">
      <c r="H165" s="300"/>
    </row>
    <row r="166" spans="8:8" x14ac:dyDescent="0.2">
      <c r="H166" s="300"/>
    </row>
    <row r="167" spans="8:8" x14ac:dyDescent="0.2">
      <c r="H167" s="301"/>
    </row>
    <row r="168" spans="8:8" x14ac:dyDescent="0.2">
      <c r="H168" s="301"/>
    </row>
    <row r="169" spans="8:8" x14ac:dyDescent="0.2">
      <c r="H169" s="301"/>
    </row>
  </sheetData>
  <autoFilter ref="A8:G57" xr:uid="{37EF331B-7A30-41A9-822D-5B18E09587B2}"/>
  <mergeCells count="1">
    <mergeCell ref="A6:G6"/>
  </mergeCells>
  <pageMargins left="0.59055118110236227" right="0.59055118110236227" top="0.98425196850393704" bottom="0.78740157480314965" header="0.31496062992125984" footer="0.51181102362204722"/>
  <pageSetup paperSize="9" scale="85" fitToHeight="10" orientation="landscape" horizontalDpi="4294967295" verticalDpi="300" r:id="rId1"/>
  <headerFooter alignWithMargins="0">
    <oddFooter>&amp;L&amp;F - &amp;D&amp;R&amp;P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ED24E-843C-46F4-B79F-49B56C1D337C}">
  <sheetPr>
    <tabColor rgb="FFFFFFCC"/>
  </sheetPr>
  <dimension ref="A2:W1709"/>
  <sheetViews>
    <sheetView view="pageBreakPreview" zoomScale="85" zoomScaleNormal="85" zoomScaleSheetLayoutView="85" workbookViewId="0">
      <pane ySplit="9" topLeftCell="A87" activePane="bottomLeft" state="frozen"/>
      <selection activeCell="G18" sqref="G18"/>
      <selection pane="bottomLeft" activeCell="G96" sqref="G96"/>
    </sheetView>
  </sheetViews>
  <sheetFormatPr defaultColWidth="10.5703125" defaultRowHeight="12.75" x14ac:dyDescent="0.2"/>
  <cols>
    <col min="1" max="1" width="10.28515625" style="378" bestFit="1" customWidth="1"/>
    <col min="2" max="2" width="101.42578125" style="307" customWidth="1"/>
    <col min="3" max="3" width="8.85546875" style="309" customWidth="1"/>
    <col min="4" max="4" width="10.28515625" style="317" customWidth="1"/>
    <col min="5" max="5" width="10.140625" style="317" customWidth="1"/>
    <col min="6" max="6" width="12.7109375" style="317" customWidth="1"/>
    <col min="7" max="7" width="15.7109375" style="306" customWidth="1"/>
    <col min="8" max="8" width="16" style="306" bestFit="1" customWidth="1"/>
    <col min="9" max="9" width="6.5703125" style="307" customWidth="1"/>
    <col min="10" max="10" width="12.140625" style="307" customWidth="1"/>
    <col min="11" max="256" width="10.5703125" style="307"/>
    <col min="257" max="257" width="10.28515625" style="307" bestFit="1" customWidth="1"/>
    <col min="258" max="258" width="101.42578125" style="307" customWidth="1"/>
    <col min="259" max="259" width="8.85546875" style="307" customWidth="1"/>
    <col min="260" max="260" width="10.28515625" style="307" customWidth="1"/>
    <col min="261" max="261" width="10.140625" style="307" customWidth="1"/>
    <col min="262" max="262" width="12.7109375" style="307" customWidth="1"/>
    <col min="263" max="263" width="15.7109375" style="307" customWidth="1"/>
    <col min="264" max="264" width="16" style="307" bestFit="1" customWidth="1"/>
    <col min="265" max="265" width="6.5703125" style="307" customWidth="1"/>
    <col min="266" max="266" width="12.140625" style="307" customWidth="1"/>
    <col min="267" max="512" width="10.5703125" style="307"/>
    <col min="513" max="513" width="10.28515625" style="307" bestFit="1" customWidth="1"/>
    <col min="514" max="514" width="101.42578125" style="307" customWidth="1"/>
    <col min="515" max="515" width="8.85546875" style="307" customWidth="1"/>
    <col min="516" max="516" width="10.28515625" style="307" customWidth="1"/>
    <col min="517" max="517" width="10.140625" style="307" customWidth="1"/>
    <col min="518" max="518" width="12.7109375" style="307" customWidth="1"/>
    <col min="519" max="519" width="15.7109375" style="307" customWidth="1"/>
    <col min="520" max="520" width="16" style="307" bestFit="1" customWidth="1"/>
    <col min="521" max="521" width="6.5703125" style="307" customWidth="1"/>
    <col min="522" max="522" width="12.140625" style="307" customWidth="1"/>
    <col min="523" max="768" width="10.5703125" style="307"/>
    <col min="769" max="769" width="10.28515625" style="307" bestFit="1" customWidth="1"/>
    <col min="770" max="770" width="101.42578125" style="307" customWidth="1"/>
    <col min="771" max="771" width="8.85546875" style="307" customWidth="1"/>
    <col min="772" max="772" width="10.28515625" style="307" customWidth="1"/>
    <col min="773" max="773" width="10.140625" style="307" customWidth="1"/>
    <col min="774" max="774" width="12.7109375" style="307" customWidth="1"/>
    <col min="775" max="775" width="15.7109375" style="307" customWidth="1"/>
    <col min="776" max="776" width="16" style="307" bestFit="1" customWidth="1"/>
    <col min="777" max="777" width="6.5703125" style="307" customWidth="1"/>
    <col min="778" max="778" width="12.140625" style="307" customWidth="1"/>
    <col min="779" max="1024" width="10.5703125" style="307"/>
    <col min="1025" max="1025" width="10.28515625" style="307" bestFit="1" customWidth="1"/>
    <col min="1026" max="1026" width="101.42578125" style="307" customWidth="1"/>
    <col min="1027" max="1027" width="8.85546875" style="307" customWidth="1"/>
    <col min="1028" max="1028" width="10.28515625" style="307" customWidth="1"/>
    <col min="1029" max="1029" width="10.140625" style="307" customWidth="1"/>
    <col min="1030" max="1030" width="12.7109375" style="307" customWidth="1"/>
    <col min="1031" max="1031" width="15.7109375" style="307" customWidth="1"/>
    <col min="1032" max="1032" width="16" style="307" bestFit="1" customWidth="1"/>
    <col min="1033" max="1033" width="6.5703125" style="307" customWidth="1"/>
    <col min="1034" max="1034" width="12.140625" style="307" customWidth="1"/>
    <col min="1035" max="1280" width="10.5703125" style="307"/>
    <col min="1281" max="1281" width="10.28515625" style="307" bestFit="1" customWidth="1"/>
    <col min="1282" max="1282" width="101.42578125" style="307" customWidth="1"/>
    <col min="1283" max="1283" width="8.85546875" style="307" customWidth="1"/>
    <col min="1284" max="1284" width="10.28515625" style="307" customWidth="1"/>
    <col min="1285" max="1285" width="10.140625" style="307" customWidth="1"/>
    <col min="1286" max="1286" width="12.7109375" style="307" customWidth="1"/>
    <col min="1287" max="1287" width="15.7109375" style="307" customWidth="1"/>
    <col min="1288" max="1288" width="16" style="307" bestFit="1" customWidth="1"/>
    <col min="1289" max="1289" width="6.5703125" style="307" customWidth="1"/>
    <col min="1290" max="1290" width="12.140625" style="307" customWidth="1"/>
    <col min="1291" max="1536" width="10.5703125" style="307"/>
    <col min="1537" max="1537" width="10.28515625" style="307" bestFit="1" customWidth="1"/>
    <col min="1538" max="1538" width="101.42578125" style="307" customWidth="1"/>
    <col min="1539" max="1539" width="8.85546875" style="307" customWidth="1"/>
    <col min="1540" max="1540" width="10.28515625" style="307" customWidth="1"/>
    <col min="1541" max="1541" width="10.140625" style="307" customWidth="1"/>
    <col min="1542" max="1542" width="12.7109375" style="307" customWidth="1"/>
    <col min="1543" max="1543" width="15.7109375" style="307" customWidth="1"/>
    <col min="1544" max="1544" width="16" style="307" bestFit="1" customWidth="1"/>
    <col min="1545" max="1545" width="6.5703125" style="307" customWidth="1"/>
    <col min="1546" max="1546" width="12.140625" style="307" customWidth="1"/>
    <col min="1547" max="1792" width="10.5703125" style="307"/>
    <col min="1793" max="1793" width="10.28515625" style="307" bestFit="1" customWidth="1"/>
    <col min="1794" max="1794" width="101.42578125" style="307" customWidth="1"/>
    <col min="1795" max="1795" width="8.85546875" style="307" customWidth="1"/>
    <col min="1796" max="1796" width="10.28515625" style="307" customWidth="1"/>
    <col min="1797" max="1797" width="10.140625" style="307" customWidth="1"/>
    <col min="1798" max="1798" width="12.7109375" style="307" customWidth="1"/>
    <col min="1799" max="1799" width="15.7109375" style="307" customWidth="1"/>
    <col min="1800" max="1800" width="16" style="307" bestFit="1" customWidth="1"/>
    <col min="1801" max="1801" width="6.5703125" style="307" customWidth="1"/>
    <col min="1802" max="1802" width="12.140625" style="307" customWidth="1"/>
    <col min="1803" max="2048" width="10.5703125" style="307"/>
    <col min="2049" max="2049" width="10.28515625" style="307" bestFit="1" customWidth="1"/>
    <col min="2050" max="2050" width="101.42578125" style="307" customWidth="1"/>
    <col min="2051" max="2051" width="8.85546875" style="307" customWidth="1"/>
    <col min="2052" max="2052" width="10.28515625" style="307" customWidth="1"/>
    <col min="2053" max="2053" width="10.140625" style="307" customWidth="1"/>
    <col min="2054" max="2054" width="12.7109375" style="307" customWidth="1"/>
    <col min="2055" max="2055" width="15.7109375" style="307" customWidth="1"/>
    <col min="2056" max="2056" width="16" style="307" bestFit="1" customWidth="1"/>
    <col min="2057" max="2057" width="6.5703125" style="307" customWidth="1"/>
    <col min="2058" max="2058" width="12.140625" style="307" customWidth="1"/>
    <col min="2059" max="2304" width="10.5703125" style="307"/>
    <col min="2305" max="2305" width="10.28515625" style="307" bestFit="1" customWidth="1"/>
    <col min="2306" max="2306" width="101.42578125" style="307" customWidth="1"/>
    <col min="2307" max="2307" width="8.85546875" style="307" customWidth="1"/>
    <col min="2308" max="2308" width="10.28515625" style="307" customWidth="1"/>
    <col min="2309" max="2309" width="10.140625" style="307" customWidth="1"/>
    <col min="2310" max="2310" width="12.7109375" style="307" customWidth="1"/>
    <col min="2311" max="2311" width="15.7109375" style="307" customWidth="1"/>
    <col min="2312" max="2312" width="16" style="307" bestFit="1" customWidth="1"/>
    <col min="2313" max="2313" width="6.5703125" style="307" customWidth="1"/>
    <col min="2314" max="2314" width="12.140625" style="307" customWidth="1"/>
    <col min="2315" max="2560" width="10.5703125" style="307"/>
    <col min="2561" max="2561" width="10.28515625" style="307" bestFit="1" customWidth="1"/>
    <col min="2562" max="2562" width="101.42578125" style="307" customWidth="1"/>
    <col min="2563" max="2563" width="8.85546875" style="307" customWidth="1"/>
    <col min="2564" max="2564" width="10.28515625" style="307" customWidth="1"/>
    <col min="2565" max="2565" width="10.140625" style="307" customWidth="1"/>
    <col min="2566" max="2566" width="12.7109375" style="307" customWidth="1"/>
    <col min="2567" max="2567" width="15.7109375" style="307" customWidth="1"/>
    <col min="2568" max="2568" width="16" style="307" bestFit="1" customWidth="1"/>
    <col min="2569" max="2569" width="6.5703125" style="307" customWidth="1"/>
    <col min="2570" max="2570" width="12.140625" style="307" customWidth="1"/>
    <col min="2571" max="2816" width="10.5703125" style="307"/>
    <col min="2817" max="2817" width="10.28515625" style="307" bestFit="1" customWidth="1"/>
    <col min="2818" max="2818" width="101.42578125" style="307" customWidth="1"/>
    <col min="2819" max="2819" width="8.85546875" style="307" customWidth="1"/>
    <col min="2820" max="2820" width="10.28515625" style="307" customWidth="1"/>
    <col min="2821" max="2821" width="10.140625" style="307" customWidth="1"/>
    <col min="2822" max="2822" width="12.7109375" style="307" customWidth="1"/>
    <col min="2823" max="2823" width="15.7109375" style="307" customWidth="1"/>
    <col min="2824" max="2824" width="16" style="307" bestFit="1" customWidth="1"/>
    <col min="2825" max="2825" width="6.5703125" style="307" customWidth="1"/>
    <col min="2826" max="2826" width="12.140625" style="307" customWidth="1"/>
    <col min="2827" max="3072" width="10.5703125" style="307"/>
    <col min="3073" max="3073" width="10.28515625" style="307" bestFit="1" customWidth="1"/>
    <col min="3074" max="3074" width="101.42578125" style="307" customWidth="1"/>
    <col min="3075" max="3075" width="8.85546875" style="307" customWidth="1"/>
    <col min="3076" max="3076" width="10.28515625" style="307" customWidth="1"/>
    <col min="3077" max="3077" width="10.140625" style="307" customWidth="1"/>
    <col min="3078" max="3078" width="12.7109375" style="307" customWidth="1"/>
    <col min="3079" max="3079" width="15.7109375" style="307" customWidth="1"/>
    <col min="3080" max="3080" width="16" style="307" bestFit="1" customWidth="1"/>
    <col min="3081" max="3081" width="6.5703125" style="307" customWidth="1"/>
    <col min="3082" max="3082" width="12.140625" style="307" customWidth="1"/>
    <col min="3083" max="3328" width="10.5703125" style="307"/>
    <col min="3329" max="3329" width="10.28515625" style="307" bestFit="1" customWidth="1"/>
    <col min="3330" max="3330" width="101.42578125" style="307" customWidth="1"/>
    <col min="3331" max="3331" width="8.85546875" style="307" customWidth="1"/>
    <col min="3332" max="3332" width="10.28515625" style="307" customWidth="1"/>
    <col min="3333" max="3333" width="10.140625" style="307" customWidth="1"/>
    <col min="3334" max="3334" width="12.7109375" style="307" customWidth="1"/>
    <col min="3335" max="3335" width="15.7109375" style="307" customWidth="1"/>
    <col min="3336" max="3336" width="16" style="307" bestFit="1" customWidth="1"/>
    <col min="3337" max="3337" width="6.5703125" style="307" customWidth="1"/>
    <col min="3338" max="3338" width="12.140625" style="307" customWidth="1"/>
    <col min="3339" max="3584" width="10.5703125" style="307"/>
    <col min="3585" max="3585" width="10.28515625" style="307" bestFit="1" customWidth="1"/>
    <col min="3586" max="3586" width="101.42578125" style="307" customWidth="1"/>
    <col min="3587" max="3587" width="8.85546875" style="307" customWidth="1"/>
    <col min="3588" max="3588" width="10.28515625" style="307" customWidth="1"/>
    <col min="3589" max="3589" width="10.140625" style="307" customWidth="1"/>
    <col min="3590" max="3590" width="12.7109375" style="307" customWidth="1"/>
    <col min="3591" max="3591" width="15.7109375" style="307" customWidth="1"/>
    <col min="3592" max="3592" width="16" style="307" bestFit="1" customWidth="1"/>
    <col min="3593" max="3593" width="6.5703125" style="307" customWidth="1"/>
    <col min="3594" max="3594" width="12.140625" style="307" customWidth="1"/>
    <col min="3595" max="3840" width="10.5703125" style="307"/>
    <col min="3841" max="3841" width="10.28515625" style="307" bestFit="1" customWidth="1"/>
    <col min="3842" max="3842" width="101.42578125" style="307" customWidth="1"/>
    <col min="3843" max="3843" width="8.85546875" style="307" customWidth="1"/>
    <col min="3844" max="3844" width="10.28515625" style="307" customWidth="1"/>
    <col min="3845" max="3845" width="10.140625" style="307" customWidth="1"/>
    <col min="3846" max="3846" width="12.7109375" style="307" customWidth="1"/>
    <col min="3847" max="3847" width="15.7109375" style="307" customWidth="1"/>
    <col min="3848" max="3848" width="16" style="307" bestFit="1" customWidth="1"/>
    <col min="3849" max="3849" width="6.5703125" style="307" customWidth="1"/>
    <col min="3850" max="3850" width="12.140625" style="307" customWidth="1"/>
    <col min="3851" max="4096" width="10.5703125" style="307"/>
    <col min="4097" max="4097" width="10.28515625" style="307" bestFit="1" customWidth="1"/>
    <col min="4098" max="4098" width="101.42578125" style="307" customWidth="1"/>
    <col min="4099" max="4099" width="8.85546875" style="307" customWidth="1"/>
    <col min="4100" max="4100" width="10.28515625" style="307" customWidth="1"/>
    <col min="4101" max="4101" width="10.140625" style="307" customWidth="1"/>
    <col min="4102" max="4102" width="12.7109375" style="307" customWidth="1"/>
    <col min="4103" max="4103" width="15.7109375" style="307" customWidth="1"/>
    <col min="4104" max="4104" width="16" style="307" bestFit="1" customWidth="1"/>
    <col min="4105" max="4105" width="6.5703125" style="307" customWidth="1"/>
    <col min="4106" max="4106" width="12.140625" style="307" customWidth="1"/>
    <col min="4107" max="4352" width="10.5703125" style="307"/>
    <col min="4353" max="4353" width="10.28515625" style="307" bestFit="1" customWidth="1"/>
    <col min="4354" max="4354" width="101.42578125" style="307" customWidth="1"/>
    <col min="4355" max="4355" width="8.85546875" style="307" customWidth="1"/>
    <col min="4356" max="4356" width="10.28515625" style="307" customWidth="1"/>
    <col min="4357" max="4357" width="10.140625" style="307" customWidth="1"/>
    <col min="4358" max="4358" width="12.7109375" style="307" customWidth="1"/>
    <col min="4359" max="4359" width="15.7109375" style="307" customWidth="1"/>
    <col min="4360" max="4360" width="16" style="307" bestFit="1" customWidth="1"/>
    <col min="4361" max="4361" width="6.5703125" style="307" customWidth="1"/>
    <col min="4362" max="4362" width="12.140625" style="307" customWidth="1"/>
    <col min="4363" max="4608" width="10.5703125" style="307"/>
    <col min="4609" max="4609" width="10.28515625" style="307" bestFit="1" customWidth="1"/>
    <col min="4610" max="4610" width="101.42578125" style="307" customWidth="1"/>
    <col min="4611" max="4611" width="8.85546875" style="307" customWidth="1"/>
    <col min="4612" max="4612" width="10.28515625" style="307" customWidth="1"/>
    <col min="4613" max="4613" width="10.140625" style="307" customWidth="1"/>
    <col min="4614" max="4614" width="12.7109375" style="307" customWidth="1"/>
    <col min="4615" max="4615" width="15.7109375" style="307" customWidth="1"/>
    <col min="4616" max="4616" width="16" style="307" bestFit="1" customWidth="1"/>
    <col min="4617" max="4617" width="6.5703125" style="307" customWidth="1"/>
    <col min="4618" max="4618" width="12.140625" style="307" customWidth="1"/>
    <col min="4619" max="4864" width="10.5703125" style="307"/>
    <col min="4865" max="4865" width="10.28515625" style="307" bestFit="1" customWidth="1"/>
    <col min="4866" max="4866" width="101.42578125" style="307" customWidth="1"/>
    <col min="4867" max="4867" width="8.85546875" style="307" customWidth="1"/>
    <col min="4868" max="4868" width="10.28515625" style="307" customWidth="1"/>
    <col min="4869" max="4869" width="10.140625" style="307" customWidth="1"/>
    <col min="4870" max="4870" width="12.7109375" style="307" customWidth="1"/>
    <col min="4871" max="4871" width="15.7109375" style="307" customWidth="1"/>
    <col min="4872" max="4872" width="16" style="307" bestFit="1" customWidth="1"/>
    <col min="4873" max="4873" width="6.5703125" style="307" customWidth="1"/>
    <col min="4874" max="4874" width="12.140625" style="307" customWidth="1"/>
    <col min="4875" max="5120" width="10.5703125" style="307"/>
    <col min="5121" max="5121" width="10.28515625" style="307" bestFit="1" customWidth="1"/>
    <col min="5122" max="5122" width="101.42578125" style="307" customWidth="1"/>
    <col min="5123" max="5123" width="8.85546875" style="307" customWidth="1"/>
    <col min="5124" max="5124" width="10.28515625" style="307" customWidth="1"/>
    <col min="5125" max="5125" width="10.140625" style="307" customWidth="1"/>
    <col min="5126" max="5126" width="12.7109375" style="307" customWidth="1"/>
    <col min="5127" max="5127" width="15.7109375" style="307" customWidth="1"/>
    <col min="5128" max="5128" width="16" style="307" bestFit="1" customWidth="1"/>
    <col min="5129" max="5129" width="6.5703125" style="307" customWidth="1"/>
    <col min="5130" max="5130" width="12.140625" style="307" customWidth="1"/>
    <col min="5131" max="5376" width="10.5703125" style="307"/>
    <col min="5377" max="5377" width="10.28515625" style="307" bestFit="1" customWidth="1"/>
    <col min="5378" max="5378" width="101.42578125" style="307" customWidth="1"/>
    <col min="5379" max="5379" width="8.85546875" style="307" customWidth="1"/>
    <col min="5380" max="5380" width="10.28515625" style="307" customWidth="1"/>
    <col min="5381" max="5381" width="10.140625" style="307" customWidth="1"/>
    <col min="5382" max="5382" width="12.7109375" style="307" customWidth="1"/>
    <col min="5383" max="5383" width="15.7109375" style="307" customWidth="1"/>
    <col min="5384" max="5384" width="16" style="307" bestFit="1" customWidth="1"/>
    <col min="5385" max="5385" width="6.5703125" style="307" customWidth="1"/>
    <col min="5386" max="5386" width="12.140625" style="307" customWidth="1"/>
    <col min="5387" max="5632" width="10.5703125" style="307"/>
    <col min="5633" max="5633" width="10.28515625" style="307" bestFit="1" customWidth="1"/>
    <col min="5634" max="5634" width="101.42578125" style="307" customWidth="1"/>
    <col min="5635" max="5635" width="8.85546875" style="307" customWidth="1"/>
    <col min="5636" max="5636" width="10.28515625" style="307" customWidth="1"/>
    <col min="5637" max="5637" width="10.140625" style="307" customWidth="1"/>
    <col min="5638" max="5638" width="12.7109375" style="307" customWidth="1"/>
    <col min="5639" max="5639" width="15.7109375" style="307" customWidth="1"/>
    <col min="5640" max="5640" width="16" style="307" bestFit="1" customWidth="1"/>
    <col min="5641" max="5641" width="6.5703125" style="307" customWidth="1"/>
    <col min="5642" max="5642" width="12.140625" style="307" customWidth="1"/>
    <col min="5643" max="5888" width="10.5703125" style="307"/>
    <col min="5889" max="5889" width="10.28515625" style="307" bestFit="1" customWidth="1"/>
    <col min="5890" max="5890" width="101.42578125" style="307" customWidth="1"/>
    <col min="5891" max="5891" width="8.85546875" style="307" customWidth="1"/>
    <col min="5892" max="5892" width="10.28515625" style="307" customWidth="1"/>
    <col min="5893" max="5893" width="10.140625" style="307" customWidth="1"/>
    <col min="5894" max="5894" width="12.7109375" style="307" customWidth="1"/>
    <col min="5895" max="5895" width="15.7109375" style="307" customWidth="1"/>
    <col min="5896" max="5896" width="16" style="307" bestFit="1" customWidth="1"/>
    <col min="5897" max="5897" width="6.5703125" style="307" customWidth="1"/>
    <col min="5898" max="5898" width="12.140625" style="307" customWidth="1"/>
    <col min="5899" max="6144" width="10.5703125" style="307"/>
    <col min="6145" max="6145" width="10.28515625" style="307" bestFit="1" customWidth="1"/>
    <col min="6146" max="6146" width="101.42578125" style="307" customWidth="1"/>
    <col min="6147" max="6147" width="8.85546875" style="307" customWidth="1"/>
    <col min="6148" max="6148" width="10.28515625" style="307" customWidth="1"/>
    <col min="6149" max="6149" width="10.140625" style="307" customWidth="1"/>
    <col min="6150" max="6150" width="12.7109375" style="307" customWidth="1"/>
    <col min="6151" max="6151" width="15.7109375" style="307" customWidth="1"/>
    <col min="6152" max="6152" width="16" style="307" bestFit="1" customWidth="1"/>
    <col min="6153" max="6153" width="6.5703125" style="307" customWidth="1"/>
    <col min="6154" max="6154" width="12.140625" style="307" customWidth="1"/>
    <col min="6155" max="6400" width="10.5703125" style="307"/>
    <col min="6401" max="6401" width="10.28515625" style="307" bestFit="1" customWidth="1"/>
    <col min="6402" max="6402" width="101.42578125" style="307" customWidth="1"/>
    <col min="6403" max="6403" width="8.85546875" style="307" customWidth="1"/>
    <col min="6404" max="6404" width="10.28515625" style="307" customWidth="1"/>
    <col min="6405" max="6405" width="10.140625" style="307" customWidth="1"/>
    <col min="6406" max="6406" width="12.7109375" style="307" customWidth="1"/>
    <col min="6407" max="6407" width="15.7109375" style="307" customWidth="1"/>
    <col min="6408" max="6408" width="16" style="307" bestFit="1" customWidth="1"/>
    <col min="6409" max="6409" width="6.5703125" style="307" customWidth="1"/>
    <col min="6410" max="6410" width="12.140625" style="307" customWidth="1"/>
    <col min="6411" max="6656" width="10.5703125" style="307"/>
    <col min="6657" max="6657" width="10.28515625" style="307" bestFit="1" customWidth="1"/>
    <col min="6658" max="6658" width="101.42578125" style="307" customWidth="1"/>
    <col min="6659" max="6659" width="8.85546875" style="307" customWidth="1"/>
    <col min="6660" max="6660" width="10.28515625" style="307" customWidth="1"/>
    <col min="6661" max="6661" width="10.140625" style="307" customWidth="1"/>
    <col min="6662" max="6662" width="12.7109375" style="307" customWidth="1"/>
    <col min="6663" max="6663" width="15.7109375" style="307" customWidth="1"/>
    <col min="6664" max="6664" width="16" style="307" bestFit="1" customWidth="1"/>
    <col min="6665" max="6665" width="6.5703125" style="307" customWidth="1"/>
    <col min="6666" max="6666" width="12.140625" style="307" customWidth="1"/>
    <col min="6667" max="6912" width="10.5703125" style="307"/>
    <col min="6913" max="6913" width="10.28515625" style="307" bestFit="1" customWidth="1"/>
    <col min="6914" max="6914" width="101.42578125" style="307" customWidth="1"/>
    <col min="6915" max="6915" width="8.85546875" style="307" customWidth="1"/>
    <col min="6916" max="6916" width="10.28515625" style="307" customWidth="1"/>
    <col min="6917" max="6917" width="10.140625" style="307" customWidth="1"/>
    <col min="6918" max="6918" width="12.7109375" style="307" customWidth="1"/>
    <col min="6919" max="6919" width="15.7109375" style="307" customWidth="1"/>
    <col min="6920" max="6920" width="16" style="307" bestFit="1" customWidth="1"/>
    <col min="6921" max="6921" width="6.5703125" style="307" customWidth="1"/>
    <col min="6922" max="6922" width="12.140625" style="307" customWidth="1"/>
    <col min="6923" max="7168" width="10.5703125" style="307"/>
    <col min="7169" max="7169" width="10.28515625" style="307" bestFit="1" customWidth="1"/>
    <col min="7170" max="7170" width="101.42578125" style="307" customWidth="1"/>
    <col min="7171" max="7171" width="8.85546875" style="307" customWidth="1"/>
    <col min="7172" max="7172" width="10.28515625" style="307" customWidth="1"/>
    <col min="7173" max="7173" width="10.140625" style="307" customWidth="1"/>
    <col min="7174" max="7174" width="12.7109375" style="307" customWidth="1"/>
    <col min="7175" max="7175" width="15.7109375" style="307" customWidth="1"/>
    <col min="7176" max="7176" width="16" style="307" bestFit="1" customWidth="1"/>
    <col min="7177" max="7177" width="6.5703125" style="307" customWidth="1"/>
    <col min="7178" max="7178" width="12.140625" style="307" customWidth="1"/>
    <col min="7179" max="7424" width="10.5703125" style="307"/>
    <col min="7425" max="7425" width="10.28515625" style="307" bestFit="1" customWidth="1"/>
    <col min="7426" max="7426" width="101.42578125" style="307" customWidth="1"/>
    <col min="7427" max="7427" width="8.85546875" style="307" customWidth="1"/>
    <col min="7428" max="7428" width="10.28515625" style="307" customWidth="1"/>
    <col min="7429" max="7429" width="10.140625" style="307" customWidth="1"/>
    <col min="7430" max="7430" width="12.7109375" style="307" customWidth="1"/>
    <col min="7431" max="7431" width="15.7109375" style="307" customWidth="1"/>
    <col min="7432" max="7432" width="16" style="307" bestFit="1" customWidth="1"/>
    <col min="7433" max="7433" width="6.5703125" style="307" customWidth="1"/>
    <col min="7434" max="7434" width="12.140625" style="307" customWidth="1"/>
    <col min="7435" max="7680" width="10.5703125" style="307"/>
    <col min="7681" max="7681" width="10.28515625" style="307" bestFit="1" customWidth="1"/>
    <col min="7682" max="7682" width="101.42578125" style="307" customWidth="1"/>
    <col min="7683" max="7683" width="8.85546875" style="307" customWidth="1"/>
    <col min="7684" max="7684" width="10.28515625" style="307" customWidth="1"/>
    <col min="7685" max="7685" width="10.140625" style="307" customWidth="1"/>
    <col min="7686" max="7686" width="12.7109375" style="307" customWidth="1"/>
    <col min="7687" max="7687" width="15.7109375" style="307" customWidth="1"/>
    <col min="7688" max="7688" width="16" style="307" bestFit="1" customWidth="1"/>
    <col min="7689" max="7689" width="6.5703125" style="307" customWidth="1"/>
    <col min="7690" max="7690" width="12.140625" style="307" customWidth="1"/>
    <col min="7691" max="7936" width="10.5703125" style="307"/>
    <col min="7937" max="7937" width="10.28515625" style="307" bestFit="1" customWidth="1"/>
    <col min="7938" max="7938" width="101.42578125" style="307" customWidth="1"/>
    <col min="7939" max="7939" width="8.85546875" style="307" customWidth="1"/>
    <col min="7940" max="7940" width="10.28515625" style="307" customWidth="1"/>
    <col min="7941" max="7941" width="10.140625" style="307" customWidth="1"/>
    <col min="7942" max="7942" width="12.7109375" style="307" customWidth="1"/>
    <col min="7943" max="7943" width="15.7109375" style="307" customWidth="1"/>
    <col min="7944" max="7944" width="16" style="307" bestFit="1" customWidth="1"/>
    <col min="7945" max="7945" width="6.5703125" style="307" customWidth="1"/>
    <col min="7946" max="7946" width="12.140625" style="307" customWidth="1"/>
    <col min="7947" max="8192" width="10.5703125" style="307"/>
    <col min="8193" max="8193" width="10.28515625" style="307" bestFit="1" customWidth="1"/>
    <col min="8194" max="8194" width="101.42578125" style="307" customWidth="1"/>
    <col min="8195" max="8195" width="8.85546875" style="307" customWidth="1"/>
    <col min="8196" max="8196" width="10.28515625" style="307" customWidth="1"/>
    <col min="8197" max="8197" width="10.140625" style="307" customWidth="1"/>
    <col min="8198" max="8198" width="12.7109375" style="307" customWidth="1"/>
    <col min="8199" max="8199" width="15.7109375" style="307" customWidth="1"/>
    <col min="8200" max="8200" width="16" style="307" bestFit="1" customWidth="1"/>
    <col min="8201" max="8201" width="6.5703125" style="307" customWidth="1"/>
    <col min="8202" max="8202" width="12.140625" style="307" customWidth="1"/>
    <col min="8203" max="8448" width="10.5703125" style="307"/>
    <col min="8449" max="8449" width="10.28515625" style="307" bestFit="1" customWidth="1"/>
    <col min="8450" max="8450" width="101.42578125" style="307" customWidth="1"/>
    <col min="8451" max="8451" width="8.85546875" style="307" customWidth="1"/>
    <col min="8452" max="8452" width="10.28515625" style="307" customWidth="1"/>
    <col min="8453" max="8453" width="10.140625" style="307" customWidth="1"/>
    <col min="8454" max="8454" width="12.7109375" style="307" customWidth="1"/>
    <col min="8455" max="8455" width="15.7109375" style="307" customWidth="1"/>
    <col min="8456" max="8456" width="16" style="307" bestFit="1" customWidth="1"/>
    <col min="8457" max="8457" width="6.5703125" style="307" customWidth="1"/>
    <col min="8458" max="8458" width="12.140625" style="307" customWidth="1"/>
    <col min="8459" max="8704" width="10.5703125" style="307"/>
    <col min="8705" max="8705" width="10.28515625" style="307" bestFit="1" customWidth="1"/>
    <col min="8706" max="8706" width="101.42578125" style="307" customWidth="1"/>
    <col min="8707" max="8707" width="8.85546875" style="307" customWidth="1"/>
    <col min="8708" max="8708" width="10.28515625" style="307" customWidth="1"/>
    <col min="8709" max="8709" width="10.140625" style="307" customWidth="1"/>
    <col min="8710" max="8710" width="12.7109375" style="307" customWidth="1"/>
    <col min="8711" max="8711" width="15.7109375" style="307" customWidth="1"/>
    <col min="8712" max="8712" width="16" style="307" bestFit="1" customWidth="1"/>
    <col min="8713" max="8713" width="6.5703125" style="307" customWidth="1"/>
    <col min="8714" max="8714" width="12.140625" style="307" customWidth="1"/>
    <col min="8715" max="8960" width="10.5703125" style="307"/>
    <col min="8961" max="8961" width="10.28515625" style="307" bestFit="1" customWidth="1"/>
    <col min="8962" max="8962" width="101.42578125" style="307" customWidth="1"/>
    <col min="8963" max="8963" width="8.85546875" style="307" customWidth="1"/>
    <col min="8964" max="8964" width="10.28515625" style="307" customWidth="1"/>
    <col min="8965" max="8965" width="10.140625" style="307" customWidth="1"/>
    <col min="8966" max="8966" width="12.7109375" style="307" customWidth="1"/>
    <col min="8967" max="8967" width="15.7109375" style="307" customWidth="1"/>
    <col min="8968" max="8968" width="16" style="307" bestFit="1" customWidth="1"/>
    <col min="8969" max="8969" width="6.5703125" style="307" customWidth="1"/>
    <col min="8970" max="8970" width="12.140625" style="307" customWidth="1"/>
    <col min="8971" max="9216" width="10.5703125" style="307"/>
    <col min="9217" max="9217" width="10.28515625" style="307" bestFit="1" customWidth="1"/>
    <col min="9218" max="9218" width="101.42578125" style="307" customWidth="1"/>
    <col min="9219" max="9219" width="8.85546875" style="307" customWidth="1"/>
    <col min="9220" max="9220" width="10.28515625" style="307" customWidth="1"/>
    <col min="9221" max="9221" width="10.140625" style="307" customWidth="1"/>
    <col min="9222" max="9222" width="12.7109375" style="307" customWidth="1"/>
    <col min="9223" max="9223" width="15.7109375" style="307" customWidth="1"/>
    <col min="9224" max="9224" width="16" style="307" bestFit="1" customWidth="1"/>
    <col min="9225" max="9225" width="6.5703125" style="307" customWidth="1"/>
    <col min="9226" max="9226" width="12.140625" style="307" customWidth="1"/>
    <col min="9227" max="9472" width="10.5703125" style="307"/>
    <col min="9473" max="9473" width="10.28515625" style="307" bestFit="1" customWidth="1"/>
    <col min="9474" max="9474" width="101.42578125" style="307" customWidth="1"/>
    <col min="9475" max="9475" width="8.85546875" style="307" customWidth="1"/>
    <col min="9476" max="9476" width="10.28515625" style="307" customWidth="1"/>
    <col min="9477" max="9477" width="10.140625" style="307" customWidth="1"/>
    <col min="9478" max="9478" width="12.7109375" style="307" customWidth="1"/>
    <col min="9479" max="9479" width="15.7109375" style="307" customWidth="1"/>
    <col min="9480" max="9480" width="16" style="307" bestFit="1" customWidth="1"/>
    <col min="9481" max="9481" width="6.5703125" style="307" customWidth="1"/>
    <col min="9482" max="9482" width="12.140625" style="307" customWidth="1"/>
    <col min="9483" max="9728" width="10.5703125" style="307"/>
    <col min="9729" max="9729" width="10.28515625" style="307" bestFit="1" customWidth="1"/>
    <col min="9730" max="9730" width="101.42578125" style="307" customWidth="1"/>
    <col min="9731" max="9731" width="8.85546875" style="307" customWidth="1"/>
    <col min="9732" max="9732" width="10.28515625" style="307" customWidth="1"/>
    <col min="9733" max="9733" width="10.140625" style="307" customWidth="1"/>
    <col min="9734" max="9734" width="12.7109375" style="307" customWidth="1"/>
    <col min="9735" max="9735" width="15.7109375" style="307" customWidth="1"/>
    <col min="9736" max="9736" width="16" style="307" bestFit="1" customWidth="1"/>
    <col min="9737" max="9737" width="6.5703125" style="307" customWidth="1"/>
    <col min="9738" max="9738" width="12.140625" style="307" customWidth="1"/>
    <col min="9739" max="9984" width="10.5703125" style="307"/>
    <col min="9985" max="9985" width="10.28515625" style="307" bestFit="1" customWidth="1"/>
    <col min="9986" max="9986" width="101.42578125" style="307" customWidth="1"/>
    <col min="9987" max="9987" width="8.85546875" style="307" customWidth="1"/>
    <col min="9988" max="9988" width="10.28515625" style="307" customWidth="1"/>
    <col min="9989" max="9989" width="10.140625" style="307" customWidth="1"/>
    <col min="9990" max="9990" width="12.7109375" style="307" customWidth="1"/>
    <col min="9991" max="9991" width="15.7109375" style="307" customWidth="1"/>
    <col min="9992" max="9992" width="16" style="307" bestFit="1" customWidth="1"/>
    <col min="9993" max="9993" width="6.5703125" style="307" customWidth="1"/>
    <col min="9994" max="9994" width="12.140625" style="307" customWidth="1"/>
    <col min="9995" max="10240" width="10.5703125" style="307"/>
    <col min="10241" max="10241" width="10.28515625" style="307" bestFit="1" customWidth="1"/>
    <col min="10242" max="10242" width="101.42578125" style="307" customWidth="1"/>
    <col min="10243" max="10243" width="8.85546875" style="307" customWidth="1"/>
    <col min="10244" max="10244" width="10.28515625" style="307" customWidth="1"/>
    <col min="10245" max="10245" width="10.140625" style="307" customWidth="1"/>
    <col min="10246" max="10246" width="12.7109375" style="307" customWidth="1"/>
    <col min="10247" max="10247" width="15.7109375" style="307" customWidth="1"/>
    <col min="10248" max="10248" width="16" style="307" bestFit="1" customWidth="1"/>
    <col min="10249" max="10249" width="6.5703125" style="307" customWidth="1"/>
    <col min="10250" max="10250" width="12.140625" style="307" customWidth="1"/>
    <col min="10251" max="10496" width="10.5703125" style="307"/>
    <col min="10497" max="10497" width="10.28515625" style="307" bestFit="1" customWidth="1"/>
    <col min="10498" max="10498" width="101.42578125" style="307" customWidth="1"/>
    <col min="10499" max="10499" width="8.85546875" style="307" customWidth="1"/>
    <col min="10500" max="10500" width="10.28515625" style="307" customWidth="1"/>
    <col min="10501" max="10501" width="10.140625" style="307" customWidth="1"/>
    <col min="10502" max="10502" width="12.7109375" style="307" customWidth="1"/>
    <col min="10503" max="10503" width="15.7109375" style="307" customWidth="1"/>
    <col min="10504" max="10504" width="16" style="307" bestFit="1" customWidth="1"/>
    <col min="10505" max="10505" width="6.5703125" style="307" customWidth="1"/>
    <col min="10506" max="10506" width="12.140625" style="307" customWidth="1"/>
    <col min="10507" max="10752" width="10.5703125" style="307"/>
    <col min="10753" max="10753" width="10.28515625" style="307" bestFit="1" customWidth="1"/>
    <col min="10754" max="10754" width="101.42578125" style="307" customWidth="1"/>
    <col min="10755" max="10755" width="8.85546875" style="307" customWidth="1"/>
    <col min="10756" max="10756" width="10.28515625" style="307" customWidth="1"/>
    <col min="10757" max="10757" width="10.140625" style="307" customWidth="1"/>
    <col min="10758" max="10758" width="12.7109375" style="307" customWidth="1"/>
    <col min="10759" max="10759" width="15.7109375" style="307" customWidth="1"/>
    <col min="10760" max="10760" width="16" style="307" bestFit="1" customWidth="1"/>
    <col min="10761" max="10761" width="6.5703125" style="307" customWidth="1"/>
    <col min="10762" max="10762" width="12.140625" style="307" customWidth="1"/>
    <col min="10763" max="11008" width="10.5703125" style="307"/>
    <col min="11009" max="11009" width="10.28515625" style="307" bestFit="1" customWidth="1"/>
    <col min="11010" max="11010" width="101.42578125" style="307" customWidth="1"/>
    <col min="11011" max="11011" width="8.85546875" style="307" customWidth="1"/>
    <col min="11012" max="11012" width="10.28515625" style="307" customWidth="1"/>
    <col min="11013" max="11013" width="10.140625" style="307" customWidth="1"/>
    <col min="11014" max="11014" width="12.7109375" style="307" customWidth="1"/>
    <col min="11015" max="11015" width="15.7109375" style="307" customWidth="1"/>
    <col min="11016" max="11016" width="16" style="307" bestFit="1" customWidth="1"/>
    <col min="11017" max="11017" width="6.5703125" style="307" customWidth="1"/>
    <col min="11018" max="11018" width="12.140625" style="307" customWidth="1"/>
    <col min="11019" max="11264" width="10.5703125" style="307"/>
    <col min="11265" max="11265" width="10.28515625" style="307" bestFit="1" customWidth="1"/>
    <col min="11266" max="11266" width="101.42578125" style="307" customWidth="1"/>
    <col min="11267" max="11267" width="8.85546875" style="307" customWidth="1"/>
    <col min="11268" max="11268" width="10.28515625" style="307" customWidth="1"/>
    <col min="11269" max="11269" width="10.140625" style="307" customWidth="1"/>
    <col min="11270" max="11270" width="12.7109375" style="307" customWidth="1"/>
    <col min="11271" max="11271" width="15.7109375" style="307" customWidth="1"/>
    <col min="11272" max="11272" width="16" style="307" bestFit="1" customWidth="1"/>
    <col min="11273" max="11273" width="6.5703125" style="307" customWidth="1"/>
    <col min="11274" max="11274" width="12.140625" style="307" customWidth="1"/>
    <col min="11275" max="11520" width="10.5703125" style="307"/>
    <col min="11521" max="11521" width="10.28515625" style="307" bestFit="1" customWidth="1"/>
    <col min="11522" max="11522" width="101.42578125" style="307" customWidth="1"/>
    <col min="11523" max="11523" width="8.85546875" style="307" customWidth="1"/>
    <col min="11524" max="11524" width="10.28515625" style="307" customWidth="1"/>
    <col min="11525" max="11525" width="10.140625" style="307" customWidth="1"/>
    <col min="11526" max="11526" width="12.7109375" style="307" customWidth="1"/>
    <col min="11527" max="11527" width="15.7109375" style="307" customWidth="1"/>
    <col min="11528" max="11528" width="16" style="307" bestFit="1" customWidth="1"/>
    <col min="11529" max="11529" width="6.5703125" style="307" customWidth="1"/>
    <col min="11530" max="11530" width="12.140625" style="307" customWidth="1"/>
    <col min="11531" max="11776" width="10.5703125" style="307"/>
    <col min="11777" max="11777" width="10.28515625" style="307" bestFit="1" customWidth="1"/>
    <col min="11778" max="11778" width="101.42578125" style="307" customWidth="1"/>
    <col min="11779" max="11779" width="8.85546875" style="307" customWidth="1"/>
    <col min="11780" max="11780" width="10.28515625" style="307" customWidth="1"/>
    <col min="11781" max="11781" width="10.140625" style="307" customWidth="1"/>
    <col min="11782" max="11782" width="12.7109375" style="307" customWidth="1"/>
    <col min="11783" max="11783" width="15.7109375" style="307" customWidth="1"/>
    <col min="11784" max="11784" width="16" style="307" bestFit="1" customWidth="1"/>
    <col min="11785" max="11785" width="6.5703125" style="307" customWidth="1"/>
    <col min="11786" max="11786" width="12.140625" style="307" customWidth="1"/>
    <col min="11787" max="12032" width="10.5703125" style="307"/>
    <col min="12033" max="12033" width="10.28515625" style="307" bestFit="1" customWidth="1"/>
    <col min="12034" max="12034" width="101.42578125" style="307" customWidth="1"/>
    <col min="12035" max="12035" width="8.85546875" style="307" customWidth="1"/>
    <col min="12036" max="12036" width="10.28515625" style="307" customWidth="1"/>
    <col min="12037" max="12037" width="10.140625" style="307" customWidth="1"/>
    <col min="12038" max="12038" width="12.7109375" style="307" customWidth="1"/>
    <col min="12039" max="12039" width="15.7109375" style="307" customWidth="1"/>
    <col min="12040" max="12040" width="16" style="307" bestFit="1" customWidth="1"/>
    <col min="12041" max="12041" width="6.5703125" style="307" customWidth="1"/>
    <col min="12042" max="12042" width="12.140625" style="307" customWidth="1"/>
    <col min="12043" max="12288" width="10.5703125" style="307"/>
    <col min="12289" max="12289" width="10.28515625" style="307" bestFit="1" customWidth="1"/>
    <col min="12290" max="12290" width="101.42578125" style="307" customWidth="1"/>
    <col min="12291" max="12291" width="8.85546875" style="307" customWidth="1"/>
    <col min="12292" max="12292" width="10.28515625" style="307" customWidth="1"/>
    <col min="12293" max="12293" width="10.140625" style="307" customWidth="1"/>
    <col min="12294" max="12294" width="12.7109375" style="307" customWidth="1"/>
    <col min="12295" max="12295" width="15.7109375" style="307" customWidth="1"/>
    <col min="12296" max="12296" width="16" style="307" bestFit="1" customWidth="1"/>
    <col min="12297" max="12297" width="6.5703125" style="307" customWidth="1"/>
    <col min="12298" max="12298" width="12.140625" style="307" customWidth="1"/>
    <col min="12299" max="12544" width="10.5703125" style="307"/>
    <col min="12545" max="12545" width="10.28515625" style="307" bestFit="1" customWidth="1"/>
    <col min="12546" max="12546" width="101.42578125" style="307" customWidth="1"/>
    <col min="12547" max="12547" width="8.85546875" style="307" customWidth="1"/>
    <col min="12548" max="12548" width="10.28515625" style="307" customWidth="1"/>
    <col min="12549" max="12549" width="10.140625" style="307" customWidth="1"/>
    <col min="12550" max="12550" width="12.7109375" style="307" customWidth="1"/>
    <col min="12551" max="12551" width="15.7109375" style="307" customWidth="1"/>
    <col min="12552" max="12552" width="16" style="307" bestFit="1" customWidth="1"/>
    <col min="12553" max="12553" width="6.5703125" style="307" customWidth="1"/>
    <col min="12554" max="12554" width="12.140625" style="307" customWidth="1"/>
    <col min="12555" max="12800" width="10.5703125" style="307"/>
    <col min="12801" max="12801" width="10.28515625" style="307" bestFit="1" customWidth="1"/>
    <col min="12802" max="12802" width="101.42578125" style="307" customWidth="1"/>
    <col min="12803" max="12803" width="8.85546875" style="307" customWidth="1"/>
    <col min="12804" max="12804" width="10.28515625" style="307" customWidth="1"/>
    <col min="12805" max="12805" width="10.140625" style="307" customWidth="1"/>
    <col min="12806" max="12806" width="12.7109375" style="307" customWidth="1"/>
    <col min="12807" max="12807" width="15.7109375" style="307" customWidth="1"/>
    <col min="12808" max="12808" width="16" style="307" bestFit="1" customWidth="1"/>
    <col min="12809" max="12809" width="6.5703125" style="307" customWidth="1"/>
    <col min="12810" max="12810" width="12.140625" style="307" customWidth="1"/>
    <col min="12811" max="13056" width="10.5703125" style="307"/>
    <col min="13057" max="13057" width="10.28515625" style="307" bestFit="1" customWidth="1"/>
    <col min="13058" max="13058" width="101.42578125" style="307" customWidth="1"/>
    <col min="13059" max="13059" width="8.85546875" style="307" customWidth="1"/>
    <col min="13060" max="13060" width="10.28515625" style="307" customWidth="1"/>
    <col min="13061" max="13061" width="10.140625" style="307" customWidth="1"/>
    <col min="13062" max="13062" width="12.7109375" style="307" customWidth="1"/>
    <col min="13063" max="13063" width="15.7109375" style="307" customWidth="1"/>
    <col min="13064" max="13064" width="16" style="307" bestFit="1" customWidth="1"/>
    <col min="13065" max="13065" width="6.5703125" style="307" customWidth="1"/>
    <col min="13066" max="13066" width="12.140625" style="307" customWidth="1"/>
    <col min="13067" max="13312" width="10.5703125" style="307"/>
    <col min="13313" max="13313" width="10.28515625" style="307" bestFit="1" customWidth="1"/>
    <col min="13314" max="13314" width="101.42578125" style="307" customWidth="1"/>
    <col min="13315" max="13315" width="8.85546875" style="307" customWidth="1"/>
    <col min="13316" max="13316" width="10.28515625" style="307" customWidth="1"/>
    <col min="13317" max="13317" width="10.140625" style="307" customWidth="1"/>
    <col min="13318" max="13318" width="12.7109375" style="307" customWidth="1"/>
    <col min="13319" max="13319" width="15.7109375" style="307" customWidth="1"/>
    <col min="13320" max="13320" width="16" style="307" bestFit="1" customWidth="1"/>
    <col min="13321" max="13321" width="6.5703125" style="307" customWidth="1"/>
    <col min="13322" max="13322" width="12.140625" style="307" customWidth="1"/>
    <col min="13323" max="13568" width="10.5703125" style="307"/>
    <col min="13569" max="13569" width="10.28515625" style="307" bestFit="1" customWidth="1"/>
    <col min="13570" max="13570" width="101.42578125" style="307" customWidth="1"/>
    <col min="13571" max="13571" width="8.85546875" style="307" customWidth="1"/>
    <col min="13572" max="13572" width="10.28515625" style="307" customWidth="1"/>
    <col min="13573" max="13573" width="10.140625" style="307" customWidth="1"/>
    <col min="13574" max="13574" width="12.7109375" style="307" customWidth="1"/>
    <col min="13575" max="13575" width="15.7109375" style="307" customWidth="1"/>
    <col min="13576" max="13576" width="16" style="307" bestFit="1" customWidth="1"/>
    <col min="13577" max="13577" width="6.5703125" style="307" customWidth="1"/>
    <col min="13578" max="13578" width="12.140625" style="307" customWidth="1"/>
    <col min="13579" max="13824" width="10.5703125" style="307"/>
    <col min="13825" max="13825" width="10.28515625" style="307" bestFit="1" customWidth="1"/>
    <col min="13826" max="13826" width="101.42578125" style="307" customWidth="1"/>
    <col min="13827" max="13827" width="8.85546875" style="307" customWidth="1"/>
    <col min="13828" max="13828" width="10.28515625" style="307" customWidth="1"/>
    <col min="13829" max="13829" width="10.140625" style="307" customWidth="1"/>
    <col min="13830" max="13830" width="12.7109375" style="307" customWidth="1"/>
    <col min="13831" max="13831" width="15.7109375" style="307" customWidth="1"/>
    <col min="13832" max="13832" width="16" style="307" bestFit="1" customWidth="1"/>
    <col min="13833" max="13833" width="6.5703125" style="307" customWidth="1"/>
    <col min="13834" max="13834" width="12.140625" style="307" customWidth="1"/>
    <col min="13835" max="14080" width="10.5703125" style="307"/>
    <col min="14081" max="14081" width="10.28515625" style="307" bestFit="1" customWidth="1"/>
    <col min="14082" max="14082" width="101.42578125" style="307" customWidth="1"/>
    <col min="14083" max="14083" width="8.85546875" style="307" customWidth="1"/>
    <col min="14084" max="14084" width="10.28515625" style="307" customWidth="1"/>
    <col min="14085" max="14085" width="10.140625" style="307" customWidth="1"/>
    <col min="14086" max="14086" width="12.7109375" style="307" customWidth="1"/>
    <col min="14087" max="14087" width="15.7109375" style="307" customWidth="1"/>
    <col min="14088" max="14088" width="16" style="307" bestFit="1" customWidth="1"/>
    <col min="14089" max="14089" width="6.5703125" style="307" customWidth="1"/>
    <col min="14090" max="14090" width="12.140625" style="307" customWidth="1"/>
    <col min="14091" max="14336" width="10.5703125" style="307"/>
    <col min="14337" max="14337" width="10.28515625" style="307" bestFit="1" customWidth="1"/>
    <col min="14338" max="14338" width="101.42578125" style="307" customWidth="1"/>
    <col min="14339" max="14339" width="8.85546875" style="307" customWidth="1"/>
    <col min="14340" max="14340" width="10.28515625" style="307" customWidth="1"/>
    <col min="14341" max="14341" width="10.140625" style="307" customWidth="1"/>
    <col min="14342" max="14342" width="12.7109375" style="307" customWidth="1"/>
    <col min="14343" max="14343" width="15.7109375" style="307" customWidth="1"/>
    <col min="14344" max="14344" width="16" style="307" bestFit="1" customWidth="1"/>
    <col min="14345" max="14345" width="6.5703125" style="307" customWidth="1"/>
    <col min="14346" max="14346" width="12.140625" style="307" customWidth="1"/>
    <col min="14347" max="14592" width="10.5703125" style="307"/>
    <col min="14593" max="14593" width="10.28515625" style="307" bestFit="1" customWidth="1"/>
    <col min="14594" max="14594" width="101.42578125" style="307" customWidth="1"/>
    <col min="14595" max="14595" width="8.85546875" style="307" customWidth="1"/>
    <col min="14596" max="14596" width="10.28515625" style="307" customWidth="1"/>
    <col min="14597" max="14597" width="10.140625" style="307" customWidth="1"/>
    <col min="14598" max="14598" width="12.7109375" style="307" customWidth="1"/>
    <col min="14599" max="14599" width="15.7109375" style="307" customWidth="1"/>
    <col min="14600" max="14600" width="16" style="307" bestFit="1" customWidth="1"/>
    <col min="14601" max="14601" width="6.5703125" style="307" customWidth="1"/>
    <col min="14602" max="14602" width="12.140625" style="307" customWidth="1"/>
    <col min="14603" max="14848" width="10.5703125" style="307"/>
    <col min="14849" max="14849" width="10.28515625" style="307" bestFit="1" customWidth="1"/>
    <col min="14850" max="14850" width="101.42578125" style="307" customWidth="1"/>
    <col min="14851" max="14851" width="8.85546875" style="307" customWidth="1"/>
    <col min="14852" max="14852" width="10.28515625" style="307" customWidth="1"/>
    <col min="14853" max="14853" width="10.140625" style="307" customWidth="1"/>
    <col min="14854" max="14854" width="12.7109375" style="307" customWidth="1"/>
    <col min="14855" max="14855" width="15.7109375" style="307" customWidth="1"/>
    <col min="14856" max="14856" width="16" style="307" bestFit="1" customWidth="1"/>
    <col min="14857" max="14857" width="6.5703125" style="307" customWidth="1"/>
    <col min="14858" max="14858" width="12.140625" style="307" customWidth="1"/>
    <col min="14859" max="15104" width="10.5703125" style="307"/>
    <col min="15105" max="15105" width="10.28515625" style="307" bestFit="1" customWidth="1"/>
    <col min="15106" max="15106" width="101.42578125" style="307" customWidth="1"/>
    <col min="15107" max="15107" width="8.85546875" style="307" customWidth="1"/>
    <col min="15108" max="15108" width="10.28515625" style="307" customWidth="1"/>
    <col min="15109" max="15109" width="10.140625" style="307" customWidth="1"/>
    <col min="15110" max="15110" width="12.7109375" style="307" customWidth="1"/>
    <col min="15111" max="15111" width="15.7109375" style="307" customWidth="1"/>
    <col min="15112" max="15112" width="16" style="307" bestFit="1" customWidth="1"/>
    <col min="15113" max="15113" width="6.5703125" style="307" customWidth="1"/>
    <col min="15114" max="15114" width="12.140625" style="307" customWidth="1"/>
    <col min="15115" max="15360" width="10.5703125" style="307"/>
    <col min="15361" max="15361" width="10.28515625" style="307" bestFit="1" customWidth="1"/>
    <col min="15362" max="15362" width="101.42578125" style="307" customWidth="1"/>
    <col min="15363" max="15363" width="8.85546875" style="307" customWidth="1"/>
    <col min="15364" max="15364" width="10.28515625" style="307" customWidth="1"/>
    <col min="15365" max="15365" width="10.140625" style="307" customWidth="1"/>
    <col min="15366" max="15366" width="12.7109375" style="307" customWidth="1"/>
    <col min="15367" max="15367" width="15.7109375" style="307" customWidth="1"/>
    <col min="15368" max="15368" width="16" style="307" bestFit="1" customWidth="1"/>
    <col min="15369" max="15369" width="6.5703125" style="307" customWidth="1"/>
    <col min="15370" max="15370" width="12.140625" style="307" customWidth="1"/>
    <col min="15371" max="15616" width="10.5703125" style="307"/>
    <col min="15617" max="15617" width="10.28515625" style="307" bestFit="1" customWidth="1"/>
    <col min="15618" max="15618" width="101.42578125" style="307" customWidth="1"/>
    <col min="15619" max="15619" width="8.85546875" style="307" customWidth="1"/>
    <col min="15620" max="15620" width="10.28515625" style="307" customWidth="1"/>
    <col min="15621" max="15621" width="10.140625" style="307" customWidth="1"/>
    <col min="15622" max="15622" width="12.7109375" style="307" customWidth="1"/>
    <col min="15623" max="15623" width="15.7109375" style="307" customWidth="1"/>
    <col min="15624" max="15624" width="16" style="307" bestFit="1" customWidth="1"/>
    <col min="15625" max="15625" width="6.5703125" style="307" customWidth="1"/>
    <col min="15626" max="15626" width="12.140625" style="307" customWidth="1"/>
    <col min="15627" max="15872" width="10.5703125" style="307"/>
    <col min="15873" max="15873" width="10.28515625" style="307" bestFit="1" customWidth="1"/>
    <col min="15874" max="15874" width="101.42578125" style="307" customWidth="1"/>
    <col min="15875" max="15875" width="8.85546875" style="307" customWidth="1"/>
    <col min="15876" max="15876" width="10.28515625" style="307" customWidth="1"/>
    <col min="15877" max="15877" width="10.140625" style="307" customWidth="1"/>
    <col min="15878" max="15878" width="12.7109375" style="307" customWidth="1"/>
    <col min="15879" max="15879" width="15.7109375" style="307" customWidth="1"/>
    <col min="15880" max="15880" width="16" style="307" bestFit="1" customWidth="1"/>
    <col min="15881" max="15881" width="6.5703125" style="307" customWidth="1"/>
    <col min="15882" max="15882" width="12.140625" style="307" customWidth="1"/>
    <col min="15883" max="16128" width="10.5703125" style="307"/>
    <col min="16129" max="16129" width="10.28515625" style="307" bestFit="1" customWidth="1"/>
    <col min="16130" max="16130" width="101.42578125" style="307" customWidth="1"/>
    <col min="16131" max="16131" width="8.85546875" style="307" customWidth="1"/>
    <col min="16132" max="16132" width="10.28515625" style="307" customWidth="1"/>
    <col min="16133" max="16133" width="10.140625" style="307" customWidth="1"/>
    <col min="16134" max="16134" width="12.7109375" style="307" customWidth="1"/>
    <col min="16135" max="16135" width="15.7109375" style="307" customWidth="1"/>
    <col min="16136" max="16136" width="16" style="307" bestFit="1" customWidth="1"/>
    <col min="16137" max="16137" width="6.5703125" style="307" customWidth="1"/>
    <col min="16138" max="16138" width="12.140625" style="307" customWidth="1"/>
    <col min="16139" max="16384" width="10.5703125" style="307"/>
  </cols>
  <sheetData>
    <row r="2" spans="1:9" ht="30" customHeight="1" x14ac:dyDescent="0.2">
      <c r="A2" s="302" t="s">
        <v>24</v>
      </c>
      <c r="B2" s="303" t="s">
        <v>837</v>
      </c>
      <c r="C2" s="304"/>
      <c r="D2" s="305"/>
      <c r="E2" s="305"/>
      <c r="F2" s="305"/>
    </row>
    <row r="3" spans="1:9" x14ac:dyDescent="0.2">
      <c r="A3" s="302" t="s">
        <v>838</v>
      </c>
      <c r="B3" s="308" t="s">
        <v>839</v>
      </c>
      <c r="D3" s="305"/>
      <c r="E3" s="305"/>
      <c r="F3" s="305"/>
    </row>
    <row r="4" spans="1:9" x14ac:dyDescent="0.2">
      <c r="A4" s="310" t="s">
        <v>840</v>
      </c>
      <c r="B4" s="303" t="s">
        <v>841</v>
      </c>
      <c r="D4" s="311"/>
      <c r="E4" s="311"/>
      <c r="F4" s="311"/>
    </row>
    <row r="5" spans="1:9" x14ac:dyDescent="0.2">
      <c r="A5" s="312"/>
      <c r="B5" s="313"/>
      <c r="C5" s="309" t="s">
        <v>842</v>
      </c>
      <c r="D5" s="311"/>
      <c r="E5" s="311"/>
      <c r="F5" s="311"/>
    </row>
    <row r="6" spans="1:9" s="305" customFormat="1" x14ac:dyDescent="0.2">
      <c r="A6" s="535" t="s">
        <v>843</v>
      </c>
      <c r="B6" s="535"/>
      <c r="C6" s="535"/>
      <c r="D6" s="535"/>
      <c r="E6" s="314"/>
      <c r="F6" s="314"/>
      <c r="G6" s="535"/>
      <c r="H6" s="535"/>
      <c r="I6" s="315"/>
    </row>
    <row r="7" spans="1:9" s="305" customFormat="1" x14ac:dyDescent="0.2">
      <c r="A7" s="315"/>
      <c r="B7" s="315"/>
      <c r="C7" s="315"/>
      <c r="D7" s="315"/>
      <c r="E7" s="315"/>
      <c r="F7" s="315"/>
      <c r="G7" s="315"/>
      <c r="H7" s="315"/>
      <c r="I7" s="315"/>
    </row>
    <row r="8" spans="1:9" x14ac:dyDescent="0.2">
      <c r="A8" s="316"/>
      <c r="E8" s="536" t="s">
        <v>844</v>
      </c>
      <c r="F8" s="536"/>
      <c r="G8" s="536" t="s">
        <v>845</v>
      </c>
      <c r="H8" s="536"/>
    </row>
    <row r="9" spans="1:9" s="317" customFormat="1" x14ac:dyDescent="0.2">
      <c r="A9" s="318" t="s">
        <v>747</v>
      </c>
      <c r="B9" s="319" t="s">
        <v>846</v>
      </c>
      <c r="C9" s="320" t="s">
        <v>847</v>
      </c>
      <c r="D9" s="321" t="s">
        <v>848</v>
      </c>
      <c r="E9" s="322" t="s">
        <v>849</v>
      </c>
      <c r="F9" s="322" t="s">
        <v>751</v>
      </c>
      <c r="G9" s="322" t="s">
        <v>849</v>
      </c>
      <c r="H9" s="322" t="s">
        <v>751</v>
      </c>
    </row>
    <row r="10" spans="1:9" s="317" customFormat="1" x14ac:dyDescent="0.2">
      <c r="A10" s="323"/>
      <c r="B10" s="324"/>
      <c r="C10" s="325"/>
      <c r="D10" s="326"/>
      <c r="E10" s="327"/>
      <c r="F10" s="327"/>
      <c r="G10" s="327"/>
      <c r="H10" s="327"/>
    </row>
    <row r="11" spans="1:9" x14ac:dyDescent="0.2">
      <c r="A11" s="328" t="s">
        <v>68</v>
      </c>
      <c r="B11" s="329" t="s">
        <v>850</v>
      </c>
      <c r="C11" s="330"/>
      <c r="D11" s="331"/>
      <c r="E11" s="331"/>
      <c r="F11" s="331"/>
    </row>
    <row r="12" spans="1:9" s="337" customFormat="1" ht="63.75" x14ac:dyDescent="0.2">
      <c r="A12" s="331" t="s">
        <v>851</v>
      </c>
      <c r="B12" s="332" t="s">
        <v>852</v>
      </c>
      <c r="C12" s="333">
        <v>1</v>
      </c>
      <c r="D12" s="334" t="s">
        <v>331</v>
      </c>
      <c r="E12" s="335"/>
      <c r="F12" s="335">
        <f>E12*C12</f>
        <v>0</v>
      </c>
      <c r="G12" s="336"/>
      <c r="H12" s="336">
        <f>G12*C12</f>
        <v>0</v>
      </c>
    </row>
    <row r="13" spans="1:9" x14ac:dyDescent="0.2">
      <c r="A13" s="338"/>
      <c r="B13" s="339"/>
      <c r="C13" s="340"/>
      <c r="D13" s="341"/>
      <c r="E13" s="341"/>
      <c r="F13" s="341"/>
      <c r="G13" s="342"/>
      <c r="H13" s="342"/>
    </row>
    <row r="14" spans="1:9" x14ac:dyDescent="0.2">
      <c r="A14" s="328"/>
      <c r="B14" s="329"/>
      <c r="C14" s="330"/>
      <c r="D14" s="331"/>
      <c r="E14" s="331"/>
      <c r="F14" s="343">
        <f>SUM(F12:F13)</f>
        <v>0</v>
      </c>
      <c r="H14" s="343">
        <f>SUM(H12:H13)</f>
        <v>0</v>
      </c>
    </row>
    <row r="15" spans="1:9" x14ac:dyDescent="0.2">
      <c r="A15" s="328"/>
      <c r="B15" s="329"/>
      <c r="C15" s="330"/>
      <c r="D15" s="331"/>
      <c r="E15" s="331"/>
      <c r="F15" s="331"/>
    </row>
    <row r="16" spans="1:9" x14ac:dyDescent="0.2">
      <c r="A16" s="344" t="s">
        <v>853</v>
      </c>
      <c r="B16" s="345" t="s">
        <v>854</v>
      </c>
      <c r="C16" s="330"/>
      <c r="D16" s="331"/>
      <c r="E16" s="331"/>
      <c r="F16" s="331"/>
      <c r="G16" s="346"/>
      <c r="H16" s="307"/>
    </row>
    <row r="17" spans="1:8" x14ac:dyDescent="0.2">
      <c r="A17" s="331" t="s">
        <v>855</v>
      </c>
      <c r="B17" s="305" t="s">
        <v>856</v>
      </c>
      <c r="C17" s="330">
        <v>103</v>
      </c>
      <c r="D17" s="347" t="s">
        <v>331</v>
      </c>
      <c r="E17" s="335"/>
      <c r="F17" s="335">
        <f t="shared" ref="F17:F26" si="0">E17*C17</f>
        <v>0</v>
      </c>
      <c r="G17" s="336"/>
      <c r="H17" s="336">
        <f t="shared" ref="H17:H26" si="1">G17*C17</f>
        <v>0</v>
      </c>
    </row>
    <row r="18" spans="1:8" x14ac:dyDescent="0.2">
      <c r="A18" s="331" t="s">
        <v>857</v>
      </c>
      <c r="B18" s="305" t="s">
        <v>858</v>
      </c>
      <c r="C18" s="330">
        <v>1</v>
      </c>
      <c r="D18" s="347" t="s">
        <v>331</v>
      </c>
      <c r="E18" s="335"/>
      <c r="F18" s="335">
        <f>E18*C18</f>
        <v>0</v>
      </c>
      <c r="G18" s="336"/>
      <c r="H18" s="336">
        <f>G18*C18</f>
        <v>0</v>
      </c>
    </row>
    <row r="19" spans="1:8" x14ac:dyDescent="0.2">
      <c r="A19" s="331" t="s">
        <v>859</v>
      </c>
      <c r="B19" s="305" t="s">
        <v>860</v>
      </c>
      <c r="C19" s="330">
        <v>24</v>
      </c>
      <c r="D19" s="347" t="s">
        <v>331</v>
      </c>
      <c r="E19" s="335"/>
      <c r="F19" s="335">
        <f t="shared" si="0"/>
        <v>0</v>
      </c>
      <c r="G19" s="336"/>
      <c r="H19" s="336">
        <f t="shared" si="1"/>
        <v>0</v>
      </c>
    </row>
    <row r="20" spans="1:8" x14ac:dyDescent="0.2">
      <c r="A20" s="331" t="s">
        <v>861</v>
      </c>
      <c r="B20" s="305" t="s">
        <v>862</v>
      </c>
      <c r="C20" s="330">
        <v>535</v>
      </c>
      <c r="D20" s="347" t="s">
        <v>235</v>
      </c>
      <c r="E20" s="335"/>
      <c r="F20" s="335">
        <f t="shared" si="0"/>
        <v>0</v>
      </c>
      <c r="G20" s="336"/>
      <c r="H20" s="336">
        <f t="shared" si="1"/>
        <v>0</v>
      </c>
    </row>
    <row r="21" spans="1:8" x14ac:dyDescent="0.2">
      <c r="A21" s="331" t="s">
        <v>863</v>
      </c>
      <c r="B21" s="305" t="s">
        <v>864</v>
      </c>
      <c r="C21" s="330">
        <v>235</v>
      </c>
      <c r="D21" s="347" t="s">
        <v>235</v>
      </c>
      <c r="E21" s="335"/>
      <c r="F21" s="335">
        <f t="shared" si="0"/>
        <v>0</v>
      </c>
      <c r="G21" s="336"/>
      <c r="H21" s="336">
        <f t="shared" si="1"/>
        <v>0</v>
      </c>
    </row>
    <row r="22" spans="1:8" ht="13.5" customHeight="1" x14ac:dyDescent="0.2">
      <c r="A22" s="331" t="s">
        <v>865</v>
      </c>
      <c r="B22" s="305" t="s">
        <v>866</v>
      </c>
      <c r="C22" s="330">
        <v>16</v>
      </c>
      <c r="D22" s="347" t="s">
        <v>331</v>
      </c>
      <c r="E22" s="335"/>
      <c r="F22" s="335">
        <f t="shared" si="0"/>
        <v>0</v>
      </c>
      <c r="G22" s="336"/>
      <c r="H22" s="336">
        <f t="shared" si="1"/>
        <v>0</v>
      </c>
    </row>
    <row r="23" spans="1:8" x14ac:dyDescent="0.2">
      <c r="A23" s="331" t="s">
        <v>867</v>
      </c>
      <c r="B23" s="305" t="s">
        <v>868</v>
      </c>
      <c r="C23" s="330">
        <v>68</v>
      </c>
      <c r="D23" s="347" t="s">
        <v>235</v>
      </c>
      <c r="E23" s="335"/>
      <c r="F23" s="335">
        <f t="shared" si="0"/>
        <v>0</v>
      </c>
      <c r="G23" s="336"/>
      <c r="H23" s="336">
        <f t="shared" si="1"/>
        <v>0</v>
      </c>
    </row>
    <row r="24" spans="1:8" x14ac:dyDescent="0.2">
      <c r="A24" s="331" t="s">
        <v>869</v>
      </c>
      <c r="B24" s="305" t="s">
        <v>870</v>
      </c>
      <c r="C24" s="330">
        <v>105</v>
      </c>
      <c r="D24" s="347" t="s">
        <v>235</v>
      </c>
      <c r="E24" s="335"/>
      <c r="F24" s="335">
        <f t="shared" si="0"/>
        <v>0</v>
      </c>
      <c r="G24" s="336"/>
      <c r="H24" s="336">
        <f t="shared" si="1"/>
        <v>0</v>
      </c>
    </row>
    <row r="25" spans="1:8" x14ac:dyDescent="0.2">
      <c r="A25" s="331" t="s">
        <v>871</v>
      </c>
      <c r="B25" s="305" t="s">
        <v>872</v>
      </c>
      <c r="C25" s="330">
        <v>2</v>
      </c>
      <c r="D25" s="347" t="s">
        <v>331</v>
      </c>
      <c r="E25" s="335"/>
      <c r="F25" s="335">
        <f t="shared" si="0"/>
        <v>0</v>
      </c>
      <c r="G25" s="336"/>
      <c r="H25" s="336">
        <f t="shared" si="1"/>
        <v>0</v>
      </c>
    </row>
    <row r="26" spans="1:8" x14ac:dyDescent="0.2">
      <c r="A26" s="331" t="s">
        <v>873</v>
      </c>
      <c r="B26" s="305" t="s">
        <v>874</v>
      </c>
      <c r="C26" s="330">
        <v>1</v>
      </c>
      <c r="D26" s="347" t="s">
        <v>327</v>
      </c>
      <c r="E26" s="335"/>
      <c r="F26" s="335">
        <f t="shared" si="0"/>
        <v>0</v>
      </c>
      <c r="G26" s="336"/>
      <c r="H26" s="336">
        <f t="shared" si="1"/>
        <v>0</v>
      </c>
    </row>
    <row r="27" spans="1:8" x14ac:dyDescent="0.2">
      <c r="A27" s="331"/>
      <c r="B27" s="305"/>
      <c r="C27" s="330"/>
      <c r="D27" s="347"/>
      <c r="E27" s="335"/>
      <c r="F27" s="335"/>
      <c r="G27" s="336"/>
      <c r="H27" s="336"/>
    </row>
    <row r="28" spans="1:8" x14ac:dyDescent="0.2">
      <c r="A28" s="338"/>
      <c r="B28" s="339"/>
      <c r="C28" s="340"/>
      <c r="D28" s="341"/>
      <c r="E28" s="341"/>
      <c r="F28" s="341"/>
      <c r="G28" s="342"/>
      <c r="H28" s="342"/>
    </row>
    <row r="29" spans="1:8" x14ac:dyDescent="0.2">
      <c r="A29" s="328"/>
      <c r="B29" s="329"/>
      <c r="C29" s="330"/>
      <c r="D29" s="331"/>
      <c r="E29" s="331"/>
      <c r="F29" s="343">
        <f>SUM(F17:F28)</f>
        <v>0</v>
      </c>
      <c r="H29" s="343">
        <f>SUM(H17:H28)</f>
        <v>0</v>
      </c>
    </row>
    <row r="30" spans="1:8" s="337" customFormat="1" x14ac:dyDescent="0.2">
      <c r="A30" s="331"/>
      <c r="B30" s="332"/>
      <c r="C30" s="348"/>
      <c r="D30" s="331"/>
      <c r="E30" s="335"/>
      <c r="F30" s="335"/>
      <c r="G30" s="336"/>
      <c r="H30" s="336"/>
    </row>
    <row r="31" spans="1:8" x14ac:dyDescent="0.2">
      <c r="A31" s="328">
        <v>3</v>
      </c>
      <c r="B31" s="329" t="s">
        <v>875</v>
      </c>
      <c r="C31" s="330"/>
      <c r="D31" s="331"/>
      <c r="E31" s="331"/>
      <c r="F31" s="331"/>
    </row>
    <row r="32" spans="1:8" x14ac:dyDescent="0.2">
      <c r="A32" s="331" t="s">
        <v>876</v>
      </c>
      <c r="B32" s="303" t="s">
        <v>877</v>
      </c>
      <c r="C32" s="330">
        <v>55</v>
      </c>
      <c r="D32" s="331" t="s">
        <v>235</v>
      </c>
      <c r="E32" s="349"/>
      <c r="F32" s="335">
        <f t="shared" ref="F32:F38" si="2">E32*C32</f>
        <v>0</v>
      </c>
      <c r="G32" s="336"/>
      <c r="H32" s="336">
        <f t="shared" ref="H32:H38" si="3">G32*C32</f>
        <v>0</v>
      </c>
    </row>
    <row r="33" spans="1:8" x14ac:dyDescent="0.2">
      <c r="A33" s="331" t="s">
        <v>878</v>
      </c>
      <c r="B33" s="303" t="s">
        <v>879</v>
      </c>
      <c r="C33" s="330">
        <v>10</v>
      </c>
      <c r="D33" s="331" t="s">
        <v>235</v>
      </c>
      <c r="E33" s="349"/>
      <c r="F33" s="335">
        <f t="shared" si="2"/>
        <v>0</v>
      </c>
      <c r="G33" s="336"/>
      <c r="H33" s="336">
        <f t="shared" si="3"/>
        <v>0</v>
      </c>
    </row>
    <row r="34" spans="1:8" x14ac:dyDescent="0.2">
      <c r="A34" s="331" t="s">
        <v>880</v>
      </c>
      <c r="B34" s="303" t="s">
        <v>881</v>
      </c>
      <c r="C34" s="330">
        <v>50</v>
      </c>
      <c r="D34" s="331" t="s">
        <v>235</v>
      </c>
      <c r="E34" s="349"/>
      <c r="F34" s="335">
        <f t="shared" si="2"/>
        <v>0</v>
      </c>
      <c r="G34" s="336"/>
      <c r="H34" s="336">
        <f t="shared" si="3"/>
        <v>0</v>
      </c>
    </row>
    <row r="35" spans="1:8" x14ac:dyDescent="0.2">
      <c r="A35" s="331" t="s">
        <v>882</v>
      </c>
      <c r="B35" s="350" t="s">
        <v>883</v>
      </c>
      <c r="C35" s="348">
        <v>60</v>
      </c>
      <c r="D35" s="331" t="s">
        <v>235</v>
      </c>
      <c r="E35" s="335"/>
      <c r="F35" s="335">
        <f t="shared" si="2"/>
        <v>0</v>
      </c>
      <c r="G35" s="336"/>
      <c r="H35" s="336">
        <f t="shared" si="3"/>
        <v>0</v>
      </c>
    </row>
    <row r="36" spans="1:8" x14ac:dyDescent="0.2">
      <c r="A36" s="331" t="s">
        <v>884</v>
      </c>
      <c r="B36" s="350" t="s">
        <v>885</v>
      </c>
      <c r="C36" s="348">
        <v>110</v>
      </c>
      <c r="D36" s="331" t="s">
        <v>235</v>
      </c>
      <c r="E36" s="335"/>
      <c r="F36" s="335">
        <f t="shared" si="2"/>
        <v>0</v>
      </c>
      <c r="G36" s="336"/>
      <c r="H36" s="336">
        <f t="shared" si="3"/>
        <v>0</v>
      </c>
    </row>
    <row r="37" spans="1:8" x14ac:dyDescent="0.2">
      <c r="A37" s="331" t="s">
        <v>886</v>
      </c>
      <c r="B37" s="350" t="s">
        <v>887</v>
      </c>
      <c r="C37" s="348">
        <v>155</v>
      </c>
      <c r="D37" s="331" t="s">
        <v>235</v>
      </c>
      <c r="E37" s="335"/>
      <c r="F37" s="335">
        <f t="shared" si="2"/>
        <v>0</v>
      </c>
      <c r="G37" s="336"/>
      <c r="H37" s="336">
        <f t="shared" si="3"/>
        <v>0</v>
      </c>
    </row>
    <row r="38" spans="1:8" x14ac:dyDescent="0.2">
      <c r="A38" s="331" t="s">
        <v>888</v>
      </c>
      <c r="B38" s="350" t="s">
        <v>889</v>
      </c>
      <c r="C38" s="348">
        <v>930</v>
      </c>
      <c r="D38" s="331" t="s">
        <v>235</v>
      </c>
      <c r="E38" s="335"/>
      <c r="F38" s="335">
        <f t="shared" si="2"/>
        <v>0</v>
      </c>
      <c r="G38" s="336"/>
      <c r="H38" s="336">
        <f t="shared" si="3"/>
        <v>0</v>
      </c>
    </row>
    <row r="39" spans="1:8" x14ac:dyDescent="0.2">
      <c r="A39" s="338"/>
      <c r="B39" s="339"/>
      <c r="C39" s="340"/>
      <c r="D39" s="341"/>
      <c r="E39" s="341"/>
      <c r="F39" s="341"/>
      <c r="G39" s="342"/>
      <c r="H39" s="342"/>
    </row>
    <row r="40" spans="1:8" x14ac:dyDescent="0.2">
      <c r="A40" s="328"/>
      <c r="B40" s="329"/>
      <c r="C40" s="330"/>
      <c r="D40" s="331"/>
      <c r="E40" s="331"/>
      <c r="F40" s="343">
        <f>SUM(F32:F39)</f>
        <v>0</v>
      </c>
      <c r="H40" s="343">
        <f>SUM(H32:H39)</f>
        <v>0</v>
      </c>
    </row>
    <row r="41" spans="1:8" s="337" customFormat="1" x14ac:dyDescent="0.2">
      <c r="A41" s="331"/>
      <c r="B41" s="332"/>
      <c r="C41" s="348"/>
      <c r="D41" s="331"/>
      <c r="E41" s="335"/>
      <c r="F41" s="335"/>
      <c r="G41" s="336"/>
      <c r="H41" s="336"/>
    </row>
    <row r="42" spans="1:8" s="337" customFormat="1" x14ac:dyDescent="0.2">
      <c r="A42" s="331" t="s">
        <v>890</v>
      </c>
      <c r="B42" s="351" t="s">
        <v>891</v>
      </c>
      <c r="C42" s="352"/>
      <c r="E42" s="353"/>
      <c r="F42" s="353"/>
    </row>
    <row r="43" spans="1:8" s="337" customFormat="1" x14ac:dyDescent="0.2">
      <c r="A43" s="331"/>
      <c r="B43" s="354" t="s">
        <v>892</v>
      </c>
      <c r="C43" s="352"/>
      <c r="E43" s="353"/>
      <c r="F43" s="353"/>
    </row>
    <row r="44" spans="1:8" s="358" customFormat="1" x14ac:dyDescent="0.2">
      <c r="A44" s="355" t="s">
        <v>772</v>
      </c>
      <c r="B44" s="356" t="s">
        <v>893</v>
      </c>
      <c r="C44" s="357">
        <v>185</v>
      </c>
      <c r="D44" s="357" t="s">
        <v>235</v>
      </c>
      <c r="E44" s="335"/>
      <c r="F44" s="335">
        <f t="shared" ref="F44:F60" si="4">E44*C44</f>
        <v>0</v>
      </c>
      <c r="G44" s="336"/>
      <c r="H44" s="336">
        <f t="shared" ref="H44:H60" si="5">G44*C44</f>
        <v>0</v>
      </c>
    </row>
    <row r="45" spans="1:8" s="358" customFormat="1" x14ac:dyDescent="0.2">
      <c r="A45" s="355" t="s">
        <v>775</v>
      </c>
      <c r="B45" s="356" t="s">
        <v>894</v>
      </c>
      <c r="C45" s="357">
        <v>11</v>
      </c>
      <c r="D45" s="349" t="s">
        <v>331</v>
      </c>
      <c r="E45" s="335"/>
      <c r="F45" s="335">
        <f t="shared" si="4"/>
        <v>0</v>
      </c>
      <c r="G45" s="336"/>
      <c r="H45" s="336">
        <f t="shared" si="5"/>
        <v>0</v>
      </c>
    </row>
    <row r="46" spans="1:8" s="358" customFormat="1" x14ac:dyDescent="0.2">
      <c r="A46" s="355" t="s">
        <v>778</v>
      </c>
      <c r="B46" s="356" t="s">
        <v>895</v>
      </c>
      <c r="C46" s="357">
        <v>11</v>
      </c>
      <c r="D46" s="349" t="s">
        <v>331</v>
      </c>
      <c r="E46" s="335"/>
      <c r="F46" s="335">
        <f t="shared" si="4"/>
        <v>0</v>
      </c>
      <c r="G46" s="336"/>
      <c r="H46" s="336">
        <f t="shared" si="5"/>
        <v>0</v>
      </c>
    </row>
    <row r="47" spans="1:8" s="358" customFormat="1" x14ac:dyDescent="0.2">
      <c r="A47" s="355" t="s">
        <v>781</v>
      </c>
      <c r="B47" s="356" t="s">
        <v>896</v>
      </c>
      <c r="C47" s="357">
        <v>23</v>
      </c>
      <c r="D47" s="349" t="s">
        <v>331</v>
      </c>
      <c r="E47" s="335"/>
      <c r="F47" s="335">
        <f t="shared" si="4"/>
        <v>0</v>
      </c>
      <c r="G47" s="336"/>
      <c r="H47" s="336">
        <f t="shared" si="5"/>
        <v>0</v>
      </c>
    </row>
    <row r="48" spans="1:8" s="358" customFormat="1" x14ac:dyDescent="0.2">
      <c r="A48" s="355" t="s">
        <v>785</v>
      </c>
      <c r="B48" s="356" t="s">
        <v>897</v>
      </c>
      <c r="C48" s="357">
        <v>6</v>
      </c>
      <c r="D48" s="349" t="s">
        <v>331</v>
      </c>
      <c r="E48" s="335"/>
      <c r="F48" s="335">
        <f t="shared" si="4"/>
        <v>0</v>
      </c>
      <c r="G48" s="336"/>
      <c r="H48" s="336">
        <f t="shared" si="5"/>
        <v>0</v>
      </c>
    </row>
    <row r="49" spans="1:23" s="358" customFormat="1" x14ac:dyDescent="0.2">
      <c r="A49" s="355" t="s">
        <v>787</v>
      </c>
      <c r="B49" s="356" t="s">
        <v>898</v>
      </c>
      <c r="C49" s="357">
        <v>6</v>
      </c>
      <c r="D49" s="349" t="s">
        <v>331</v>
      </c>
      <c r="E49" s="335"/>
      <c r="F49" s="335">
        <f t="shared" si="4"/>
        <v>0</v>
      </c>
      <c r="G49" s="336"/>
      <c r="H49" s="336">
        <f t="shared" si="5"/>
        <v>0</v>
      </c>
    </row>
    <row r="50" spans="1:23" s="358" customFormat="1" x14ac:dyDescent="0.2">
      <c r="A50" s="355" t="s">
        <v>791</v>
      </c>
      <c r="B50" s="356" t="s">
        <v>899</v>
      </c>
      <c r="C50" s="357">
        <v>1</v>
      </c>
      <c r="D50" s="349" t="s">
        <v>331</v>
      </c>
      <c r="E50" s="335"/>
      <c r="F50" s="335">
        <f t="shared" si="4"/>
        <v>0</v>
      </c>
      <c r="G50" s="336"/>
      <c r="H50" s="336">
        <f t="shared" si="5"/>
        <v>0</v>
      </c>
    </row>
    <row r="51" spans="1:23" s="358" customFormat="1" x14ac:dyDescent="0.2">
      <c r="A51" s="355" t="s">
        <v>794</v>
      </c>
      <c r="B51" s="356" t="s">
        <v>900</v>
      </c>
      <c r="C51" s="357">
        <v>3</v>
      </c>
      <c r="D51" s="349" t="s">
        <v>331</v>
      </c>
      <c r="E51" s="335"/>
      <c r="F51" s="335">
        <f t="shared" si="4"/>
        <v>0</v>
      </c>
      <c r="G51" s="336"/>
      <c r="H51" s="336">
        <f t="shared" si="5"/>
        <v>0</v>
      </c>
    </row>
    <row r="52" spans="1:23" x14ac:dyDescent="0.2">
      <c r="A52" s="355" t="s">
        <v>797</v>
      </c>
      <c r="B52" s="356" t="s">
        <v>901</v>
      </c>
      <c r="C52" s="309">
        <v>5</v>
      </c>
      <c r="D52" s="317" t="s">
        <v>331</v>
      </c>
      <c r="F52" s="335">
        <f t="shared" si="4"/>
        <v>0</v>
      </c>
      <c r="G52" s="336"/>
      <c r="H52" s="336">
        <f t="shared" si="5"/>
        <v>0</v>
      </c>
    </row>
    <row r="53" spans="1:23" x14ac:dyDescent="0.2">
      <c r="A53" s="355" t="s">
        <v>801</v>
      </c>
      <c r="B53" s="356" t="s">
        <v>902</v>
      </c>
      <c r="C53" s="309">
        <v>15</v>
      </c>
      <c r="D53" s="317" t="s">
        <v>331</v>
      </c>
      <c r="F53" s="335">
        <f t="shared" si="4"/>
        <v>0</v>
      </c>
      <c r="G53" s="336"/>
      <c r="H53" s="336">
        <f t="shared" si="5"/>
        <v>0</v>
      </c>
    </row>
    <row r="54" spans="1:23" s="358" customFormat="1" x14ac:dyDescent="0.2">
      <c r="A54" s="355" t="s">
        <v>804</v>
      </c>
      <c r="B54" s="359" t="s">
        <v>903</v>
      </c>
      <c r="C54" s="357">
        <v>1</v>
      </c>
      <c r="D54" s="357" t="s">
        <v>327</v>
      </c>
      <c r="E54" s="335"/>
      <c r="F54" s="335">
        <f t="shared" si="4"/>
        <v>0</v>
      </c>
      <c r="G54" s="336"/>
      <c r="H54" s="336">
        <f t="shared" si="5"/>
        <v>0</v>
      </c>
    </row>
    <row r="55" spans="1:23" s="337" customFormat="1" x14ac:dyDescent="0.2">
      <c r="A55" s="355" t="s">
        <v>904</v>
      </c>
      <c r="B55" s="332" t="s">
        <v>905</v>
      </c>
      <c r="C55" s="330">
        <v>25</v>
      </c>
      <c r="D55" s="331" t="s">
        <v>235</v>
      </c>
      <c r="E55" s="360"/>
      <c r="F55" s="335">
        <f t="shared" si="4"/>
        <v>0</v>
      </c>
      <c r="G55" s="336"/>
      <c r="H55" s="336">
        <f t="shared" si="5"/>
        <v>0</v>
      </c>
      <c r="I55" s="348"/>
      <c r="J55" s="330"/>
      <c r="K55" s="360"/>
      <c r="L55" s="360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</row>
    <row r="56" spans="1:23" s="337" customFormat="1" x14ac:dyDescent="0.2">
      <c r="A56" s="355" t="s">
        <v>906</v>
      </c>
      <c r="B56" s="356" t="s">
        <v>907</v>
      </c>
      <c r="C56" s="330">
        <v>3</v>
      </c>
      <c r="D56" s="331" t="s">
        <v>908</v>
      </c>
      <c r="E56" s="360"/>
      <c r="F56" s="335">
        <f t="shared" si="4"/>
        <v>0</v>
      </c>
      <c r="G56" s="336"/>
      <c r="H56" s="336">
        <f t="shared" si="5"/>
        <v>0</v>
      </c>
      <c r="I56" s="348"/>
      <c r="J56" s="330"/>
      <c r="K56" s="362"/>
      <c r="L56" s="360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</row>
    <row r="57" spans="1:23" s="337" customFormat="1" x14ac:dyDescent="0.2">
      <c r="A57" s="355" t="s">
        <v>909</v>
      </c>
      <c r="B57" s="332" t="s">
        <v>910</v>
      </c>
      <c r="C57" s="330">
        <v>14</v>
      </c>
      <c r="D57" s="331" t="s">
        <v>331</v>
      </c>
      <c r="E57" s="360"/>
      <c r="F57" s="335">
        <f t="shared" si="4"/>
        <v>0</v>
      </c>
      <c r="G57" s="336"/>
      <c r="H57" s="336">
        <f t="shared" si="5"/>
        <v>0</v>
      </c>
      <c r="I57" s="348"/>
      <c r="J57" s="330"/>
      <c r="K57" s="362"/>
      <c r="L57" s="360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</row>
    <row r="58" spans="1:23" s="337" customFormat="1" x14ac:dyDescent="0.2">
      <c r="A58" s="355" t="s">
        <v>911</v>
      </c>
      <c r="B58" s="356" t="s">
        <v>912</v>
      </c>
      <c r="C58" s="330">
        <v>1</v>
      </c>
      <c r="D58" s="331" t="s">
        <v>331</v>
      </c>
      <c r="E58" s="360"/>
      <c r="F58" s="335">
        <f t="shared" si="4"/>
        <v>0</v>
      </c>
      <c r="G58" s="336"/>
      <c r="H58" s="336">
        <f t="shared" si="5"/>
        <v>0</v>
      </c>
    </row>
    <row r="59" spans="1:23" s="337" customFormat="1" x14ac:dyDescent="0.2">
      <c r="A59" s="355" t="s">
        <v>913</v>
      </c>
      <c r="B59" s="356" t="s">
        <v>914</v>
      </c>
      <c r="C59" s="330">
        <v>1</v>
      </c>
      <c r="D59" s="331" t="s">
        <v>331</v>
      </c>
      <c r="E59" s="360"/>
      <c r="F59" s="335">
        <f t="shared" si="4"/>
        <v>0</v>
      </c>
      <c r="G59" s="336"/>
      <c r="H59" s="336">
        <f t="shared" si="5"/>
        <v>0</v>
      </c>
      <c r="I59" s="348"/>
      <c r="J59" s="361"/>
      <c r="K59" s="361"/>
      <c r="L59" s="361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</row>
    <row r="60" spans="1:23" x14ac:dyDescent="0.2">
      <c r="A60" s="355" t="s">
        <v>915</v>
      </c>
      <c r="B60" s="350" t="s">
        <v>887</v>
      </c>
      <c r="C60" s="348">
        <v>110</v>
      </c>
      <c r="D60" s="331" t="s">
        <v>235</v>
      </c>
      <c r="E60" s="335"/>
      <c r="F60" s="335">
        <f t="shared" si="4"/>
        <v>0</v>
      </c>
      <c r="G60" s="336"/>
      <c r="H60" s="336">
        <f t="shared" si="5"/>
        <v>0</v>
      </c>
    </row>
    <row r="61" spans="1:23" x14ac:dyDescent="0.2">
      <c r="A61" s="331"/>
      <c r="B61" s="350"/>
      <c r="C61" s="348"/>
      <c r="D61" s="331"/>
      <c r="E61" s="335"/>
      <c r="F61" s="335"/>
      <c r="G61" s="336"/>
      <c r="H61" s="336"/>
    </row>
    <row r="62" spans="1:23" s="337" customFormat="1" x14ac:dyDescent="0.2">
      <c r="A62" s="331"/>
      <c r="B62" s="354" t="s">
        <v>916</v>
      </c>
      <c r="C62" s="352"/>
      <c r="E62" s="353"/>
      <c r="F62" s="353"/>
    </row>
    <row r="63" spans="1:23" s="337" customFormat="1" x14ac:dyDescent="0.2">
      <c r="A63" s="355" t="s">
        <v>917</v>
      </c>
      <c r="B63" s="356" t="s">
        <v>918</v>
      </c>
      <c r="C63" s="330">
        <v>22</v>
      </c>
      <c r="D63" s="331" t="s">
        <v>908</v>
      </c>
      <c r="E63" s="360"/>
      <c r="F63" s="335">
        <f t="shared" ref="F63:F80" si="6">E63*C63</f>
        <v>0</v>
      </c>
      <c r="G63" s="336"/>
      <c r="H63" s="336">
        <f>G63*C63</f>
        <v>0</v>
      </c>
      <c r="I63" s="348"/>
      <c r="J63" s="330"/>
      <c r="K63" s="362"/>
      <c r="L63" s="360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361"/>
    </row>
    <row r="64" spans="1:23" s="337" customFormat="1" x14ac:dyDescent="0.2">
      <c r="A64" s="355" t="s">
        <v>919</v>
      </c>
      <c r="B64" s="356" t="s">
        <v>920</v>
      </c>
      <c r="C64" s="330">
        <v>25</v>
      </c>
      <c r="D64" s="331" t="s">
        <v>908</v>
      </c>
      <c r="E64" s="360"/>
      <c r="F64" s="335">
        <f t="shared" si="6"/>
        <v>0</v>
      </c>
      <c r="G64" s="336"/>
      <c r="H64" s="336">
        <f>G64*C64</f>
        <v>0</v>
      </c>
      <c r="I64" s="348"/>
      <c r="J64" s="330"/>
      <c r="K64" s="362"/>
      <c r="L64" s="360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</row>
    <row r="65" spans="1:23" s="337" customFormat="1" x14ac:dyDescent="0.2">
      <c r="A65" s="355" t="s">
        <v>921</v>
      </c>
      <c r="B65" s="356" t="s">
        <v>922</v>
      </c>
      <c r="C65" s="330">
        <v>45</v>
      </c>
      <c r="D65" s="331" t="s">
        <v>331</v>
      </c>
      <c r="E65" s="360"/>
      <c r="F65" s="335">
        <f t="shared" si="6"/>
        <v>0</v>
      </c>
      <c r="G65" s="336"/>
      <c r="H65" s="336">
        <f t="shared" ref="H65:H76" si="7">G65*C65</f>
        <v>0</v>
      </c>
      <c r="I65" s="348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</row>
    <row r="66" spans="1:23" s="337" customFormat="1" x14ac:dyDescent="0.2">
      <c r="A66" s="355" t="s">
        <v>923</v>
      </c>
      <c r="B66" s="356" t="s">
        <v>924</v>
      </c>
      <c r="C66" s="330">
        <v>10</v>
      </c>
      <c r="D66" s="331" t="s">
        <v>331</v>
      </c>
      <c r="E66" s="360"/>
      <c r="F66" s="335">
        <f t="shared" si="6"/>
        <v>0</v>
      </c>
      <c r="G66" s="336"/>
      <c r="H66" s="336">
        <f t="shared" si="7"/>
        <v>0</v>
      </c>
      <c r="I66" s="348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</row>
    <row r="67" spans="1:23" s="337" customFormat="1" x14ac:dyDescent="0.2">
      <c r="A67" s="355" t="s">
        <v>925</v>
      </c>
      <c r="B67" s="356" t="s">
        <v>926</v>
      </c>
      <c r="C67" s="330">
        <v>105</v>
      </c>
      <c r="D67" s="331" t="s">
        <v>331</v>
      </c>
      <c r="E67" s="360"/>
      <c r="F67" s="335">
        <f t="shared" si="6"/>
        <v>0</v>
      </c>
      <c r="G67" s="336"/>
      <c r="H67" s="336">
        <f t="shared" si="7"/>
        <v>0</v>
      </c>
      <c r="I67" s="348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</row>
    <row r="68" spans="1:23" s="337" customFormat="1" x14ac:dyDescent="0.2">
      <c r="A68" s="355" t="s">
        <v>927</v>
      </c>
      <c r="B68" s="356" t="s">
        <v>928</v>
      </c>
      <c r="C68" s="330">
        <v>7</v>
      </c>
      <c r="D68" s="331" t="s">
        <v>331</v>
      </c>
      <c r="E68" s="360"/>
      <c r="F68" s="335">
        <f t="shared" si="6"/>
        <v>0</v>
      </c>
      <c r="G68" s="336"/>
      <c r="H68" s="336">
        <f t="shared" si="7"/>
        <v>0</v>
      </c>
      <c r="I68" s="348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</row>
    <row r="69" spans="1:23" s="337" customFormat="1" x14ac:dyDescent="0.2">
      <c r="A69" s="355" t="s">
        <v>929</v>
      </c>
      <c r="B69" s="356" t="s">
        <v>930</v>
      </c>
      <c r="C69" s="330">
        <v>155</v>
      </c>
      <c r="D69" s="331" t="s">
        <v>331</v>
      </c>
      <c r="E69" s="360"/>
      <c r="F69" s="335">
        <f t="shared" si="6"/>
        <v>0</v>
      </c>
      <c r="G69" s="336"/>
      <c r="H69" s="336">
        <f t="shared" si="7"/>
        <v>0</v>
      </c>
      <c r="I69" s="348"/>
      <c r="J69" s="361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</row>
    <row r="70" spans="1:23" s="337" customFormat="1" x14ac:dyDescent="0.2">
      <c r="A70" s="355" t="s">
        <v>931</v>
      </c>
      <c r="B70" s="356" t="s">
        <v>932</v>
      </c>
      <c r="C70" s="330">
        <v>35</v>
      </c>
      <c r="D70" s="331" t="s">
        <v>331</v>
      </c>
      <c r="E70" s="360"/>
      <c r="F70" s="335">
        <f t="shared" si="6"/>
        <v>0</v>
      </c>
      <c r="G70" s="336"/>
      <c r="H70" s="336">
        <f>G70*C70</f>
        <v>0</v>
      </c>
      <c r="I70" s="348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</row>
    <row r="71" spans="1:23" s="337" customFormat="1" x14ac:dyDescent="0.2">
      <c r="A71" s="355" t="s">
        <v>933</v>
      </c>
      <c r="B71" s="356" t="s">
        <v>934</v>
      </c>
      <c r="C71" s="330">
        <v>6</v>
      </c>
      <c r="D71" s="331" t="s">
        <v>331</v>
      </c>
      <c r="E71" s="360"/>
      <c r="F71" s="335">
        <f t="shared" si="6"/>
        <v>0</v>
      </c>
      <c r="G71" s="336"/>
      <c r="H71" s="336">
        <f t="shared" si="7"/>
        <v>0</v>
      </c>
      <c r="I71" s="348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</row>
    <row r="72" spans="1:23" s="337" customFormat="1" x14ac:dyDescent="0.2">
      <c r="A72" s="355" t="s">
        <v>935</v>
      </c>
      <c r="B72" s="356" t="s">
        <v>936</v>
      </c>
      <c r="C72" s="330">
        <v>2</v>
      </c>
      <c r="D72" s="331" t="s">
        <v>331</v>
      </c>
      <c r="E72" s="360"/>
      <c r="F72" s="335">
        <f t="shared" si="6"/>
        <v>0</v>
      </c>
      <c r="G72" s="336"/>
      <c r="H72" s="336">
        <f>G72*C72</f>
        <v>0</v>
      </c>
      <c r="I72" s="348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</row>
    <row r="73" spans="1:23" s="337" customFormat="1" x14ac:dyDescent="0.2">
      <c r="A73" s="355" t="s">
        <v>937</v>
      </c>
      <c r="B73" s="356" t="s">
        <v>938</v>
      </c>
      <c r="C73" s="330">
        <v>8</v>
      </c>
      <c r="D73" s="331" t="s">
        <v>331</v>
      </c>
      <c r="E73" s="360"/>
      <c r="F73" s="335">
        <f t="shared" si="6"/>
        <v>0</v>
      </c>
      <c r="G73" s="336"/>
      <c r="H73" s="336">
        <f t="shared" si="7"/>
        <v>0</v>
      </c>
      <c r="I73" s="348"/>
      <c r="J73" s="330"/>
      <c r="K73" s="360"/>
      <c r="L73" s="360"/>
      <c r="M73" s="361"/>
      <c r="N73" s="361"/>
      <c r="O73" s="361"/>
      <c r="P73" s="361"/>
      <c r="Q73" s="361"/>
      <c r="R73" s="361"/>
      <c r="S73" s="361"/>
      <c r="T73" s="361"/>
      <c r="U73" s="361"/>
      <c r="V73" s="361"/>
      <c r="W73" s="361"/>
    </row>
    <row r="74" spans="1:23" s="337" customFormat="1" x14ac:dyDescent="0.2">
      <c r="A74" s="355" t="s">
        <v>939</v>
      </c>
      <c r="B74" s="356" t="s">
        <v>940</v>
      </c>
      <c r="C74" s="330">
        <v>7</v>
      </c>
      <c r="D74" s="331" t="s">
        <v>331</v>
      </c>
      <c r="E74" s="360"/>
      <c r="F74" s="335">
        <f t="shared" si="6"/>
        <v>0</v>
      </c>
      <c r="G74" s="336"/>
      <c r="H74" s="336">
        <f t="shared" si="7"/>
        <v>0</v>
      </c>
      <c r="I74" s="348"/>
      <c r="J74" s="330"/>
      <c r="K74" s="360"/>
      <c r="L74" s="360"/>
      <c r="M74" s="361"/>
      <c r="N74" s="361"/>
      <c r="O74" s="361"/>
      <c r="P74" s="361"/>
      <c r="Q74" s="361"/>
      <c r="R74" s="361"/>
      <c r="S74" s="361"/>
      <c r="T74" s="361"/>
      <c r="U74" s="361"/>
      <c r="V74" s="361"/>
      <c r="W74" s="361"/>
    </row>
    <row r="75" spans="1:23" s="337" customFormat="1" x14ac:dyDescent="0.2">
      <c r="A75" s="355" t="s">
        <v>941</v>
      </c>
      <c r="B75" s="356" t="s">
        <v>942</v>
      </c>
      <c r="C75" s="331" t="s">
        <v>943</v>
      </c>
      <c r="D75" s="331" t="s">
        <v>331</v>
      </c>
      <c r="E75" s="360"/>
      <c r="F75" s="335">
        <f t="shared" si="6"/>
        <v>0</v>
      </c>
      <c r="G75" s="336"/>
      <c r="H75" s="336">
        <f t="shared" si="7"/>
        <v>0</v>
      </c>
      <c r="I75" s="348"/>
      <c r="J75" s="330"/>
      <c r="K75" s="362"/>
      <c r="L75" s="360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61"/>
    </row>
    <row r="76" spans="1:23" s="337" customFormat="1" x14ac:dyDescent="0.2">
      <c r="A76" s="355" t="s">
        <v>944</v>
      </c>
      <c r="B76" s="356" t="s">
        <v>945</v>
      </c>
      <c r="C76" s="331" t="s">
        <v>68</v>
      </c>
      <c r="D76" s="331" t="s">
        <v>327</v>
      </c>
      <c r="E76" s="360"/>
      <c r="F76" s="335">
        <f t="shared" si="6"/>
        <v>0</v>
      </c>
      <c r="G76" s="336"/>
      <c r="H76" s="336">
        <f t="shared" si="7"/>
        <v>0</v>
      </c>
      <c r="I76" s="348"/>
      <c r="J76" s="330"/>
      <c r="K76" s="362"/>
      <c r="L76" s="360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</row>
    <row r="77" spans="1:23" s="337" customFormat="1" x14ac:dyDescent="0.2">
      <c r="A77" s="355" t="s">
        <v>946</v>
      </c>
      <c r="B77" s="332" t="s">
        <v>905</v>
      </c>
      <c r="C77" s="330">
        <v>120</v>
      </c>
      <c r="D77" s="331" t="s">
        <v>235</v>
      </c>
      <c r="E77" s="360"/>
      <c r="F77" s="335">
        <f t="shared" si="6"/>
        <v>0</v>
      </c>
      <c r="G77" s="336"/>
      <c r="H77" s="336">
        <f>G77*C77</f>
        <v>0</v>
      </c>
      <c r="I77" s="348"/>
      <c r="J77" s="330"/>
      <c r="K77" s="360"/>
      <c r="L77" s="360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</row>
    <row r="78" spans="1:23" s="337" customFormat="1" x14ac:dyDescent="0.2">
      <c r="A78" s="355" t="s">
        <v>947</v>
      </c>
      <c r="B78" s="332" t="s">
        <v>910</v>
      </c>
      <c r="C78" s="330">
        <v>8</v>
      </c>
      <c r="D78" s="331" t="s">
        <v>331</v>
      </c>
      <c r="E78" s="360"/>
      <c r="F78" s="335">
        <f t="shared" si="6"/>
        <v>0</v>
      </c>
      <c r="G78" s="336"/>
      <c r="H78" s="336">
        <f>G78*C78</f>
        <v>0</v>
      </c>
      <c r="I78" s="348"/>
      <c r="J78" s="330"/>
      <c r="K78" s="362"/>
      <c r="L78" s="360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</row>
    <row r="79" spans="1:23" s="337" customFormat="1" x14ac:dyDescent="0.2">
      <c r="A79" s="355" t="s">
        <v>948</v>
      </c>
      <c r="B79" s="308" t="s">
        <v>949</v>
      </c>
      <c r="C79" s="330">
        <v>1</v>
      </c>
      <c r="D79" s="331" t="s">
        <v>331</v>
      </c>
      <c r="E79" s="360"/>
      <c r="F79" s="335">
        <f t="shared" si="6"/>
        <v>0</v>
      </c>
      <c r="G79" s="336"/>
      <c r="H79" s="336">
        <f>G79*C79</f>
        <v>0</v>
      </c>
      <c r="I79" s="348"/>
      <c r="J79" s="330"/>
      <c r="K79" s="360"/>
      <c r="L79" s="360"/>
      <c r="M79" s="361"/>
      <c r="N79" s="361"/>
      <c r="O79" s="361"/>
      <c r="P79" s="361"/>
      <c r="Q79" s="361"/>
      <c r="R79" s="361"/>
      <c r="S79" s="361"/>
      <c r="T79" s="361"/>
      <c r="U79" s="361"/>
      <c r="V79" s="361"/>
      <c r="W79" s="361"/>
    </row>
    <row r="80" spans="1:23" s="337" customFormat="1" x14ac:dyDescent="0.2">
      <c r="A80" s="355" t="s">
        <v>950</v>
      </c>
      <c r="B80" s="308" t="s">
        <v>951</v>
      </c>
      <c r="C80" s="330">
        <v>1</v>
      </c>
      <c r="D80" s="331" t="s">
        <v>331</v>
      </c>
      <c r="E80" s="360"/>
      <c r="F80" s="335">
        <f t="shared" si="6"/>
        <v>0</v>
      </c>
      <c r="G80" s="336"/>
      <c r="H80" s="336">
        <f>G80*C80</f>
        <v>0</v>
      </c>
      <c r="I80" s="348"/>
      <c r="J80" s="330"/>
      <c r="K80" s="360"/>
      <c r="L80" s="360"/>
      <c r="M80" s="361"/>
      <c r="N80" s="361"/>
      <c r="O80" s="361"/>
      <c r="P80" s="361"/>
      <c r="Q80" s="361"/>
      <c r="R80" s="361"/>
      <c r="S80" s="361"/>
      <c r="T80" s="361"/>
      <c r="U80" s="361"/>
      <c r="V80" s="361"/>
      <c r="W80" s="361"/>
    </row>
    <row r="81" spans="1:11" x14ac:dyDescent="0.2">
      <c r="A81" s="338"/>
      <c r="B81" s="339"/>
      <c r="C81" s="340"/>
      <c r="D81" s="341"/>
      <c r="E81" s="341"/>
      <c r="F81" s="341"/>
      <c r="G81" s="342"/>
      <c r="H81" s="342"/>
    </row>
    <row r="82" spans="1:11" x14ac:dyDescent="0.2">
      <c r="A82" s="328"/>
      <c r="B82" s="329"/>
      <c r="C82" s="330"/>
      <c r="D82" s="331"/>
      <c r="E82" s="331"/>
      <c r="F82" s="343">
        <f>SUM(F44:F80)</f>
        <v>0</v>
      </c>
      <c r="H82" s="343">
        <f>SUM(H43:H80)</f>
        <v>0</v>
      </c>
    </row>
    <row r="83" spans="1:11" x14ac:dyDescent="0.2">
      <c r="A83" s="328"/>
      <c r="B83" s="329"/>
      <c r="C83" s="330"/>
      <c r="D83" s="331"/>
      <c r="E83" s="331"/>
      <c r="F83" s="343"/>
      <c r="H83" s="343"/>
    </row>
    <row r="84" spans="1:11" x14ac:dyDescent="0.2">
      <c r="A84" s="328">
        <v>5</v>
      </c>
      <c r="B84" s="329" t="s">
        <v>952</v>
      </c>
      <c r="C84" s="330"/>
      <c r="D84" s="331"/>
      <c r="E84" s="331"/>
      <c r="F84" s="343"/>
      <c r="H84" s="343"/>
    </row>
    <row r="85" spans="1:11" ht="38.25" x14ac:dyDescent="0.2">
      <c r="A85" s="331" t="s">
        <v>809</v>
      </c>
      <c r="B85" s="303" t="s">
        <v>953</v>
      </c>
      <c r="C85" s="330">
        <v>1</v>
      </c>
      <c r="D85" s="331" t="s">
        <v>327</v>
      </c>
      <c r="E85" s="335"/>
      <c r="F85" s="335">
        <f t="shared" ref="F85:F90" si="8">E85*C85</f>
        <v>0</v>
      </c>
      <c r="G85" s="336"/>
      <c r="H85" s="336">
        <f t="shared" ref="H85:H90" si="9">G85*C85</f>
        <v>0</v>
      </c>
    </row>
    <row r="86" spans="1:11" x14ac:dyDescent="0.2">
      <c r="A86" s="331" t="s">
        <v>812</v>
      </c>
      <c r="B86" s="303" t="s">
        <v>954</v>
      </c>
      <c r="C86" s="330">
        <v>1</v>
      </c>
      <c r="D86" s="331" t="s">
        <v>327</v>
      </c>
      <c r="E86" s="335"/>
      <c r="F86" s="335">
        <f t="shared" si="8"/>
        <v>0</v>
      </c>
      <c r="G86" s="336"/>
      <c r="H86" s="336">
        <f t="shared" si="9"/>
        <v>0</v>
      </c>
    </row>
    <row r="87" spans="1:11" x14ac:dyDescent="0.2">
      <c r="A87" s="331" t="s">
        <v>815</v>
      </c>
      <c r="B87" s="303" t="s">
        <v>955</v>
      </c>
      <c r="C87" s="330">
        <v>1</v>
      </c>
      <c r="D87" s="331" t="s">
        <v>327</v>
      </c>
      <c r="E87" s="335"/>
      <c r="F87" s="335">
        <f t="shared" si="8"/>
        <v>0</v>
      </c>
      <c r="G87" s="336"/>
      <c r="H87" s="336">
        <f t="shared" si="9"/>
        <v>0</v>
      </c>
    </row>
    <row r="88" spans="1:11" x14ac:dyDescent="0.2">
      <c r="A88" s="331" t="s">
        <v>818</v>
      </c>
      <c r="B88" s="303" t="s">
        <v>956</v>
      </c>
      <c r="C88" s="330">
        <v>1</v>
      </c>
      <c r="D88" s="331" t="s">
        <v>327</v>
      </c>
      <c r="E88" s="335"/>
      <c r="F88" s="335">
        <f t="shared" si="8"/>
        <v>0</v>
      </c>
      <c r="G88" s="336"/>
      <c r="H88" s="336">
        <f t="shared" si="9"/>
        <v>0</v>
      </c>
    </row>
    <row r="89" spans="1:11" x14ac:dyDescent="0.2">
      <c r="A89" s="331" t="s">
        <v>821</v>
      </c>
      <c r="B89" s="303" t="s">
        <v>957</v>
      </c>
      <c r="C89" s="330">
        <v>1</v>
      </c>
      <c r="D89" s="331" t="s">
        <v>327</v>
      </c>
      <c r="E89" s="335"/>
      <c r="F89" s="335">
        <f t="shared" si="8"/>
        <v>0</v>
      </c>
      <c r="G89" s="336"/>
      <c r="H89" s="336">
        <f t="shared" si="9"/>
        <v>0</v>
      </c>
    </row>
    <row r="90" spans="1:11" x14ac:dyDescent="0.2">
      <c r="A90" s="331" t="s">
        <v>823</v>
      </c>
      <c r="B90" s="303" t="s">
        <v>958</v>
      </c>
      <c r="C90" s="330">
        <v>1</v>
      </c>
      <c r="D90" s="331" t="s">
        <v>327</v>
      </c>
      <c r="E90" s="335"/>
      <c r="F90" s="335">
        <f t="shared" si="8"/>
        <v>0</v>
      </c>
      <c r="G90" s="336"/>
      <c r="H90" s="336">
        <f t="shared" si="9"/>
        <v>0</v>
      </c>
    </row>
    <row r="91" spans="1:11" x14ac:dyDescent="0.2">
      <c r="A91" s="338"/>
      <c r="B91" s="339"/>
      <c r="C91" s="340"/>
      <c r="D91" s="341"/>
      <c r="E91" s="341"/>
      <c r="F91" s="341"/>
      <c r="G91" s="342"/>
      <c r="H91" s="342"/>
    </row>
    <row r="92" spans="1:11" x14ac:dyDescent="0.2">
      <c r="A92" s="328"/>
      <c r="B92" s="329"/>
      <c r="C92" s="330"/>
      <c r="D92" s="331"/>
      <c r="E92" s="331"/>
      <c r="F92" s="343">
        <f>SUM(F85:F91)</f>
        <v>0</v>
      </c>
      <c r="H92" s="343">
        <f>SUM(H85:H91)</f>
        <v>0</v>
      </c>
    </row>
    <row r="93" spans="1:11" x14ac:dyDescent="0.2">
      <c r="A93" s="328"/>
      <c r="B93" s="329"/>
      <c r="C93" s="330"/>
      <c r="D93" s="331"/>
      <c r="E93" s="331"/>
      <c r="F93" s="343"/>
      <c r="H93" s="343"/>
    </row>
    <row r="94" spans="1:11" x14ac:dyDescent="0.2">
      <c r="A94" s="328">
        <v>6</v>
      </c>
      <c r="B94" s="329" t="s">
        <v>520</v>
      </c>
      <c r="C94" s="330"/>
      <c r="D94" s="331"/>
      <c r="E94" s="331"/>
      <c r="F94" s="343"/>
      <c r="H94" s="343"/>
    </row>
    <row r="95" spans="1:11" s="337" customFormat="1" x14ac:dyDescent="0.2">
      <c r="A95" s="355" t="s">
        <v>959</v>
      </c>
      <c r="B95" s="303" t="s">
        <v>960</v>
      </c>
      <c r="C95" s="330">
        <v>155</v>
      </c>
      <c r="D95" s="331" t="s">
        <v>235</v>
      </c>
      <c r="E95" s="335" t="s">
        <v>961</v>
      </c>
      <c r="F95" s="335" t="s">
        <v>961</v>
      </c>
      <c r="G95" s="336"/>
      <c r="H95" s="336">
        <f t="shared" ref="H95:H100" si="10">G95*C95</f>
        <v>0</v>
      </c>
      <c r="K95" s="363"/>
    </row>
    <row r="96" spans="1:11" s="337" customFormat="1" x14ac:dyDescent="0.2">
      <c r="A96" s="355" t="s">
        <v>962</v>
      </c>
      <c r="B96" s="303" t="s">
        <v>963</v>
      </c>
      <c r="C96" s="330">
        <v>65</v>
      </c>
      <c r="D96" s="331" t="s">
        <v>235</v>
      </c>
      <c r="E96" s="335" t="s">
        <v>961</v>
      </c>
      <c r="F96" s="335" t="s">
        <v>961</v>
      </c>
      <c r="G96" s="336"/>
      <c r="H96" s="336">
        <f t="shared" si="10"/>
        <v>0</v>
      </c>
      <c r="K96" s="363"/>
    </row>
    <row r="97" spans="1:13" s="337" customFormat="1" x14ac:dyDescent="0.2">
      <c r="A97" s="355" t="s">
        <v>964</v>
      </c>
      <c r="B97" s="303" t="s">
        <v>965</v>
      </c>
      <c r="C97" s="330">
        <v>45</v>
      </c>
      <c r="D97" s="331" t="s">
        <v>331</v>
      </c>
      <c r="E97" s="335" t="s">
        <v>961</v>
      </c>
      <c r="F97" s="335" t="s">
        <v>961</v>
      </c>
      <c r="G97" s="336"/>
      <c r="H97" s="336">
        <f t="shared" si="10"/>
        <v>0</v>
      </c>
      <c r="K97" s="363"/>
    </row>
    <row r="98" spans="1:13" s="337" customFormat="1" x14ac:dyDescent="0.2">
      <c r="A98" s="355" t="s">
        <v>966</v>
      </c>
      <c r="B98" s="337" t="s">
        <v>967</v>
      </c>
      <c r="C98" s="348">
        <v>1</v>
      </c>
      <c r="D98" s="331" t="s">
        <v>178</v>
      </c>
      <c r="E98" s="335" t="s">
        <v>961</v>
      </c>
      <c r="F98" s="335" t="s">
        <v>961</v>
      </c>
      <c r="G98" s="336"/>
      <c r="H98" s="336">
        <f t="shared" si="10"/>
        <v>0</v>
      </c>
      <c r="K98" s="363"/>
    </row>
    <row r="99" spans="1:13" s="337" customFormat="1" x14ac:dyDescent="0.2">
      <c r="A99" s="355" t="s">
        <v>968</v>
      </c>
      <c r="B99" s="337" t="s">
        <v>969</v>
      </c>
      <c r="C99" s="348">
        <v>1</v>
      </c>
      <c r="D99" s="331" t="s">
        <v>178</v>
      </c>
      <c r="E99" s="335" t="s">
        <v>961</v>
      </c>
      <c r="F99" s="335" t="s">
        <v>961</v>
      </c>
      <c r="G99" s="336"/>
      <c r="H99" s="336">
        <f t="shared" si="10"/>
        <v>0</v>
      </c>
      <c r="K99" s="363"/>
    </row>
    <row r="100" spans="1:13" s="337" customFormat="1" x14ac:dyDescent="0.2">
      <c r="A100" s="355" t="s">
        <v>970</v>
      </c>
      <c r="B100" s="337" t="s">
        <v>971</v>
      </c>
      <c r="C100" s="348">
        <v>140</v>
      </c>
      <c r="D100" s="331" t="s">
        <v>235</v>
      </c>
      <c r="E100" s="335" t="s">
        <v>961</v>
      </c>
      <c r="F100" s="335" t="s">
        <v>961</v>
      </c>
      <c r="G100" s="336"/>
      <c r="H100" s="336">
        <f t="shared" si="10"/>
        <v>0</v>
      </c>
      <c r="K100" s="363"/>
    </row>
    <row r="101" spans="1:13" x14ac:dyDescent="0.2">
      <c r="A101" s="338"/>
      <c r="B101" s="339"/>
      <c r="C101" s="340"/>
      <c r="D101" s="341"/>
      <c r="E101" s="341"/>
      <c r="F101" s="341"/>
      <c r="G101" s="342"/>
      <c r="H101" s="342"/>
    </row>
    <row r="102" spans="1:13" x14ac:dyDescent="0.2">
      <c r="A102" s="328"/>
      <c r="B102" s="329"/>
      <c r="C102" s="330"/>
      <c r="D102" s="331"/>
      <c r="E102" s="331"/>
      <c r="F102" s="343">
        <f>SUM(F95:F100)</f>
        <v>0</v>
      </c>
      <c r="H102" s="343">
        <f>SUM(H95:H101)</f>
        <v>0</v>
      </c>
    </row>
    <row r="103" spans="1:13" x14ac:dyDescent="0.2">
      <c r="A103" s="331"/>
      <c r="B103" s="305"/>
      <c r="C103" s="330"/>
      <c r="D103" s="347"/>
      <c r="E103" s="347"/>
      <c r="F103" s="347"/>
      <c r="G103" s="346"/>
      <c r="H103" s="346"/>
    </row>
    <row r="104" spans="1:13" x14ac:dyDescent="0.2">
      <c r="A104" s="328">
        <v>7</v>
      </c>
      <c r="B104" s="329" t="s">
        <v>972</v>
      </c>
      <c r="C104" s="330"/>
      <c r="D104" s="331"/>
      <c r="E104" s="331"/>
      <c r="F104" s="343"/>
      <c r="H104" s="343"/>
    </row>
    <row r="105" spans="1:13" x14ac:dyDescent="0.2">
      <c r="A105" s="331" t="s">
        <v>973</v>
      </c>
      <c r="B105" s="364" t="s">
        <v>974</v>
      </c>
      <c r="C105" s="348">
        <v>12</v>
      </c>
      <c r="D105" s="331" t="s">
        <v>975</v>
      </c>
      <c r="E105" s="335" t="s">
        <v>961</v>
      </c>
      <c r="F105" s="335" t="s">
        <v>961</v>
      </c>
      <c r="G105" s="336"/>
      <c r="H105" s="336">
        <f t="shared" ref="H105:H110" si="11">G105*C105</f>
        <v>0</v>
      </c>
    </row>
    <row r="106" spans="1:13" s="337" customFormat="1" x14ac:dyDescent="0.2">
      <c r="A106" s="331" t="s">
        <v>976</v>
      </c>
      <c r="B106" s="364" t="s">
        <v>977</v>
      </c>
      <c r="C106" s="348">
        <v>63</v>
      </c>
      <c r="D106" s="331" t="s">
        <v>975</v>
      </c>
      <c r="E106" s="335" t="s">
        <v>961</v>
      </c>
      <c r="F106" s="335" t="s">
        <v>961</v>
      </c>
      <c r="G106" s="336"/>
      <c r="H106" s="336">
        <f t="shared" si="11"/>
        <v>0</v>
      </c>
      <c r="M106" s="363"/>
    </row>
    <row r="107" spans="1:13" s="337" customFormat="1" x14ac:dyDescent="0.2">
      <c r="A107" s="331" t="s">
        <v>978</v>
      </c>
      <c r="B107" s="337" t="s">
        <v>979</v>
      </c>
      <c r="C107" s="348">
        <v>1</v>
      </c>
      <c r="D107" s="331" t="s">
        <v>327</v>
      </c>
      <c r="E107" s="335" t="s">
        <v>961</v>
      </c>
      <c r="F107" s="335" t="s">
        <v>961</v>
      </c>
      <c r="G107" s="336"/>
      <c r="H107" s="336">
        <f t="shared" si="11"/>
        <v>0</v>
      </c>
      <c r="M107" s="363"/>
    </row>
    <row r="108" spans="1:13" s="337" customFormat="1" x14ac:dyDescent="0.2">
      <c r="A108" s="331" t="s">
        <v>980</v>
      </c>
      <c r="B108" s="337" t="s">
        <v>981</v>
      </c>
      <c r="C108" s="348">
        <v>1</v>
      </c>
      <c r="D108" s="331" t="s">
        <v>327</v>
      </c>
      <c r="E108" s="335" t="s">
        <v>961</v>
      </c>
      <c r="F108" s="335" t="s">
        <v>961</v>
      </c>
      <c r="G108" s="336"/>
      <c r="H108" s="336">
        <f t="shared" si="11"/>
        <v>0</v>
      </c>
      <c r="M108" s="363"/>
    </row>
    <row r="109" spans="1:13" s="337" customFormat="1" x14ac:dyDescent="0.2">
      <c r="A109" s="331" t="s">
        <v>982</v>
      </c>
      <c r="B109" s="308" t="s">
        <v>983</v>
      </c>
      <c r="C109" s="330">
        <v>1</v>
      </c>
      <c r="D109" s="331" t="s">
        <v>327</v>
      </c>
      <c r="E109" s="335" t="s">
        <v>961</v>
      </c>
      <c r="F109" s="335" t="s">
        <v>961</v>
      </c>
      <c r="G109" s="336"/>
      <c r="H109" s="336">
        <f t="shared" si="11"/>
        <v>0</v>
      </c>
      <c r="M109" s="363"/>
    </row>
    <row r="110" spans="1:13" x14ac:dyDescent="0.2">
      <c r="A110" s="331" t="s">
        <v>984</v>
      </c>
      <c r="B110" s="308" t="s">
        <v>985</v>
      </c>
      <c r="C110" s="330">
        <v>1</v>
      </c>
      <c r="D110" s="331" t="s">
        <v>327</v>
      </c>
      <c r="E110" s="335" t="s">
        <v>961</v>
      </c>
      <c r="F110" s="335" t="s">
        <v>961</v>
      </c>
      <c r="G110" s="336"/>
      <c r="H110" s="336">
        <f t="shared" si="11"/>
        <v>0</v>
      </c>
      <c r="M110" s="365"/>
    </row>
    <row r="111" spans="1:13" x14ac:dyDescent="0.2">
      <c r="A111" s="338"/>
      <c r="B111" s="339"/>
      <c r="C111" s="340"/>
      <c r="D111" s="341"/>
      <c r="E111" s="341"/>
      <c r="F111" s="341"/>
      <c r="G111" s="342"/>
      <c r="H111" s="342"/>
    </row>
    <row r="112" spans="1:13" x14ac:dyDescent="0.2">
      <c r="A112" s="328"/>
      <c r="B112" s="329"/>
      <c r="C112" s="330"/>
      <c r="D112" s="331"/>
      <c r="E112" s="331"/>
      <c r="F112" s="343">
        <f>SUM(F105:F110)</f>
        <v>0</v>
      </c>
      <c r="H112" s="343">
        <f>SUM(H105:H111)</f>
        <v>0</v>
      </c>
    </row>
    <row r="113" spans="1:23" x14ac:dyDescent="0.2">
      <c r="A113" s="328"/>
      <c r="B113" s="329"/>
      <c r="C113" s="330"/>
      <c r="D113" s="331"/>
      <c r="E113" s="331"/>
      <c r="F113" s="343"/>
      <c r="H113" s="343"/>
    </row>
    <row r="114" spans="1:23" x14ac:dyDescent="0.2">
      <c r="A114" s="328"/>
      <c r="B114" s="329"/>
      <c r="C114" s="330"/>
      <c r="D114" s="331"/>
      <c r="E114" s="331"/>
      <c r="F114" s="343"/>
      <c r="H114" s="343"/>
    </row>
    <row r="115" spans="1:23" x14ac:dyDescent="0.2">
      <c r="A115" s="328"/>
      <c r="B115" s="329"/>
      <c r="C115" s="330"/>
      <c r="D115" s="331"/>
      <c r="E115" s="331"/>
      <c r="F115" s="343"/>
      <c r="H115" s="343"/>
    </row>
    <row r="116" spans="1:23" x14ac:dyDescent="0.2">
      <c r="A116" s="328"/>
      <c r="B116" s="366" t="s">
        <v>986</v>
      </c>
      <c r="C116" s="367"/>
      <c r="D116" s="367"/>
      <c r="E116" s="367"/>
      <c r="F116" s="368">
        <f>SUM(F112,F102,F92,F82,F40,F29,F14)</f>
        <v>0</v>
      </c>
      <c r="G116" s="369"/>
      <c r="H116" s="370"/>
    </row>
    <row r="117" spans="1:23" x14ac:dyDescent="0.2">
      <c r="A117" s="328"/>
      <c r="B117" s="366" t="s">
        <v>987</v>
      </c>
      <c r="C117" s="367"/>
      <c r="D117" s="367"/>
      <c r="E117" s="367"/>
      <c r="F117" s="369"/>
      <c r="G117" s="369"/>
      <c r="H117" s="368">
        <f>SUM(H112,H102,H92,H82,H40,H29,H14)</f>
        <v>0</v>
      </c>
    </row>
    <row r="118" spans="1:23" ht="13.5" thickBot="1" x14ac:dyDescent="0.25">
      <c r="A118" s="328"/>
      <c r="B118" s="329"/>
      <c r="C118" s="330"/>
      <c r="D118" s="331"/>
      <c r="E118" s="331"/>
      <c r="F118" s="343"/>
      <c r="H118" s="343"/>
    </row>
    <row r="119" spans="1:23" ht="13.5" thickBot="1" x14ac:dyDescent="0.25">
      <c r="A119" s="371"/>
      <c r="B119" s="372" t="s">
        <v>988</v>
      </c>
      <c r="C119" s="373"/>
      <c r="D119" s="374"/>
      <c r="E119" s="374"/>
      <c r="F119" s="375"/>
      <c r="G119" s="376"/>
      <c r="H119" s="377">
        <f>SUM(H117,F116)</f>
        <v>0</v>
      </c>
    </row>
    <row r="120" spans="1:23" x14ac:dyDescent="0.2">
      <c r="A120" s="355"/>
      <c r="B120" s="308"/>
      <c r="C120" s="330"/>
      <c r="D120" s="331"/>
      <c r="E120" s="331"/>
      <c r="F120" s="331"/>
      <c r="G120" s="346"/>
      <c r="H120" s="346"/>
      <c r="M120" s="365"/>
    </row>
    <row r="121" spans="1:23" x14ac:dyDescent="0.2">
      <c r="B121" s="308"/>
      <c r="C121" s="330"/>
      <c r="D121" s="349"/>
      <c r="E121" s="349"/>
      <c r="F121" s="349"/>
    </row>
    <row r="122" spans="1:23" x14ac:dyDescent="0.2">
      <c r="B122" s="308"/>
      <c r="C122" s="330"/>
      <c r="D122" s="349"/>
      <c r="E122" s="349"/>
      <c r="F122" s="349"/>
    </row>
    <row r="123" spans="1:23" x14ac:dyDescent="0.2">
      <c r="B123" s="379"/>
      <c r="C123" s="380"/>
      <c r="D123" s="349"/>
      <c r="E123" s="349"/>
      <c r="F123" s="349"/>
    </row>
    <row r="124" spans="1:23" x14ac:dyDescent="0.2">
      <c r="B124" s="379"/>
      <c r="C124" s="380"/>
      <c r="D124" s="349"/>
      <c r="E124" s="349"/>
      <c r="F124" s="349"/>
    </row>
    <row r="125" spans="1:23" x14ac:dyDescent="0.2">
      <c r="B125" s="379"/>
      <c r="C125" s="380"/>
      <c r="D125" s="349"/>
      <c r="E125" s="349"/>
      <c r="F125" s="349"/>
    </row>
    <row r="126" spans="1:23" x14ac:dyDescent="0.2">
      <c r="B126" s="379"/>
      <c r="C126" s="380"/>
      <c r="D126" s="349"/>
      <c r="E126" s="349"/>
      <c r="F126" s="349"/>
    </row>
    <row r="127" spans="1:23" s="306" customFormat="1" x14ac:dyDescent="0.2">
      <c r="A127" s="378"/>
      <c r="B127" s="379"/>
      <c r="C127" s="380"/>
      <c r="D127" s="349"/>
      <c r="E127" s="349"/>
      <c r="F127" s="349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</row>
    <row r="128" spans="1:23" s="306" customFormat="1" x14ac:dyDescent="0.2">
      <c r="A128" s="378"/>
      <c r="B128" s="379"/>
      <c r="C128" s="380"/>
      <c r="D128" s="349"/>
      <c r="E128" s="349"/>
      <c r="F128" s="349"/>
      <c r="I128" s="307"/>
      <c r="J128" s="307"/>
      <c r="K128" s="307"/>
      <c r="L128" s="307"/>
      <c r="M128" s="307"/>
      <c r="N128" s="307"/>
      <c r="O128" s="307"/>
      <c r="P128" s="307"/>
      <c r="Q128" s="307"/>
      <c r="R128" s="307"/>
      <c r="S128" s="307"/>
      <c r="T128" s="307"/>
      <c r="U128" s="307"/>
      <c r="V128" s="307"/>
      <c r="W128" s="307"/>
    </row>
    <row r="129" spans="1:23" s="306" customFormat="1" x14ac:dyDescent="0.2">
      <c r="A129" s="378"/>
      <c r="B129" s="308"/>
      <c r="C129" s="330"/>
      <c r="D129" s="349"/>
      <c r="E129" s="349"/>
      <c r="F129" s="349"/>
      <c r="I129" s="307"/>
      <c r="J129" s="307"/>
      <c r="K129" s="307"/>
      <c r="L129" s="307"/>
      <c r="M129" s="307"/>
      <c r="N129" s="307"/>
      <c r="O129" s="307"/>
      <c r="P129" s="307"/>
      <c r="Q129" s="307"/>
      <c r="R129" s="307"/>
      <c r="S129" s="307"/>
      <c r="T129" s="307"/>
      <c r="U129" s="307"/>
      <c r="V129" s="307"/>
      <c r="W129" s="307"/>
    </row>
    <row r="130" spans="1:23" s="306" customFormat="1" x14ac:dyDescent="0.2">
      <c r="A130" s="378"/>
      <c r="B130" s="308"/>
      <c r="C130" s="330"/>
      <c r="D130" s="349"/>
      <c r="E130" s="349"/>
      <c r="F130" s="349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</row>
    <row r="131" spans="1:23" s="306" customFormat="1" x14ac:dyDescent="0.2">
      <c r="A131" s="378"/>
      <c r="B131" s="308"/>
      <c r="C131" s="330"/>
      <c r="D131" s="349"/>
      <c r="E131" s="349"/>
      <c r="F131" s="349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</row>
    <row r="132" spans="1:23" s="306" customFormat="1" x14ac:dyDescent="0.2">
      <c r="A132" s="378"/>
      <c r="B132" s="308"/>
      <c r="C132" s="330"/>
      <c r="D132" s="349"/>
      <c r="E132" s="349"/>
      <c r="F132" s="349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</row>
    <row r="133" spans="1:23" s="306" customFormat="1" x14ac:dyDescent="0.2">
      <c r="A133" s="378"/>
      <c r="B133" s="308"/>
      <c r="C133" s="330"/>
      <c r="D133" s="349"/>
      <c r="E133" s="349"/>
      <c r="F133" s="349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</row>
    <row r="134" spans="1:23" s="306" customFormat="1" x14ac:dyDescent="0.2">
      <c r="A134" s="378"/>
      <c r="B134" s="308"/>
      <c r="C134" s="330"/>
      <c r="D134" s="349"/>
      <c r="E134" s="349"/>
      <c r="F134" s="349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</row>
    <row r="135" spans="1:23" s="306" customFormat="1" x14ac:dyDescent="0.2">
      <c r="A135" s="378"/>
      <c r="B135" s="308"/>
      <c r="C135" s="330"/>
      <c r="D135" s="349"/>
      <c r="E135" s="349"/>
      <c r="F135" s="349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</row>
    <row r="136" spans="1:23" s="306" customFormat="1" x14ac:dyDescent="0.2">
      <c r="A136" s="378"/>
      <c r="B136" s="308"/>
      <c r="C136" s="330"/>
      <c r="D136" s="349"/>
      <c r="E136" s="349"/>
      <c r="F136" s="349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</row>
    <row r="137" spans="1:23" s="306" customFormat="1" x14ac:dyDescent="0.2">
      <c r="A137" s="378"/>
      <c r="B137" s="308"/>
      <c r="C137" s="330"/>
      <c r="D137" s="349"/>
      <c r="E137" s="349"/>
      <c r="F137" s="349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  <c r="S137" s="307"/>
      <c r="T137" s="307"/>
      <c r="U137" s="307"/>
      <c r="V137" s="307"/>
      <c r="W137" s="307"/>
    </row>
    <row r="138" spans="1:23" s="306" customFormat="1" x14ac:dyDescent="0.2">
      <c r="A138" s="378"/>
      <c r="B138" s="308"/>
      <c r="C138" s="330"/>
      <c r="D138" s="349"/>
      <c r="E138" s="349"/>
      <c r="F138" s="349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  <c r="S138" s="307"/>
      <c r="T138" s="307"/>
      <c r="U138" s="307"/>
      <c r="V138" s="307"/>
      <c r="W138" s="307"/>
    </row>
    <row r="139" spans="1:23" s="306" customFormat="1" x14ac:dyDescent="0.2">
      <c r="A139" s="378"/>
      <c r="B139" s="308"/>
      <c r="C139" s="330"/>
      <c r="D139" s="349"/>
      <c r="E139" s="349"/>
      <c r="F139" s="349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</row>
    <row r="140" spans="1:23" s="306" customFormat="1" x14ac:dyDescent="0.2">
      <c r="A140" s="378"/>
      <c r="B140" s="308"/>
      <c r="C140" s="330"/>
      <c r="D140" s="349"/>
      <c r="E140" s="349"/>
      <c r="F140" s="349"/>
      <c r="I140" s="307"/>
      <c r="J140" s="307"/>
      <c r="K140" s="307"/>
      <c r="L140" s="307"/>
      <c r="M140" s="307"/>
      <c r="N140" s="307"/>
      <c r="O140" s="307"/>
      <c r="P140" s="307"/>
      <c r="Q140" s="307"/>
      <c r="R140" s="307"/>
      <c r="S140" s="307"/>
      <c r="T140" s="307"/>
      <c r="U140" s="307"/>
      <c r="V140" s="307"/>
      <c r="W140" s="307"/>
    </row>
    <row r="141" spans="1:23" s="306" customFormat="1" x14ac:dyDescent="0.2">
      <c r="A141" s="378"/>
      <c r="B141" s="308"/>
      <c r="C141" s="330"/>
      <c r="D141" s="349"/>
      <c r="E141" s="349"/>
      <c r="F141" s="349"/>
      <c r="I141" s="307"/>
      <c r="J141" s="307"/>
      <c r="K141" s="307"/>
      <c r="L141" s="307"/>
      <c r="M141" s="307"/>
      <c r="N141" s="307"/>
      <c r="O141" s="307"/>
      <c r="P141" s="307"/>
      <c r="Q141" s="307"/>
      <c r="R141" s="307"/>
      <c r="S141" s="307"/>
      <c r="T141" s="307"/>
      <c r="U141" s="307"/>
      <c r="V141" s="307"/>
      <c r="W141" s="307"/>
    </row>
    <row r="142" spans="1:23" s="306" customFormat="1" x14ac:dyDescent="0.2">
      <c r="A142" s="378"/>
      <c r="B142" s="308"/>
      <c r="C142" s="330"/>
      <c r="D142" s="349"/>
      <c r="E142" s="349"/>
      <c r="F142" s="349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</row>
    <row r="143" spans="1:23" s="306" customFormat="1" x14ac:dyDescent="0.2">
      <c r="A143" s="378"/>
      <c r="B143" s="379"/>
      <c r="C143" s="380"/>
      <c r="D143" s="349"/>
      <c r="E143" s="349"/>
      <c r="F143" s="349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</row>
    <row r="144" spans="1:23" s="306" customFormat="1" x14ac:dyDescent="0.2">
      <c r="A144" s="378"/>
      <c r="B144" s="379"/>
      <c r="C144" s="380"/>
      <c r="D144" s="349"/>
      <c r="E144" s="349"/>
      <c r="F144" s="349"/>
      <c r="I144" s="307"/>
      <c r="J144" s="307"/>
      <c r="K144" s="307"/>
      <c r="L144" s="307"/>
      <c r="M144" s="307"/>
      <c r="N144" s="307"/>
      <c r="O144" s="307"/>
      <c r="P144" s="307"/>
      <c r="Q144" s="307"/>
      <c r="R144" s="307"/>
      <c r="S144" s="307"/>
      <c r="T144" s="307"/>
      <c r="U144" s="307"/>
      <c r="V144" s="307"/>
      <c r="W144" s="307"/>
    </row>
    <row r="145" spans="1:23" s="306" customFormat="1" x14ac:dyDescent="0.2">
      <c r="A145" s="378"/>
      <c r="B145" s="379"/>
      <c r="C145" s="380"/>
      <c r="D145" s="349"/>
      <c r="E145" s="349"/>
      <c r="F145" s="349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</row>
    <row r="146" spans="1:23" s="306" customFormat="1" x14ac:dyDescent="0.2">
      <c r="A146" s="378"/>
      <c r="B146" s="379"/>
      <c r="C146" s="380"/>
      <c r="D146" s="349"/>
      <c r="E146" s="349"/>
      <c r="F146" s="349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</row>
    <row r="147" spans="1:23" s="306" customFormat="1" x14ac:dyDescent="0.2">
      <c r="A147" s="378"/>
      <c r="B147" s="379"/>
      <c r="C147" s="380"/>
      <c r="D147" s="349"/>
      <c r="E147" s="349"/>
      <c r="F147" s="349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307"/>
      <c r="T147" s="307"/>
      <c r="U147" s="307"/>
      <c r="V147" s="307"/>
      <c r="W147" s="307"/>
    </row>
    <row r="148" spans="1:23" s="306" customFormat="1" x14ac:dyDescent="0.2">
      <c r="A148" s="378"/>
      <c r="B148" s="379"/>
      <c r="C148" s="380"/>
      <c r="D148" s="349"/>
      <c r="E148" s="349"/>
      <c r="F148" s="349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307"/>
      <c r="T148" s="307"/>
      <c r="U148" s="307"/>
      <c r="V148" s="307"/>
      <c r="W148" s="307"/>
    </row>
    <row r="149" spans="1:23" s="306" customFormat="1" x14ac:dyDescent="0.2">
      <c r="A149" s="378"/>
      <c r="B149" s="308"/>
      <c r="C149" s="330"/>
      <c r="D149" s="349"/>
      <c r="E149" s="349"/>
      <c r="F149" s="349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307"/>
      <c r="T149" s="307"/>
      <c r="U149" s="307"/>
      <c r="V149" s="307"/>
      <c r="W149" s="307"/>
    </row>
    <row r="150" spans="1:23" s="306" customFormat="1" x14ac:dyDescent="0.2">
      <c r="A150" s="378"/>
      <c r="B150" s="308"/>
      <c r="C150" s="330"/>
      <c r="D150" s="349"/>
      <c r="E150" s="349"/>
      <c r="F150" s="349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</row>
    <row r="151" spans="1:23" s="306" customFormat="1" x14ac:dyDescent="0.2">
      <c r="A151" s="378"/>
      <c r="B151" s="308"/>
      <c r="C151" s="330"/>
      <c r="D151" s="349"/>
      <c r="E151" s="349"/>
      <c r="F151" s="349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  <c r="S151" s="307"/>
      <c r="T151" s="307"/>
      <c r="U151" s="307"/>
      <c r="V151" s="307"/>
      <c r="W151" s="307"/>
    </row>
    <row r="152" spans="1:23" s="306" customFormat="1" x14ac:dyDescent="0.2">
      <c r="A152" s="378"/>
      <c r="B152" s="308"/>
      <c r="C152" s="330"/>
      <c r="D152" s="349"/>
      <c r="E152" s="349"/>
      <c r="F152" s="349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307"/>
      <c r="T152" s="307"/>
      <c r="U152" s="307"/>
      <c r="V152" s="307"/>
      <c r="W152" s="307"/>
    </row>
    <row r="153" spans="1:23" s="306" customFormat="1" x14ac:dyDescent="0.2">
      <c r="A153" s="378"/>
      <c r="B153" s="308"/>
      <c r="C153" s="330"/>
      <c r="D153" s="349"/>
      <c r="E153" s="349"/>
      <c r="F153" s="349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</row>
    <row r="154" spans="1:23" s="306" customFormat="1" x14ac:dyDescent="0.2">
      <c r="A154" s="378"/>
      <c r="B154" s="308"/>
      <c r="C154" s="330"/>
      <c r="D154" s="349"/>
      <c r="E154" s="349"/>
      <c r="F154" s="349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</row>
    <row r="155" spans="1:23" s="306" customFormat="1" x14ac:dyDescent="0.2">
      <c r="A155" s="378"/>
      <c r="B155" s="308"/>
      <c r="C155" s="330"/>
      <c r="D155" s="349"/>
      <c r="E155" s="349"/>
      <c r="F155" s="349"/>
      <c r="I155" s="307"/>
      <c r="J155" s="307"/>
      <c r="K155" s="307"/>
      <c r="L155" s="307"/>
      <c r="M155" s="307"/>
      <c r="N155" s="307"/>
      <c r="O155" s="307"/>
      <c r="P155" s="307"/>
      <c r="Q155" s="307"/>
      <c r="R155" s="307"/>
      <c r="S155" s="307"/>
      <c r="T155" s="307"/>
      <c r="U155" s="307"/>
      <c r="V155" s="307"/>
      <c r="W155" s="307"/>
    </row>
    <row r="156" spans="1:23" s="306" customFormat="1" x14ac:dyDescent="0.2">
      <c r="A156" s="378"/>
      <c r="B156" s="308"/>
      <c r="C156" s="330"/>
      <c r="D156" s="349"/>
      <c r="E156" s="349"/>
      <c r="F156" s="349"/>
      <c r="I156" s="307"/>
      <c r="J156" s="307"/>
      <c r="K156" s="307"/>
      <c r="L156" s="307"/>
      <c r="M156" s="307"/>
      <c r="N156" s="307"/>
      <c r="O156" s="307"/>
      <c r="P156" s="307"/>
      <c r="Q156" s="307"/>
      <c r="R156" s="307"/>
      <c r="S156" s="307"/>
      <c r="T156" s="307"/>
      <c r="U156" s="307"/>
      <c r="V156" s="307"/>
      <c r="W156" s="307"/>
    </row>
    <row r="157" spans="1:23" s="306" customFormat="1" x14ac:dyDescent="0.2">
      <c r="A157" s="378"/>
      <c r="B157" s="308"/>
      <c r="C157" s="330"/>
      <c r="D157" s="349"/>
      <c r="E157" s="349"/>
      <c r="F157" s="349"/>
      <c r="I157" s="307"/>
      <c r="J157" s="307"/>
      <c r="K157" s="307"/>
      <c r="L157" s="307"/>
      <c r="M157" s="307"/>
      <c r="N157" s="307"/>
      <c r="O157" s="307"/>
      <c r="P157" s="307"/>
      <c r="Q157" s="307"/>
      <c r="R157" s="307"/>
      <c r="S157" s="307"/>
      <c r="T157" s="307"/>
      <c r="U157" s="307"/>
      <c r="V157" s="307"/>
      <c r="W157" s="307"/>
    </row>
    <row r="158" spans="1:23" s="306" customFormat="1" x14ac:dyDescent="0.2">
      <c r="A158" s="378"/>
      <c r="B158" s="308"/>
      <c r="C158" s="330"/>
      <c r="D158" s="349"/>
      <c r="E158" s="349"/>
      <c r="F158" s="349"/>
      <c r="I158" s="307"/>
      <c r="J158" s="307"/>
      <c r="K158" s="307"/>
      <c r="L158" s="307"/>
      <c r="M158" s="307"/>
      <c r="N158" s="307"/>
      <c r="O158" s="307"/>
      <c r="P158" s="307"/>
      <c r="Q158" s="307"/>
      <c r="R158" s="307"/>
      <c r="S158" s="307"/>
      <c r="T158" s="307"/>
      <c r="U158" s="307"/>
      <c r="V158" s="307"/>
      <c r="W158" s="307"/>
    </row>
    <row r="159" spans="1:23" s="306" customFormat="1" x14ac:dyDescent="0.2">
      <c r="A159" s="378"/>
      <c r="B159" s="308"/>
      <c r="C159" s="330"/>
      <c r="D159" s="349"/>
      <c r="E159" s="349"/>
      <c r="F159" s="349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</row>
    <row r="160" spans="1:23" s="306" customFormat="1" x14ac:dyDescent="0.2">
      <c r="A160" s="378"/>
      <c r="B160" s="308"/>
      <c r="C160" s="330"/>
      <c r="D160" s="349"/>
      <c r="E160" s="349"/>
      <c r="F160" s="349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</row>
    <row r="161" spans="1:23" s="306" customFormat="1" x14ac:dyDescent="0.2">
      <c r="A161" s="378"/>
      <c r="B161" s="308"/>
      <c r="C161" s="330"/>
      <c r="D161" s="349"/>
      <c r="E161" s="349"/>
      <c r="F161" s="349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</row>
    <row r="162" spans="1:23" s="306" customFormat="1" x14ac:dyDescent="0.2">
      <c r="A162" s="378"/>
      <c r="B162" s="379"/>
      <c r="C162" s="380"/>
      <c r="D162" s="349"/>
      <c r="E162" s="349"/>
      <c r="F162" s="349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</row>
    <row r="163" spans="1:23" s="306" customFormat="1" x14ac:dyDescent="0.2">
      <c r="A163" s="378"/>
      <c r="B163" s="379"/>
      <c r="C163" s="380"/>
      <c r="D163" s="349"/>
      <c r="E163" s="349"/>
      <c r="F163" s="349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</row>
    <row r="164" spans="1:23" s="306" customFormat="1" x14ac:dyDescent="0.2">
      <c r="A164" s="378"/>
      <c r="B164" s="379"/>
      <c r="C164" s="380"/>
      <c r="D164" s="349"/>
      <c r="E164" s="349"/>
      <c r="F164" s="349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</row>
    <row r="165" spans="1:23" s="306" customFormat="1" x14ac:dyDescent="0.2">
      <c r="A165" s="378"/>
      <c r="B165" s="379"/>
      <c r="C165" s="380"/>
      <c r="D165" s="349"/>
      <c r="E165" s="349"/>
      <c r="F165" s="349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</row>
    <row r="166" spans="1:23" s="306" customFormat="1" x14ac:dyDescent="0.2">
      <c r="A166" s="378"/>
      <c r="B166" s="379"/>
      <c r="C166" s="380"/>
      <c r="D166" s="349"/>
      <c r="E166" s="349"/>
      <c r="F166" s="349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</row>
    <row r="167" spans="1:23" s="306" customFormat="1" x14ac:dyDescent="0.2">
      <c r="A167" s="378"/>
      <c r="B167" s="379"/>
      <c r="C167" s="380"/>
      <c r="D167" s="349"/>
      <c r="E167" s="349"/>
      <c r="F167" s="349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</row>
    <row r="168" spans="1:23" s="306" customFormat="1" x14ac:dyDescent="0.2">
      <c r="A168" s="378"/>
      <c r="B168" s="308"/>
      <c r="C168" s="330"/>
      <c r="D168" s="349"/>
      <c r="E168" s="349"/>
      <c r="F168" s="349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</row>
    <row r="169" spans="1:23" s="306" customFormat="1" x14ac:dyDescent="0.2">
      <c r="A169" s="378"/>
      <c r="B169" s="308"/>
      <c r="C169" s="330"/>
      <c r="D169" s="349"/>
      <c r="E169" s="349"/>
      <c r="F169" s="349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  <c r="S169" s="307"/>
      <c r="T169" s="307"/>
      <c r="U169" s="307"/>
      <c r="V169" s="307"/>
      <c r="W169" s="307"/>
    </row>
    <row r="170" spans="1:23" s="306" customFormat="1" x14ac:dyDescent="0.2">
      <c r="A170" s="378"/>
      <c r="B170" s="308"/>
      <c r="C170" s="330"/>
      <c r="D170" s="349"/>
      <c r="E170" s="349"/>
      <c r="F170" s="349"/>
      <c r="I170" s="307"/>
      <c r="J170" s="307"/>
      <c r="K170" s="307"/>
      <c r="L170" s="307"/>
      <c r="M170" s="307"/>
      <c r="N170" s="307"/>
      <c r="O170" s="307"/>
      <c r="P170" s="307"/>
      <c r="Q170" s="307"/>
      <c r="R170" s="307"/>
      <c r="S170" s="307"/>
      <c r="T170" s="307"/>
      <c r="U170" s="307"/>
      <c r="V170" s="307"/>
      <c r="W170" s="307"/>
    </row>
    <row r="171" spans="1:23" s="306" customFormat="1" x14ac:dyDescent="0.2">
      <c r="A171" s="378"/>
      <c r="B171" s="308"/>
      <c r="C171" s="330"/>
      <c r="D171" s="349"/>
      <c r="E171" s="349"/>
      <c r="F171" s="349"/>
      <c r="I171" s="307"/>
      <c r="J171" s="307"/>
      <c r="K171" s="307"/>
      <c r="L171" s="307"/>
      <c r="M171" s="307"/>
      <c r="N171" s="307"/>
      <c r="O171" s="307"/>
      <c r="P171" s="307"/>
      <c r="Q171" s="307"/>
      <c r="R171" s="307"/>
      <c r="S171" s="307"/>
      <c r="T171" s="307"/>
      <c r="U171" s="307"/>
      <c r="V171" s="307"/>
      <c r="W171" s="307"/>
    </row>
    <row r="172" spans="1:23" s="306" customFormat="1" x14ac:dyDescent="0.2">
      <c r="A172" s="378"/>
      <c r="B172" s="308"/>
      <c r="C172" s="330"/>
      <c r="D172" s="349"/>
      <c r="E172" s="349"/>
      <c r="F172" s="349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</row>
    <row r="173" spans="1:23" s="306" customFormat="1" x14ac:dyDescent="0.2">
      <c r="A173" s="378"/>
      <c r="B173" s="308"/>
      <c r="C173" s="330"/>
      <c r="D173" s="349"/>
      <c r="E173" s="349"/>
      <c r="F173" s="349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</row>
    <row r="174" spans="1:23" s="306" customFormat="1" x14ac:dyDescent="0.2">
      <c r="A174" s="378"/>
      <c r="B174" s="308"/>
      <c r="C174" s="330"/>
      <c r="D174" s="349"/>
      <c r="E174" s="349"/>
      <c r="F174" s="349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</row>
    <row r="175" spans="1:23" s="306" customFormat="1" x14ac:dyDescent="0.2">
      <c r="A175" s="378"/>
      <c r="B175" s="308"/>
      <c r="C175" s="330"/>
      <c r="D175" s="349"/>
      <c r="E175" s="349"/>
      <c r="F175" s="349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307"/>
      <c r="T175" s="307"/>
      <c r="U175" s="307"/>
      <c r="V175" s="307"/>
      <c r="W175" s="307"/>
    </row>
    <row r="176" spans="1:23" s="306" customFormat="1" x14ac:dyDescent="0.2">
      <c r="A176" s="378"/>
      <c r="B176" s="308"/>
      <c r="C176" s="330"/>
      <c r="D176" s="349"/>
      <c r="E176" s="349"/>
      <c r="F176" s="349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</row>
    <row r="177" spans="1:23" s="306" customFormat="1" x14ac:dyDescent="0.2">
      <c r="A177" s="378"/>
      <c r="B177" s="308"/>
      <c r="C177" s="330"/>
      <c r="D177" s="349"/>
      <c r="E177" s="349"/>
      <c r="F177" s="349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  <c r="S177" s="307"/>
      <c r="T177" s="307"/>
      <c r="U177" s="307"/>
      <c r="V177" s="307"/>
      <c r="W177" s="307"/>
    </row>
    <row r="178" spans="1:23" s="306" customFormat="1" x14ac:dyDescent="0.2">
      <c r="A178" s="378"/>
      <c r="B178" s="308"/>
      <c r="C178" s="330"/>
      <c r="D178" s="349"/>
      <c r="E178" s="349"/>
      <c r="F178" s="349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  <c r="S178" s="307"/>
      <c r="T178" s="307"/>
      <c r="U178" s="307"/>
      <c r="V178" s="307"/>
      <c r="W178" s="307"/>
    </row>
    <row r="179" spans="1:23" s="306" customFormat="1" x14ac:dyDescent="0.2">
      <c r="A179" s="378"/>
      <c r="B179" s="308"/>
      <c r="C179" s="330"/>
      <c r="D179" s="349"/>
      <c r="E179" s="349"/>
      <c r="F179" s="349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  <c r="S179" s="307"/>
      <c r="T179" s="307"/>
      <c r="U179" s="307"/>
      <c r="V179" s="307"/>
      <c r="W179" s="307"/>
    </row>
    <row r="180" spans="1:23" s="306" customFormat="1" x14ac:dyDescent="0.2">
      <c r="A180" s="378"/>
      <c r="B180" s="308"/>
      <c r="C180" s="330"/>
      <c r="D180" s="349"/>
      <c r="E180" s="349"/>
      <c r="F180" s="349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</row>
    <row r="181" spans="1:23" s="306" customFormat="1" x14ac:dyDescent="0.2">
      <c r="A181" s="378"/>
      <c r="B181" s="308"/>
      <c r="C181" s="330"/>
      <c r="D181" s="349"/>
      <c r="E181" s="349"/>
      <c r="F181" s="349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</row>
    <row r="182" spans="1:23" s="306" customFormat="1" x14ac:dyDescent="0.2">
      <c r="A182" s="378"/>
      <c r="B182" s="379"/>
      <c r="C182" s="380"/>
      <c r="D182" s="349"/>
      <c r="E182" s="349"/>
      <c r="F182" s="349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307"/>
      <c r="T182" s="307"/>
      <c r="U182" s="307"/>
      <c r="V182" s="307"/>
      <c r="W182" s="307"/>
    </row>
    <row r="183" spans="1:23" s="306" customFormat="1" x14ac:dyDescent="0.2">
      <c r="A183" s="378"/>
      <c r="B183" s="379"/>
      <c r="C183" s="380"/>
      <c r="D183" s="349"/>
      <c r="E183" s="349"/>
      <c r="F183" s="349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  <c r="S183" s="307"/>
      <c r="T183" s="307"/>
      <c r="U183" s="307"/>
      <c r="V183" s="307"/>
      <c r="W183" s="307"/>
    </row>
    <row r="184" spans="1:23" s="306" customFormat="1" x14ac:dyDescent="0.2">
      <c r="A184" s="378"/>
      <c r="B184" s="379"/>
      <c r="C184" s="380"/>
      <c r="D184" s="349"/>
      <c r="E184" s="349"/>
      <c r="F184" s="349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</row>
    <row r="185" spans="1:23" s="306" customFormat="1" x14ac:dyDescent="0.2">
      <c r="A185" s="378"/>
      <c r="B185" s="379"/>
      <c r="C185" s="380"/>
      <c r="D185" s="349"/>
      <c r="E185" s="349"/>
      <c r="F185" s="349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</row>
    <row r="186" spans="1:23" s="306" customFormat="1" x14ac:dyDescent="0.2">
      <c r="A186" s="378"/>
      <c r="B186" s="379"/>
      <c r="C186" s="380"/>
      <c r="D186" s="349"/>
      <c r="E186" s="349"/>
      <c r="F186" s="349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  <c r="S186" s="307"/>
      <c r="T186" s="307"/>
      <c r="U186" s="307"/>
      <c r="V186" s="307"/>
      <c r="W186" s="307"/>
    </row>
    <row r="187" spans="1:23" s="306" customFormat="1" x14ac:dyDescent="0.2">
      <c r="A187" s="378"/>
      <c r="B187" s="379"/>
      <c r="C187" s="380"/>
      <c r="D187" s="349"/>
      <c r="E187" s="349"/>
      <c r="F187" s="349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307"/>
      <c r="T187" s="307"/>
      <c r="U187" s="307"/>
      <c r="V187" s="307"/>
      <c r="W187" s="307"/>
    </row>
    <row r="188" spans="1:23" s="306" customFormat="1" x14ac:dyDescent="0.2">
      <c r="A188" s="378"/>
      <c r="B188" s="308"/>
      <c r="C188" s="330"/>
      <c r="D188" s="349"/>
      <c r="E188" s="349"/>
      <c r="F188" s="349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</row>
    <row r="189" spans="1:23" s="306" customFormat="1" x14ac:dyDescent="0.2">
      <c r="A189" s="378"/>
      <c r="B189" s="308"/>
      <c r="C189" s="330"/>
      <c r="D189" s="349"/>
      <c r="E189" s="349"/>
      <c r="F189" s="349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  <c r="S189" s="307"/>
      <c r="T189" s="307"/>
      <c r="U189" s="307"/>
      <c r="V189" s="307"/>
      <c r="W189" s="307"/>
    </row>
    <row r="190" spans="1:23" s="306" customFormat="1" x14ac:dyDescent="0.2">
      <c r="A190" s="378"/>
      <c r="B190" s="308"/>
      <c r="C190" s="330"/>
      <c r="D190" s="349"/>
      <c r="E190" s="349"/>
      <c r="F190" s="349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</row>
    <row r="191" spans="1:23" s="306" customFormat="1" x14ac:dyDescent="0.2">
      <c r="A191" s="378"/>
      <c r="B191" s="308"/>
      <c r="C191" s="330"/>
      <c r="D191" s="349"/>
      <c r="E191" s="349"/>
      <c r="F191" s="349"/>
      <c r="I191" s="307"/>
      <c r="J191" s="307"/>
      <c r="K191" s="307"/>
      <c r="L191" s="307"/>
      <c r="M191" s="307"/>
      <c r="N191" s="307"/>
      <c r="O191" s="307"/>
      <c r="P191" s="307"/>
      <c r="Q191" s="307"/>
      <c r="R191" s="307"/>
      <c r="S191" s="307"/>
      <c r="T191" s="307"/>
      <c r="U191" s="307"/>
      <c r="V191" s="307"/>
      <c r="W191" s="307"/>
    </row>
    <row r="192" spans="1:23" s="306" customFormat="1" x14ac:dyDescent="0.2">
      <c r="A192" s="378"/>
      <c r="B192" s="308"/>
      <c r="C192" s="330"/>
      <c r="D192" s="331"/>
      <c r="E192" s="331"/>
      <c r="F192" s="331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</row>
    <row r="193" spans="1:23" s="306" customFormat="1" x14ac:dyDescent="0.2">
      <c r="A193" s="378"/>
      <c r="B193" s="308"/>
      <c r="C193" s="330"/>
      <c r="D193" s="349"/>
      <c r="E193" s="349"/>
      <c r="F193" s="349"/>
      <c r="I193" s="307"/>
      <c r="J193" s="307"/>
      <c r="K193" s="307"/>
      <c r="L193" s="307"/>
      <c r="M193" s="307"/>
      <c r="N193" s="307"/>
      <c r="O193" s="307"/>
      <c r="P193" s="307"/>
      <c r="Q193" s="307"/>
      <c r="R193" s="307"/>
      <c r="S193" s="307"/>
      <c r="T193" s="307"/>
      <c r="U193" s="307"/>
      <c r="V193" s="307"/>
      <c r="W193" s="307"/>
    </row>
    <row r="194" spans="1:23" s="306" customFormat="1" x14ac:dyDescent="0.2">
      <c r="A194" s="378"/>
      <c r="B194" s="308"/>
      <c r="C194" s="330"/>
      <c r="D194" s="349"/>
      <c r="E194" s="349"/>
      <c r="F194" s="349"/>
      <c r="I194" s="307"/>
      <c r="J194" s="307"/>
      <c r="K194" s="307"/>
      <c r="L194" s="307"/>
      <c r="M194" s="307"/>
      <c r="N194" s="307"/>
      <c r="O194" s="307"/>
      <c r="P194" s="307"/>
      <c r="Q194" s="307"/>
      <c r="R194" s="307"/>
      <c r="S194" s="307"/>
      <c r="T194" s="307"/>
      <c r="U194" s="307"/>
      <c r="V194" s="307"/>
      <c r="W194" s="307"/>
    </row>
    <row r="195" spans="1:23" s="306" customFormat="1" x14ac:dyDescent="0.2">
      <c r="A195" s="378"/>
      <c r="B195" s="308"/>
      <c r="C195" s="330"/>
      <c r="D195" s="349"/>
      <c r="E195" s="349"/>
      <c r="F195" s="349"/>
      <c r="I195" s="307"/>
      <c r="J195" s="307"/>
      <c r="K195" s="307"/>
      <c r="L195" s="307"/>
      <c r="M195" s="307"/>
      <c r="N195" s="307"/>
      <c r="O195" s="307"/>
      <c r="P195" s="307"/>
      <c r="Q195" s="307"/>
      <c r="R195" s="307"/>
      <c r="S195" s="307"/>
      <c r="T195" s="307"/>
      <c r="U195" s="307"/>
      <c r="V195" s="307"/>
      <c r="W195" s="307"/>
    </row>
    <row r="196" spans="1:23" s="306" customFormat="1" x14ac:dyDescent="0.2">
      <c r="A196" s="378"/>
      <c r="B196" s="308"/>
      <c r="C196" s="330"/>
      <c r="D196" s="349"/>
      <c r="E196" s="349"/>
      <c r="F196" s="349"/>
      <c r="I196" s="307"/>
      <c r="J196" s="307"/>
      <c r="K196" s="307"/>
      <c r="L196" s="307"/>
      <c r="M196" s="307"/>
      <c r="N196" s="307"/>
      <c r="O196" s="307"/>
      <c r="P196" s="307"/>
      <c r="Q196" s="307"/>
      <c r="R196" s="307"/>
      <c r="S196" s="307"/>
      <c r="T196" s="307"/>
      <c r="U196" s="307"/>
      <c r="V196" s="307"/>
      <c r="W196" s="307"/>
    </row>
    <row r="197" spans="1:23" s="306" customFormat="1" x14ac:dyDescent="0.2">
      <c r="A197" s="378"/>
      <c r="B197" s="308"/>
      <c r="C197" s="330"/>
      <c r="D197" s="349"/>
      <c r="E197" s="349"/>
      <c r="F197" s="349"/>
      <c r="I197" s="307"/>
      <c r="J197" s="307"/>
      <c r="K197" s="307"/>
      <c r="L197" s="307"/>
      <c r="M197" s="307"/>
      <c r="N197" s="307"/>
      <c r="O197" s="307"/>
      <c r="P197" s="307"/>
      <c r="Q197" s="307"/>
      <c r="R197" s="307"/>
      <c r="S197" s="307"/>
      <c r="T197" s="307"/>
      <c r="U197" s="307"/>
      <c r="V197" s="307"/>
      <c r="W197" s="307"/>
    </row>
    <row r="198" spans="1:23" s="306" customFormat="1" x14ac:dyDescent="0.2">
      <c r="A198" s="378"/>
      <c r="B198" s="308"/>
      <c r="C198" s="330"/>
      <c r="D198" s="349"/>
      <c r="E198" s="349"/>
      <c r="F198" s="349"/>
      <c r="I198" s="307"/>
      <c r="J198" s="307"/>
      <c r="K198" s="307"/>
      <c r="L198" s="307"/>
      <c r="M198" s="307"/>
      <c r="N198" s="307"/>
      <c r="O198" s="307"/>
      <c r="P198" s="307"/>
      <c r="Q198" s="307"/>
      <c r="R198" s="307"/>
      <c r="S198" s="307"/>
      <c r="T198" s="307"/>
      <c r="U198" s="307"/>
      <c r="V198" s="307"/>
      <c r="W198" s="307"/>
    </row>
    <row r="199" spans="1:23" s="306" customFormat="1" x14ac:dyDescent="0.2">
      <c r="A199" s="378"/>
      <c r="B199" s="308"/>
      <c r="C199" s="330"/>
      <c r="D199" s="331"/>
      <c r="E199" s="331"/>
      <c r="F199" s="331"/>
      <c r="I199" s="307"/>
      <c r="J199" s="307"/>
      <c r="K199" s="307"/>
      <c r="L199" s="307"/>
      <c r="M199" s="307"/>
      <c r="N199" s="307"/>
      <c r="O199" s="307"/>
      <c r="P199" s="307"/>
      <c r="Q199" s="307"/>
      <c r="R199" s="307"/>
      <c r="S199" s="307"/>
      <c r="T199" s="307"/>
      <c r="U199" s="307"/>
      <c r="V199" s="307"/>
      <c r="W199" s="307"/>
    </row>
    <row r="200" spans="1:23" s="306" customFormat="1" x14ac:dyDescent="0.2">
      <c r="A200" s="378"/>
      <c r="B200" s="308"/>
      <c r="C200" s="330"/>
      <c r="D200" s="349"/>
      <c r="E200" s="349"/>
      <c r="F200" s="349"/>
      <c r="I200" s="307"/>
      <c r="J200" s="307"/>
      <c r="K200" s="307"/>
      <c r="L200" s="307"/>
      <c r="M200" s="307"/>
      <c r="N200" s="307"/>
      <c r="O200" s="307"/>
      <c r="P200" s="307"/>
      <c r="Q200" s="307"/>
      <c r="R200" s="307"/>
      <c r="S200" s="307"/>
      <c r="T200" s="307"/>
      <c r="U200" s="307"/>
      <c r="V200" s="307"/>
      <c r="W200" s="307"/>
    </row>
    <row r="201" spans="1:23" s="306" customFormat="1" x14ac:dyDescent="0.2">
      <c r="A201" s="378"/>
      <c r="B201" s="308"/>
      <c r="C201" s="330"/>
      <c r="D201" s="349"/>
      <c r="E201" s="349"/>
      <c r="F201" s="349"/>
      <c r="I201" s="307"/>
      <c r="J201" s="307"/>
      <c r="K201" s="307"/>
      <c r="L201" s="307"/>
      <c r="M201" s="307"/>
      <c r="N201" s="307"/>
      <c r="O201" s="307"/>
      <c r="P201" s="307"/>
      <c r="Q201" s="307"/>
      <c r="R201" s="307"/>
      <c r="S201" s="307"/>
      <c r="T201" s="307"/>
      <c r="U201" s="307"/>
      <c r="V201" s="307"/>
      <c r="W201" s="307"/>
    </row>
    <row r="202" spans="1:23" s="306" customFormat="1" x14ac:dyDescent="0.2">
      <c r="A202" s="378"/>
      <c r="B202" s="308"/>
      <c r="C202" s="330"/>
      <c r="D202" s="349"/>
      <c r="E202" s="349"/>
      <c r="F202" s="349"/>
      <c r="I202" s="307"/>
      <c r="J202" s="307"/>
      <c r="K202" s="307"/>
      <c r="L202" s="307"/>
      <c r="M202" s="307"/>
      <c r="N202" s="307"/>
      <c r="O202" s="307"/>
      <c r="P202" s="307"/>
      <c r="Q202" s="307"/>
      <c r="R202" s="307"/>
      <c r="S202" s="307"/>
      <c r="T202" s="307"/>
      <c r="U202" s="307"/>
      <c r="V202" s="307"/>
      <c r="W202" s="307"/>
    </row>
    <row r="203" spans="1:23" s="306" customFormat="1" x14ac:dyDescent="0.2">
      <c r="A203" s="378"/>
      <c r="B203" s="308"/>
      <c r="C203" s="330"/>
      <c r="D203" s="349"/>
      <c r="E203" s="349"/>
      <c r="F203" s="349"/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</row>
    <row r="204" spans="1:23" s="306" customFormat="1" x14ac:dyDescent="0.2">
      <c r="A204" s="378"/>
      <c r="B204" s="308"/>
      <c r="C204" s="330"/>
      <c r="D204" s="349"/>
      <c r="E204" s="349"/>
      <c r="F204" s="349"/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</row>
    <row r="205" spans="1:23" s="306" customFormat="1" x14ac:dyDescent="0.2">
      <c r="A205" s="378"/>
      <c r="B205" s="379"/>
      <c r="C205" s="380"/>
      <c r="D205" s="349"/>
      <c r="E205" s="349"/>
      <c r="F205" s="349"/>
      <c r="I205" s="307"/>
      <c r="J205" s="307"/>
      <c r="K205" s="307"/>
      <c r="L205" s="307"/>
      <c r="M205" s="307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</row>
    <row r="206" spans="1:23" s="306" customFormat="1" x14ac:dyDescent="0.2">
      <c r="A206" s="378"/>
      <c r="B206" s="379"/>
      <c r="C206" s="380"/>
      <c r="D206" s="349"/>
      <c r="E206" s="349"/>
      <c r="F206" s="349"/>
      <c r="I206" s="307"/>
      <c r="J206" s="307"/>
      <c r="K206" s="307"/>
      <c r="L206" s="307"/>
      <c r="M206" s="307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</row>
    <row r="207" spans="1:23" s="306" customFormat="1" x14ac:dyDescent="0.2">
      <c r="A207" s="378"/>
      <c r="B207" s="379"/>
      <c r="C207" s="380"/>
      <c r="D207" s="349"/>
      <c r="E207" s="349"/>
      <c r="F207" s="349"/>
      <c r="I207" s="307"/>
      <c r="J207" s="307"/>
      <c r="K207" s="307"/>
      <c r="L207" s="307"/>
      <c r="M207" s="307"/>
      <c r="N207" s="307"/>
      <c r="O207" s="307"/>
      <c r="P207" s="307"/>
      <c r="Q207" s="307"/>
      <c r="R207" s="307"/>
      <c r="S207" s="307"/>
      <c r="T207" s="307"/>
      <c r="U207" s="307"/>
      <c r="V207" s="307"/>
      <c r="W207" s="307"/>
    </row>
    <row r="208" spans="1:23" s="306" customFormat="1" x14ac:dyDescent="0.2">
      <c r="A208" s="378"/>
      <c r="B208" s="379"/>
      <c r="C208" s="380"/>
      <c r="D208" s="349"/>
      <c r="E208" s="349"/>
      <c r="F208" s="349"/>
      <c r="I208" s="307"/>
      <c r="J208" s="307"/>
      <c r="K208" s="307"/>
      <c r="L208" s="307"/>
      <c r="M208" s="307"/>
      <c r="N208" s="307"/>
      <c r="O208" s="307"/>
      <c r="P208" s="307"/>
      <c r="Q208" s="307"/>
      <c r="R208" s="307"/>
      <c r="S208" s="307"/>
      <c r="T208" s="307"/>
      <c r="U208" s="307"/>
      <c r="V208" s="307"/>
      <c r="W208" s="307"/>
    </row>
    <row r="209" spans="1:23" s="306" customFormat="1" x14ac:dyDescent="0.2">
      <c r="A209" s="378"/>
      <c r="B209" s="379"/>
      <c r="C209" s="380"/>
      <c r="D209" s="349"/>
      <c r="E209" s="349"/>
      <c r="F209" s="349"/>
      <c r="I209" s="307"/>
      <c r="J209" s="307"/>
      <c r="K209" s="307"/>
      <c r="L209" s="307"/>
      <c r="M209" s="307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</row>
    <row r="210" spans="1:23" s="306" customFormat="1" x14ac:dyDescent="0.2">
      <c r="A210" s="378"/>
      <c r="B210" s="379"/>
      <c r="C210" s="380"/>
      <c r="D210" s="349"/>
      <c r="E210" s="349"/>
      <c r="F210" s="349"/>
      <c r="I210" s="307"/>
      <c r="J210" s="307"/>
      <c r="K210" s="307"/>
      <c r="L210" s="307"/>
      <c r="M210" s="307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</row>
    <row r="211" spans="1:23" s="306" customFormat="1" x14ac:dyDescent="0.2">
      <c r="A211" s="378"/>
      <c r="B211" s="308"/>
      <c r="C211" s="330"/>
      <c r="D211" s="349"/>
      <c r="E211" s="349"/>
      <c r="F211" s="349"/>
      <c r="I211" s="307"/>
      <c r="J211" s="307"/>
      <c r="K211" s="307"/>
      <c r="L211" s="307"/>
      <c r="M211" s="307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</row>
    <row r="212" spans="1:23" s="306" customFormat="1" x14ac:dyDescent="0.2">
      <c r="A212" s="378"/>
      <c r="B212" s="308"/>
      <c r="C212" s="330"/>
      <c r="D212" s="349"/>
      <c r="E212" s="349"/>
      <c r="F212" s="349"/>
      <c r="I212" s="307"/>
      <c r="J212" s="307"/>
      <c r="K212" s="307"/>
      <c r="L212" s="307"/>
      <c r="M212" s="307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</row>
    <row r="213" spans="1:23" s="306" customFormat="1" x14ac:dyDescent="0.2">
      <c r="A213" s="378"/>
      <c r="B213" s="308"/>
      <c r="C213" s="330"/>
      <c r="D213" s="349"/>
      <c r="E213" s="349"/>
      <c r="F213" s="349"/>
      <c r="I213" s="307"/>
      <c r="J213" s="307"/>
      <c r="K213" s="307"/>
      <c r="L213" s="307"/>
      <c r="M213" s="307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</row>
    <row r="214" spans="1:23" s="306" customFormat="1" x14ac:dyDescent="0.2">
      <c r="A214" s="378"/>
      <c r="B214" s="308"/>
      <c r="C214" s="330"/>
      <c r="D214" s="349"/>
      <c r="E214" s="349"/>
      <c r="F214" s="349"/>
      <c r="I214" s="307"/>
      <c r="J214" s="307"/>
      <c r="K214" s="307"/>
      <c r="L214" s="307"/>
      <c r="M214" s="307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</row>
    <row r="215" spans="1:23" s="306" customFormat="1" x14ac:dyDescent="0.2">
      <c r="A215" s="378"/>
      <c r="B215" s="308"/>
      <c r="C215" s="330"/>
      <c r="D215" s="349"/>
      <c r="E215" s="349"/>
      <c r="F215" s="349"/>
      <c r="I215" s="307"/>
      <c r="J215" s="307"/>
      <c r="K215" s="307"/>
      <c r="L215" s="307"/>
      <c r="M215" s="307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</row>
    <row r="216" spans="1:23" s="306" customFormat="1" x14ac:dyDescent="0.2">
      <c r="A216" s="378"/>
      <c r="B216" s="308"/>
      <c r="C216" s="330"/>
      <c r="D216" s="349"/>
      <c r="E216" s="349"/>
      <c r="F216" s="349"/>
      <c r="I216" s="307"/>
      <c r="J216" s="307"/>
      <c r="K216" s="307"/>
      <c r="L216" s="307"/>
      <c r="M216" s="307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</row>
    <row r="217" spans="1:23" s="306" customFormat="1" x14ac:dyDescent="0.2">
      <c r="A217" s="378"/>
      <c r="B217" s="308"/>
      <c r="C217" s="330"/>
      <c r="D217" s="349"/>
      <c r="E217" s="349"/>
      <c r="F217" s="349"/>
      <c r="I217" s="307"/>
      <c r="J217" s="307"/>
      <c r="K217" s="307"/>
      <c r="L217" s="307"/>
      <c r="M217" s="307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</row>
    <row r="218" spans="1:23" s="306" customFormat="1" x14ac:dyDescent="0.2">
      <c r="A218" s="378"/>
      <c r="B218" s="308"/>
      <c r="C218" s="330"/>
      <c r="D218" s="349"/>
      <c r="E218" s="349"/>
      <c r="F218" s="349"/>
      <c r="I218" s="307"/>
      <c r="J218" s="307"/>
      <c r="K218" s="307"/>
      <c r="L218" s="307"/>
      <c r="M218" s="307"/>
      <c r="N218" s="307"/>
      <c r="O218" s="307"/>
      <c r="P218" s="307"/>
      <c r="Q218" s="307"/>
      <c r="R218" s="307"/>
      <c r="S218" s="307"/>
      <c r="T218" s="307"/>
      <c r="U218" s="307"/>
      <c r="V218" s="307"/>
      <c r="W218" s="307"/>
    </row>
    <row r="219" spans="1:23" s="306" customFormat="1" x14ac:dyDescent="0.2">
      <c r="A219" s="378"/>
      <c r="B219" s="308"/>
      <c r="C219" s="330"/>
      <c r="D219" s="349"/>
      <c r="E219" s="349"/>
      <c r="F219" s="349"/>
      <c r="I219" s="307"/>
      <c r="J219" s="307"/>
      <c r="K219" s="307"/>
      <c r="L219" s="307"/>
      <c r="M219" s="307"/>
      <c r="N219" s="307"/>
      <c r="O219" s="307"/>
      <c r="P219" s="307"/>
      <c r="Q219" s="307"/>
      <c r="R219" s="307"/>
      <c r="S219" s="307"/>
      <c r="T219" s="307"/>
      <c r="U219" s="307"/>
      <c r="V219" s="307"/>
      <c r="W219" s="307"/>
    </row>
    <row r="220" spans="1:23" s="306" customFormat="1" x14ac:dyDescent="0.2">
      <c r="A220" s="378"/>
      <c r="B220" s="308"/>
      <c r="C220" s="330"/>
      <c r="D220" s="349"/>
      <c r="E220" s="349"/>
      <c r="F220" s="349"/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</row>
    <row r="221" spans="1:23" s="306" customFormat="1" x14ac:dyDescent="0.2">
      <c r="A221" s="378"/>
      <c r="B221" s="308"/>
      <c r="C221" s="330"/>
      <c r="D221" s="349"/>
      <c r="E221" s="349"/>
      <c r="F221" s="349"/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</row>
    <row r="222" spans="1:23" s="306" customFormat="1" x14ac:dyDescent="0.2">
      <c r="A222" s="378"/>
      <c r="B222" s="308"/>
      <c r="C222" s="330"/>
      <c r="D222" s="349"/>
      <c r="E222" s="349"/>
      <c r="F222" s="349"/>
      <c r="I222" s="307"/>
      <c r="J222" s="307"/>
      <c r="K222" s="307"/>
      <c r="L222" s="307"/>
      <c r="M222" s="307"/>
      <c r="N222" s="307"/>
      <c r="O222" s="307"/>
      <c r="P222" s="307"/>
      <c r="Q222" s="307"/>
      <c r="R222" s="307"/>
      <c r="S222" s="307"/>
      <c r="T222" s="307"/>
      <c r="U222" s="307"/>
      <c r="V222" s="307"/>
      <c r="W222" s="307"/>
    </row>
    <row r="223" spans="1:23" s="306" customFormat="1" x14ac:dyDescent="0.2">
      <c r="A223" s="378"/>
      <c r="B223" s="308"/>
      <c r="C223" s="330"/>
      <c r="D223" s="331"/>
      <c r="E223" s="331"/>
      <c r="F223" s="331"/>
      <c r="I223" s="307"/>
      <c r="J223" s="307"/>
      <c r="K223" s="307"/>
      <c r="L223" s="307"/>
      <c r="M223" s="307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</row>
    <row r="224" spans="1:23" s="306" customFormat="1" x14ac:dyDescent="0.2">
      <c r="A224" s="378"/>
      <c r="B224" s="308"/>
      <c r="C224" s="330"/>
      <c r="D224" s="349"/>
      <c r="E224" s="349"/>
      <c r="F224" s="349"/>
      <c r="I224" s="307"/>
      <c r="J224" s="307"/>
      <c r="K224" s="307"/>
      <c r="L224" s="307"/>
      <c r="M224" s="307"/>
      <c r="N224" s="307"/>
      <c r="O224" s="307"/>
      <c r="P224" s="307"/>
      <c r="Q224" s="307"/>
      <c r="R224" s="307"/>
      <c r="S224" s="307"/>
      <c r="T224" s="307"/>
      <c r="U224" s="307"/>
      <c r="V224" s="307"/>
      <c r="W224" s="307"/>
    </row>
    <row r="225" spans="1:23" s="306" customFormat="1" x14ac:dyDescent="0.2">
      <c r="A225" s="378"/>
      <c r="B225" s="308"/>
      <c r="C225" s="330"/>
      <c r="D225" s="349"/>
      <c r="E225" s="349"/>
      <c r="F225" s="349"/>
      <c r="I225" s="307"/>
      <c r="J225" s="307"/>
      <c r="K225" s="307"/>
      <c r="L225" s="307"/>
      <c r="M225" s="307"/>
      <c r="N225" s="307"/>
      <c r="O225" s="307"/>
      <c r="P225" s="307"/>
      <c r="Q225" s="307"/>
      <c r="R225" s="307"/>
      <c r="S225" s="307"/>
      <c r="T225" s="307"/>
      <c r="U225" s="307"/>
      <c r="V225" s="307"/>
      <c r="W225" s="307"/>
    </row>
    <row r="226" spans="1:23" s="306" customFormat="1" x14ac:dyDescent="0.2">
      <c r="A226" s="378"/>
      <c r="B226" s="308"/>
      <c r="C226" s="330"/>
      <c r="D226" s="349"/>
      <c r="E226" s="349"/>
      <c r="F226" s="349"/>
      <c r="I226" s="307"/>
      <c r="J226" s="307"/>
      <c r="K226" s="307"/>
      <c r="L226" s="307"/>
      <c r="M226" s="307"/>
      <c r="N226" s="307"/>
      <c r="O226" s="307"/>
      <c r="P226" s="307"/>
      <c r="Q226" s="307"/>
      <c r="R226" s="307"/>
      <c r="S226" s="307"/>
      <c r="T226" s="307"/>
      <c r="U226" s="307"/>
      <c r="V226" s="307"/>
      <c r="W226" s="307"/>
    </row>
    <row r="227" spans="1:23" s="306" customFormat="1" x14ac:dyDescent="0.2">
      <c r="A227" s="378"/>
      <c r="B227" s="308"/>
      <c r="C227" s="330"/>
      <c r="D227" s="349"/>
      <c r="E227" s="349"/>
      <c r="F227" s="349"/>
      <c r="I227" s="307"/>
      <c r="J227" s="307"/>
      <c r="K227" s="307"/>
      <c r="L227" s="307"/>
      <c r="M227" s="307"/>
      <c r="N227" s="307"/>
      <c r="O227" s="307"/>
      <c r="P227" s="307"/>
      <c r="Q227" s="307"/>
      <c r="R227" s="307"/>
      <c r="S227" s="307"/>
      <c r="T227" s="307"/>
      <c r="U227" s="307"/>
      <c r="V227" s="307"/>
      <c r="W227" s="307"/>
    </row>
    <row r="228" spans="1:23" s="306" customFormat="1" x14ac:dyDescent="0.2">
      <c r="A228" s="378"/>
      <c r="B228" s="308"/>
      <c r="C228" s="330"/>
      <c r="D228" s="349"/>
      <c r="E228" s="349"/>
      <c r="F228" s="349"/>
      <c r="I228" s="307"/>
      <c r="J228" s="307"/>
      <c r="K228" s="307"/>
      <c r="L228" s="307"/>
      <c r="M228" s="307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</row>
    <row r="229" spans="1:23" s="306" customFormat="1" x14ac:dyDescent="0.2">
      <c r="A229" s="378"/>
      <c r="B229" s="379"/>
      <c r="C229" s="380"/>
      <c r="D229" s="349"/>
      <c r="E229" s="349"/>
      <c r="F229" s="349"/>
      <c r="I229" s="307"/>
      <c r="J229" s="307"/>
      <c r="K229" s="307"/>
      <c r="L229" s="307"/>
      <c r="M229" s="307"/>
      <c r="N229" s="307"/>
      <c r="O229" s="307"/>
      <c r="P229" s="307"/>
      <c r="Q229" s="307"/>
      <c r="R229" s="307"/>
      <c r="S229" s="307"/>
      <c r="T229" s="307"/>
      <c r="U229" s="307"/>
      <c r="V229" s="307"/>
      <c r="W229" s="307"/>
    </row>
    <row r="230" spans="1:23" s="306" customFormat="1" x14ac:dyDescent="0.2">
      <c r="A230" s="378"/>
      <c r="B230" s="379"/>
      <c r="C230" s="380"/>
      <c r="D230" s="349"/>
      <c r="E230" s="349"/>
      <c r="F230" s="349"/>
      <c r="I230" s="307"/>
      <c r="J230" s="307"/>
      <c r="K230" s="307"/>
      <c r="L230" s="307"/>
      <c r="M230" s="307"/>
      <c r="N230" s="307"/>
      <c r="O230" s="307"/>
      <c r="P230" s="307"/>
      <c r="Q230" s="307"/>
      <c r="R230" s="307"/>
      <c r="S230" s="307"/>
      <c r="T230" s="307"/>
      <c r="U230" s="307"/>
      <c r="V230" s="307"/>
      <c r="W230" s="307"/>
    </row>
    <row r="231" spans="1:23" s="306" customFormat="1" x14ac:dyDescent="0.2">
      <c r="A231" s="378"/>
      <c r="B231" s="379"/>
      <c r="C231" s="380"/>
      <c r="D231" s="349"/>
      <c r="E231" s="349"/>
      <c r="F231" s="349"/>
      <c r="I231" s="307"/>
      <c r="J231" s="307"/>
      <c r="K231" s="307"/>
      <c r="L231" s="307"/>
      <c r="M231" s="307"/>
      <c r="N231" s="307"/>
      <c r="O231" s="307"/>
      <c r="P231" s="307"/>
      <c r="Q231" s="307"/>
      <c r="R231" s="307"/>
      <c r="S231" s="307"/>
      <c r="T231" s="307"/>
      <c r="U231" s="307"/>
      <c r="V231" s="307"/>
      <c r="W231" s="307"/>
    </row>
    <row r="232" spans="1:23" s="306" customFormat="1" x14ac:dyDescent="0.2">
      <c r="A232" s="378"/>
      <c r="B232" s="379"/>
      <c r="C232" s="380"/>
      <c r="D232" s="349"/>
      <c r="E232" s="349"/>
      <c r="F232" s="349"/>
      <c r="I232" s="307"/>
      <c r="J232" s="307"/>
      <c r="K232" s="307"/>
      <c r="L232" s="307"/>
      <c r="M232" s="307"/>
      <c r="N232" s="307"/>
      <c r="O232" s="307"/>
      <c r="P232" s="307"/>
      <c r="Q232" s="307"/>
      <c r="R232" s="307"/>
      <c r="S232" s="307"/>
      <c r="T232" s="307"/>
      <c r="U232" s="307"/>
      <c r="V232" s="307"/>
      <c r="W232" s="307"/>
    </row>
    <row r="233" spans="1:23" s="306" customFormat="1" x14ac:dyDescent="0.2">
      <c r="A233" s="378"/>
      <c r="B233" s="379"/>
      <c r="C233" s="380"/>
      <c r="D233" s="349"/>
      <c r="E233" s="349"/>
      <c r="F233" s="349"/>
      <c r="I233" s="307"/>
      <c r="J233" s="307"/>
      <c r="K233" s="307"/>
      <c r="L233" s="307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</row>
    <row r="234" spans="1:23" s="306" customFormat="1" x14ac:dyDescent="0.2">
      <c r="A234" s="378"/>
      <c r="B234" s="379"/>
      <c r="C234" s="380"/>
      <c r="D234" s="349"/>
      <c r="E234" s="349"/>
      <c r="F234" s="349"/>
      <c r="I234" s="307"/>
      <c r="J234" s="307"/>
      <c r="K234" s="307"/>
      <c r="L234" s="307"/>
      <c r="M234" s="307"/>
      <c r="N234" s="307"/>
      <c r="O234" s="307"/>
      <c r="P234" s="307"/>
      <c r="Q234" s="307"/>
      <c r="R234" s="307"/>
      <c r="S234" s="307"/>
      <c r="T234" s="307"/>
      <c r="U234" s="307"/>
      <c r="V234" s="307"/>
      <c r="W234" s="307"/>
    </row>
    <row r="235" spans="1:23" s="306" customFormat="1" x14ac:dyDescent="0.2">
      <c r="A235" s="378"/>
      <c r="B235" s="308"/>
      <c r="C235" s="330"/>
      <c r="D235" s="349"/>
      <c r="E235" s="349"/>
      <c r="F235" s="349"/>
      <c r="I235" s="307"/>
      <c r="J235" s="307"/>
      <c r="K235" s="307"/>
      <c r="L235" s="307"/>
      <c r="M235" s="307"/>
      <c r="N235" s="307"/>
      <c r="O235" s="307"/>
      <c r="P235" s="307"/>
      <c r="Q235" s="307"/>
      <c r="R235" s="307"/>
      <c r="S235" s="307"/>
      <c r="T235" s="307"/>
      <c r="U235" s="307"/>
      <c r="V235" s="307"/>
      <c r="W235" s="307"/>
    </row>
    <row r="236" spans="1:23" s="306" customFormat="1" x14ac:dyDescent="0.2">
      <c r="A236" s="378"/>
      <c r="B236" s="308"/>
      <c r="C236" s="330"/>
      <c r="D236" s="349"/>
      <c r="E236" s="349"/>
      <c r="F236" s="349"/>
      <c r="I236" s="307"/>
      <c r="J236" s="307"/>
      <c r="K236" s="307"/>
      <c r="L236" s="307"/>
      <c r="M236" s="307"/>
      <c r="N236" s="307"/>
      <c r="O236" s="307"/>
      <c r="P236" s="307"/>
      <c r="Q236" s="307"/>
      <c r="R236" s="307"/>
      <c r="S236" s="307"/>
      <c r="T236" s="307"/>
      <c r="U236" s="307"/>
      <c r="V236" s="307"/>
      <c r="W236" s="307"/>
    </row>
    <row r="237" spans="1:23" s="306" customFormat="1" x14ac:dyDescent="0.2">
      <c r="A237" s="378"/>
      <c r="B237" s="308"/>
      <c r="C237" s="330"/>
      <c r="D237" s="349"/>
      <c r="E237" s="349"/>
      <c r="F237" s="349"/>
      <c r="I237" s="307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</row>
    <row r="238" spans="1:23" s="306" customFormat="1" x14ac:dyDescent="0.2">
      <c r="A238" s="378"/>
      <c r="B238" s="308"/>
      <c r="C238" s="330"/>
      <c r="D238" s="349"/>
      <c r="E238" s="349"/>
      <c r="F238" s="349"/>
      <c r="I238" s="307"/>
      <c r="J238" s="307"/>
      <c r="K238" s="307"/>
      <c r="L238" s="307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</row>
    <row r="239" spans="1:23" s="306" customFormat="1" x14ac:dyDescent="0.2">
      <c r="A239" s="378"/>
      <c r="B239" s="308"/>
      <c r="C239" s="330"/>
      <c r="D239" s="349"/>
      <c r="E239" s="349"/>
      <c r="F239" s="349"/>
      <c r="I239" s="307"/>
      <c r="J239" s="307"/>
      <c r="K239" s="307"/>
      <c r="L239" s="307"/>
      <c r="M239" s="307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</row>
    <row r="240" spans="1:23" s="306" customFormat="1" x14ac:dyDescent="0.2">
      <c r="A240" s="378"/>
      <c r="B240" s="308"/>
      <c r="C240" s="330"/>
      <c r="D240" s="349"/>
      <c r="E240" s="349"/>
      <c r="F240" s="349"/>
      <c r="I240" s="307"/>
      <c r="J240" s="307"/>
      <c r="K240" s="307"/>
      <c r="L240" s="307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</row>
    <row r="241" spans="1:23" s="306" customFormat="1" x14ac:dyDescent="0.2">
      <c r="A241" s="378"/>
      <c r="B241" s="308"/>
      <c r="C241" s="330"/>
      <c r="D241" s="349"/>
      <c r="E241" s="349"/>
      <c r="F241" s="349"/>
      <c r="I241" s="307"/>
      <c r="J241" s="307"/>
      <c r="K241" s="307"/>
      <c r="L241" s="307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</row>
    <row r="242" spans="1:23" s="306" customFormat="1" x14ac:dyDescent="0.2">
      <c r="A242" s="378"/>
      <c r="B242" s="308"/>
      <c r="C242" s="330"/>
      <c r="D242" s="349"/>
      <c r="E242" s="349"/>
      <c r="F242" s="349"/>
      <c r="I242" s="307"/>
      <c r="J242" s="307"/>
      <c r="K242" s="307"/>
      <c r="L242" s="307"/>
      <c r="M242" s="307"/>
      <c r="N242" s="307"/>
      <c r="O242" s="307"/>
      <c r="P242" s="307"/>
      <c r="Q242" s="307"/>
      <c r="R242" s="307"/>
      <c r="S242" s="307"/>
      <c r="T242" s="307"/>
      <c r="U242" s="307"/>
      <c r="V242" s="307"/>
      <c r="W242" s="307"/>
    </row>
    <row r="243" spans="1:23" s="306" customFormat="1" x14ac:dyDescent="0.2">
      <c r="A243" s="378"/>
      <c r="B243" s="308"/>
      <c r="C243" s="330"/>
      <c r="D243" s="349"/>
      <c r="E243" s="349"/>
      <c r="F243" s="349"/>
      <c r="I243" s="307"/>
      <c r="J243" s="307"/>
      <c r="K243" s="307"/>
      <c r="L243" s="307"/>
      <c r="M243" s="307"/>
      <c r="N243" s="307"/>
      <c r="O243" s="307"/>
      <c r="P243" s="307"/>
      <c r="Q243" s="307"/>
      <c r="R243" s="307"/>
      <c r="S243" s="307"/>
      <c r="T243" s="307"/>
      <c r="U243" s="307"/>
      <c r="V243" s="307"/>
      <c r="W243" s="307"/>
    </row>
    <row r="244" spans="1:23" s="306" customFormat="1" x14ac:dyDescent="0.2">
      <c r="A244" s="378"/>
      <c r="B244" s="308"/>
      <c r="C244" s="330"/>
      <c r="D244" s="349"/>
      <c r="E244" s="349"/>
      <c r="F244" s="349"/>
      <c r="I244" s="307"/>
      <c r="J244" s="307"/>
      <c r="K244" s="307"/>
      <c r="L244" s="307"/>
      <c r="M244" s="307"/>
      <c r="N244" s="307"/>
      <c r="O244" s="307"/>
      <c r="P244" s="307"/>
      <c r="Q244" s="307"/>
      <c r="R244" s="307"/>
      <c r="S244" s="307"/>
      <c r="T244" s="307"/>
      <c r="U244" s="307"/>
      <c r="V244" s="307"/>
      <c r="W244" s="307"/>
    </row>
    <row r="245" spans="1:23" s="306" customFormat="1" x14ac:dyDescent="0.2">
      <c r="A245" s="378"/>
      <c r="B245" s="308"/>
      <c r="C245" s="330"/>
      <c r="D245" s="349"/>
      <c r="E245" s="349"/>
      <c r="F245" s="349"/>
      <c r="I245" s="307"/>
      <c r="J245" s="307"/>
      <c r="K245" s="307"/>
      <c r="L245" s="307"/>
      <c r="M245" s="307"/>
      <c r="N245" s="307"/>
      <c r="O245" s="307"/>
      <c r="P245" s="307"/>
      <c r="Q245" s="307"/>
      <c r="R245" s="307"/>
      <c r="S245" s="307"/>
      <c r="T245" s="307"/>
      <c r="U245" s="307"/>
      <c r="V245" s="307"/>
      <c r="W245" s="307"/>
    </row>
    <row r="246" spans="1:23" s="306" customFormat="1" x14ac:dyDescent="0.2">
      <c r="A246" s="378"/>
      <c r="B246" s="308"/>
      <c r="C246" s="330"/>
      <c r="D246" s="349"/>
      <c r="E246" s="349"/>
      <c r="F246" s="349"/>
      <c r="I246" s="307"/>
      <c r="J246" s="307"/>
      <c r="K246" s="307"/>
      <c r="L246" s="307"/>
      <c r="M246" s="307"/>
      <c r="N246" s="307"/>
      <c r="O246" s="307"/>
      <c r="P246" s="307"/>
      <c r="Q246" s="307"/>
      <c r="R246" s="307"/>
      <c r="S246" s="307"/>
      <c r="T246" s="307"/>
      <c r="U246" s="307"/>
      <c r="V246" s="307"/>
      <c r="W246" s="307"/>
    </row>
    <row r="247" spans="1:23" s="306" customFormat="1" x14ac:dyDescent="0.2">
      <c r="A247" s="378"/>
      <c r="B247" s="308"/>
      <c r="C247" s="330"/>
      <c r="D247" s="331"/>
      <c r="E247" s="331"/>
      <c r="F247" s="331"/>
      <c r="I247" s="307"/>
      <c r="J247" s="307"/>
      <c r="K247" s="307"/>
      <c r="L247" s="307"/>
      <c r="M247" s="307"/>
      <c r="N247" s="307"/>
      <c r="O247" s="307"/>
      <c r="P247" s="307"/>
      <c r="Q247" s="307"/>
      <c r="R247" s="307"/>
      <c r="S247" s="307"/>
      <c r="T247" s="307"/>
      <c r="U247" s="307"/>
      <c r="V247" s="307"/>
      <c r="W247" s="307"/>
    </row>
    <row r="248" spans="1:23" s="306" customFormat="1" x14ac:dyDescent="0.2">
      <c r="A248" s="378"/>
      <c r="B248" s="308"/>
      <c r="C248" s="330"/>
      <c r="D248" s="349"/>
      <c r="E248" s="349"/>
      <c r="F248" s="349"/>
      <c r="I248" s="307"/>
      <c r="J248" s="307"/>
      <c r="K248" s="307"/>
      <c r="L248" s="307"/>
      <c r="M248" s="307"/>
      <c r="N248" s="307"/>
      <c r="O248" s="307"/>
      <c r="P248" s="307"/>
      <c r="Q248" s="307"/>
      <c r="R248" s="307"/>
      <c r="S248" s="307"/>
      <c r="T248" s="307"/>
      <c r="U248" s="307"/>
      <c r="V248" s="307"/>
      <c r="W248" s="307"/>
    </row>
    <row r="249" spans="1:23" s="306" customFormat="1" x14ac:dyDescent="0.2">
      <c r="A249" s="378"/>
      <c r="B249" s="308"/>
      <c r="C249" s="330"/>
      <c r="D249" s="349"/>
      <c r="E249" s="349"/>
      <c r="F249" s="349"/>
      <c r="I249" s="307"/>
      <c r="J249" s="307"/>
      <c r="K249" s="307"/>
      <c r="L249" s="307"/>
      <c r="M249" s="307"/>
      <c r="N249" s="307"/>
      <c r="O249" s="307"/>
      <c r="P249" s="307"/>
      <c r="Q249" s="307"/>
      <c r="R249" s="307"/>
      <c r="S249" s="307"/>
      <c r="T249" s="307"/>
      <c r="U249" s="307"/>
      <c r="V249" s="307"/>
      <c r="W249" s="307"/>
    </row>
    <row r="250" spans="1:23" s="306" customFormat="1" x14ac:dyDescent="0.2">
      <c r="A250" s="378"/>
      <c r="B250" s="308"/>
      <c r="C250" s="330"/>
      <c r="D250" s="349"/>
      <c r="E250" s="349"/>
      <c r="F250" s="349"/>
      <c r="I250" s="307"/>
      <c r="J250" s="307"/>
      <c r="K250" s="307"/>
      <c r="L250" s="307"/>
      <c r="M250" s="307"/>
      <c r="N250" s="307"/>
      <c r="O250" s="307"/>
      <c r="P250" s="307"/>
      <c r="Q250" s="307"/>
      <c r="R250" s="307"/>
      <c r="S250" s="307"/>
      <c r="T250" s="307"/>
      <c r="U250" s="307"/>
      <c r="V250" s="307"/>
      <c r="W250" s="307"/>
    </row>
    <row r="251" spans="1:23" s="306" customFormat="1" x14ac:dyDescent="0.2">
      <c r="A251" s="378"/>
      <c r="B251" s="308"/>
      <c r="C251" s="330"/>
      <c r="D251" s="349"/>
      <c r="E251" s="349"/>
      <c r="F251" s="349"/>
      <c r="I251" s="307"/>
      <c r="J251" s="307"/>
      <c r="K251" s="307"/>
      <c r="L251" s="307"/>
      <c r="M251" s="307"/>
      <c r="N251" s="307"/>
      <c r="O251" s="307"/>
      <c r="P251" s="307"/>
      <c r="Q251" s="307"/>
      <c r="R251" s="307"/>
      <c r="S251" s="307"/>
      <c r="T251" s="307"/>
      <c r="U251" s="307"/>
      <c r="V251" s="307"/>
      <c r="W251" s="307"/>
    </row>
    <row r="252" spans="1:23" s="306" customFormat="1" x14ac:dyDescent="0.2">
      <c r="A252" s="378"/>
      <c r="B252" s="308"/>
      <c r="C252" s="330"/>
      <c r="D252" s="349"/>
      <c r="E252" s="349"/>
      <c r="F252" s="349"/>
      <c r="I252" s="307"/>
      <c r="J252" s="307"/>
      <c r="K252" s="307"/>
      <c r="L252" s="307"/>
      <c r="M252" s="307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</row>
    <row r="253" spans="1:23" s="306" customFormat="1" x14ac:dyDescent="0.2">
      <c r="A253" s="378"/>
      <c r="B253" s="379"/>
      <c r="C253" s="380"/>
      <c r="D253" s="349"/>
      <c r="E253" s="349"/>
      <c r="F253" s="349"/>
      <c r="I253" s="307"/>
      <c r="J253" s="307"/>
      <c r="K253" s="307"/>
      <c r="L253" s="307"/>
      <c r="M253" s="307"/>
      <c r="N253" s="307"/>
      <c r="O253" s="307"/>
      <c r="P253" s="307"/>
      <c r="Q253" s="307"/>
      <c r="R253" s="307"/>
      <c r="S253" s="307"/>
      <c r="T253" s="307"/>
      <c r="U253" s="307"/>
      <c r="V253" s="307"/>
      <c r="W253" s="307"/>
    </row>
    <row r="254" spans="1:23" s="306" customFormat="1" x14ac:dyDescent="0.2">
      <c r="A254" s="378"/>
      <c r="B254" s="379"/>
      <c r="C254" s="380"/>
      <c r="D254" s="349"/>
      <c r="E254" s="349"/>
      <c r="F254" s="349"/>
      <c r="I254" s="307"/>
      <c r="J254" s="307"/>
      <c r="K254" s="307"/>
      <c r="L254" s="307"/>
      <c r="M254" s="307"/>
      <c r="N254" s="307"/>
      <c r="O254" s="307"/>
      <c r="P254" s="307"/>
      <c r="Q254" s="307"/>
      <c r="R254" s="307"/>
      <c r="S254" s="307"/>
      <c r="T254" s="307"/>
      <c r="U254" s="307"/>
      <c r="V254" s="307"/>
      <c r="W254" s="307"/>
    </row>
    <row r="255" spans="1:23" s="306" customFormat="1" x14ac:dyDescent="0.2">
      <c r="A255" s="378"/>
      <c r="B255" s="379"/>
      <c r="C255" s="380"/>
      <c r="D255" s="349"/>
      <c r="E255" s="349"/>
      <c r="F255" s="349"/>
      <c r="I255" s="307"/>
      <c r="J255" s="307"/>
      <c r="K255" s="307"/>
      <c r="L255" s="307"/>
      <c r="M255" s="307"/>
      <c r="N255" s="307"/>
      <c r="O255" s="307"/>
      <c r="P255" s="307"/>
      <c r="Q255" s="307"/>
      <c r="R255" s="307"/>
      <c r="S255" s="307"/>
      <c r="T255" s="307"/>
      <c r="U255" s="307"/>
      <c r="V255" s="307"/>
      <c r="W255" s="307"/>
    </row>
    <row r="256" spans="1:23" s="306" customFormat="1" x14ac:dyDescent="0.2">
      <c r="A256" s="378"/>
      <c r="B256" s="379"/>
      <c r="C256" s="380"/>
      <c r="D256" s="349"/>
      <c r="E256" s="349"/>
      <c r="F256" s="349"/>
      <c r="I256" s="307"/>
      <c r="J256" s="307"/>
      <c r="K256" s="307"/>
      <c r="L256" s="307"/>
      <c r="M256" s="307"/>
      <c r="N256" s="307"/>
      <c r="O256" s="307"/>
      <c r="P256" s="307"/>
      <c r="Q256" s="307"/>
      <c r="R256" s="307"/>
      <c r="S256" s="307"/>
      <c r="T256" s="307"/>
      <c r="U256" s="307"/>
      <c r="V256" s="307"/>
      <c r="W256" s="307"/>
    </row>
    <row r="257" spans="1:23" s="306" customFormat="1" x14ac:dyDescent="0.2">
      <c r="A257" s="378"/>
      <c r="B257" s="379"/>
      <c r="C257" s="380"/>
      <c r="D257" s="349"/>
      <c r="E257" s="349"/>
      <c r="F257" s="349"/>
      <c r="I257" s="307"/>
      <c r="J257" s="307"/>
      <c r="K257" s="307"/>
      <c r="L257" s="307"/>
      <c r="M257" s="307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</row>
    <row r="258" spans="1:23" s="306" customFormat="1" x14ac:dyDescent="0.2">
      <c r="A258" s="378"/>
      <c r="B258" s="379"/>
      <c r="C258" s="380"/>
      <c r="D258" s="349"/>
      <c r="E258" s="349"/>
      <c r="F258" s="349"/>
      <c r="I258" s="307"/>
      <c r="J258" s="307"/>
      <c r="K258" s="307"/>
      <c r="L258" s="307"/>
      <c r="M258" s="307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</row>
    <row r="259" spans="1:23" s="306" customFormat="1" x14ac:dyDescent="0.2">
      <c r="A259" s="378"/>
      <c r="B259" s="308"/>
      <c r="C259" s="330"/>
      <c r="D259" s="349"/>
      <c r="E259" s="349"/>
      <c r="F259" s="349"/>
      <c r="I259" s="307"/>
      <c r="J259" s="307"/>
      <c r="K259" s="307"/>
      <c r="L259" s="307"/>
      <c r="M259" s="307"/>
      <c r="N259" s="307"/>
      <c r="O259" s="307"/>
      <c r="P259" s="307"/>
      <c r="Q259" s="307"/>
      <c r="R259" s="307"/>
      <c r="S259" s="307"/>
      <c r="T259" s="307"/>
      <c r="U259" s="307"/>
      <c r="V259" s="307"/>
      <c r="W259" s="307"/>
    </row>
    <row r="260" spans="1:23" s="306" customFormat="1" x14ac:dyDescent="0.2">
      <c r="A260" s="378"/>
      <c r="B260" s="308"/>
      <c r="C260" s="330"/>
      <c r="D260" s="349"/>
      <c r="E260" s="349"/>
      <c r="F260" s="349"/>
      <c r="I260" s="307"/>
      <c r="J260" s="307"/>
      <c r="K260" s="307"/>
      <c r="L260" s="307"/>
      <c r="M260" s="307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</row>
    <row r="261" spans="1:23" s="306" customFormat="1" x14ac:dyDescent="0.2">
      <c r="A261" s="378"/>
      <c r="B261" s="308"/>
      <c r="C261" s="330"/>
      <c r="D261" s="349"/>
      <c r="E261" s="349"/>
      <c r="F261" s="349"/>
      <c r="I261" s="307"/>
      <c r="J261" s="307"/>
      <c r="K261" s="307"/>
      <c r="L261" s="307"/>
      <c r="M261" s="307"/>
      <c r="N261" s="307"/>
      <c r="O261" s="307"/>
      <c r="P261" s="307"/>
      <c r="Q261" s="307"/>
      <c r="R261" s="307"/>
      <c r="S261" s="307"/>
      <c r="T261" s="307"/>
      <c r="U261" s="307"/>
      <c r="V261" s="307"/>
      <c r="W261" s="307"/>
    </row>
    <row r="262" spans="1:23" s="306" customFormat="1" x14ac:dyDescent="0.2">
      <c r="A262" s="378"/>
      <c r="B262" s="308"/>
      <c r="C262" s="330"/>
      <c r="D262" s="349"/>
      <c r="E262" s="349"/>
      <c r="F262" s="349"/>
      <c r="I262" s="307"/>
      <c r="J262" s="307"/>
      <c r="K262" s="307"/>
      <c r="L262" s="307"/>
      <c r="M262" s="307"/>
      <c r="N262" s="307"/>
      <c r="O262" s="307"/>
      <c r="P262" s="307"/>
      <c r="Q262" s="307"/>
      <c r="R262" s="307"/>
      <c r="S262" s="307"/>
      <c r="T262" s="307"/>
      <c r="U262" s="307"/>
      <c r="V262" s="307"/>
      <c r="W262" s="307"/>
    </row>
    <row r="263" spans="1:23" s="306" customFormat="1" x14ac:dyDescent="0.2">
      <c r="A263" s="378"/>
      <c r="B263" s="308"/>
      <c r="C263" s="330"/>
      <c r="D263" s="349"/>
      <c r="E263" s="349"/>
      <c r="F263" s="349"/>
      <c r="I263" s="307"/>
      <c r="J263" s="307"/>
      <c r="K263" s="307"/>
      <c r="L263" s="307"/>
      <c r="M263" s="307"/>
      <c r="N263" s="307"/>
      <c r="O263" s="307"/>
      <c r="P263" s="307"/>
      <c r="Q263" s="307"/>
      <c r="R263" s="307"/>
      <c r="S263" s="307"/>
      <c r="T263" s="307"/>
      <c r="U263" s="307"/>
      <c r="V263" s="307"/>
      <c r="W263" s="307"/>
    </row>
    <row r="264" spans="1:23" s="306" customFormat="1" x14ac:dyDescent="0.2">
      <c r="A264" s="378"/>
      <c r="B264" s="308"/>
      <c r="C264" s="330"/>
      <c r="D264" s="349"/>
      <c r="E264" s="349"/>
      <c r="F264" s="349"/>
      <c r="I264" s="307"/>
      <c r="J264" s="307"/>
      <c r="K264" s="307"/>
      <c r="L264" s="307"/>
      <c r="M264" s="307"/>
      <c r="N264" s="307"/>
      <c r="O264" s="307"/>
      <c r="P264" s="307"/>
      <c r="Q264" s="307"/>
      <c r="R264" s="307"/>
      <c r="S264" s="307"/>
      <c r="T264" s="307"/>
      <c r="U264" s="307"/>
      <c r="V264" s="307"/>
      <c r="W264" s="307"/>
    </row>
    <row r="265" spans="1:23" s="306" customFormat="1" x14ac:dyDescent="0.2">
      <c r="A265" s="378"/>
      <c r="B265" s="308"/>
      <c r="C265" s="330"/>
      <c r="D265" s="349"/>
      <c r="E265" s="349"/>
      <c r="F265" s="349"/>
      <c r="I265" s="307"/>
      <c r="J265" s="307"/>
      <c r="K265" s="307"/>
      <c r="L265" s="307"/>
      <c r="M265" s="307"/>
      <c r="N265" s="307"/>
      <c r="O265" s="307"/>
      <c r="P265" s="307"/>
      <c r="Q265" s="307"/>
      <c r="R265" s="307"/>
      <c r="S265" s="307"/>
      <c r="T265" s="307"/>
      <c r="U265" s="307"/>
      <c r="V265" s="307"/>
      <c r="W265" s="307"/>
    </row>
    <row r="266" spans="1:23" s="306" customFormat="1" x14ac:dyDescent="0.2">
      <c r="A266" s="378"/>
      <c r="B266" s="308"/>
      <c r="C266" s="330"/>
      <c r="D266" s="349"/>
      <c r="E266" s="349"/>
      <c r="F266" s="349"/>
      <c r="I266" s="307"/>
      <c r="J266" s="307"/>
      <c r="K266" s="307"/>
      <c r="L266" s="307"/>
      <c r="M266" s="307"/>
      <c r="N266" s="307"/>
      <c r="O266" s="307"/>
      <c r="P266" s="307"/>
      <c r="Q266" s="307"/>
      <c r="R266" s="307"/>
      <c r="S266" s="307"/>
      <c r="T266" s="307"/>
      <c r="U266" s="307"/>
      <c r="V266" s="307"/>
      <c r="W266" s="307"/>
    </row>
    <row r="267" spans="1:23" s="306" customFormat="1" x14ac:dyDescent="0.2">
      <c r="A267" s="378"/>
      <c r="B267" s="308"/>
      <c r="C267" s="330"/>
      <c r="D267" s="349"/>
      <c r="E267" s="349"/>
      <c r="F267" s="349"/>
      <c r="I267" s="307"/>
      <c r="J267" s="307"/>
      <c r="K267" s="307"/>
      <c r="L267" s="307"/>
      <c r="M267" s="307"/>
      <c r="N267" s="307"/>
      <c r="O267" s="307"/>
      <c r="P267" s="307"/>
      <c r="Q267" s="307"/>
      <c r="R267" s="307"/>
      <c r="S267" s="307"/>
      <c r="T267" s="307"/>
      <c r="U267" s="307"/>
      <c r="V267" s="307"/>
      <c r="W267" s="307"/>
    </row>
    <row r="268" spans="1:23" s="306" customFormat="1" x14ac:dyDescent="0.2">
      <c r="A268" s="378"/>
      <c r="B268" s="308"/>
      <c r="C268" s="330"/>
      <c r="D268" s="349"/>
      <c r="E268" s="349"/>
      <c r="F268" s="349"/>
      <c r="I268" s="307"/>
      <c r="J268" s="307"/>
      <c r="K268" s="307"/>
      <c r="L268" s="307"/>
      <c r="M268" s="307"/>
      <c r="N268" s="307"/>
      <c r="O268" s="307"/>
      <c r="P268" s="307"/>
      <c r="Q268" s="307"/>
      <c r="R268" s="307"/>
      <c r="S268" s="307"/>
      <c r="T268" s="307"/>
      <c r="U268" s="307"/>
      <c r="V268" s="307"/>
      <c r="W268" s="307"/>
    </row>
    <row r="269" spans="1:23" s="306" customFormat="1" x14ac:dyDescent="0.2">
      <c r="A269" s="378"/>
      <c r="B269" s="308"/>
      <c r="C269" s="330"/>
      <c r="D269" s="349"/>
      <c r="E269" s="349"/>
      <c r="F269" s="349"/>
      <c r="I269" s="307"/>
      <c r="J269" s="307"/>
      <c r="K269" s="307"/>
      <c r="L269" s="307"/>
      <c r="M269" s="307"/>
      <c r="N269" s="307"/>
      <c r="O269" s="307"/>
      <c r="P269" s="307"/>
      <c r="Q269" s="307"/>
      <c r="R269" s="307"/>
      <c r="S269" s="307"/>
      <c r="T269" s="307"/>
      <c r="U269" s="307"/>
      <c r="V269" s="307"/>
      <c r="W269" s="307"/>
    </row>
    <row r="270" spans="1:23" s="306" customFormat="1" x14ac:dyDescent="0.2">
      <c r="A270" s="378"/>
      <c r="B270" s="308"/>
      <c r="C270" s="330"/>
      <c r="D270" s="349"/>
      <c r="E270" s="349"/>
      <c r="F270" s="349"/>
      <c r="I270" s="307"/>
      <c r="J270" s="307"/>
      <c r="K270" s="307"/>
      <c r="L270" s="307"/>
      <c r="M270" s="307"/>
      <c r="N270" s="307"/>
      <c r="O270" s="307"/>
      <c r="P270" s="307"/>
      <c r="Q270" s="307"/>
      <c r="R270" s="307"/>
      <c r="S270" s="307"/>
      <c r="T270" s="307"/>
      <c r="U270" s="307"/>
      <c r="V270" s="307"/>
      <c r="W270" s="307"/>
    </row>
    <row r="271" spans="1:23" s="306" customFormat="1" x14ac:dyDescent="0.2">
      <c r="A271" s="378"/>
      <c r="B271" s="308"/>
      <c r="C271" s="330"/>
      <c r="D271" s="349"/>
      <c r="E271" s="349"/>
      <c r="F271" s="349"/>
      <c r="I271" s="307"/>
      <c r="J271" s="307"/>
      <c r="K271" s="307"/>
      <c r="L271" s="307"/>
      <c r="M271" s="307"/>
      <c r="N271" s="307"/>
      <c r="O271" s="307"/>
      <c r="P271" s="307"/>
      <c r="Q271" s="307"/>
      <c r="R271" s="307"/>
      <c r="S271" s="307"/>
      <c r="T271" s="307"/>
      <c r="U271" s="307"/>
      <c r="V271" s="307"/>
      <c r="W271" s="307"/>
    </row>
    <row r="272" spans="1:23" s="306" customFormat="1" x14ac:dyDescent="0.2">
      <c r="A272" s="378"/>
      <c r="B272" s="308"/>
      <c r="C272" s="330"/>
      <c r="D272" s="331"/>
      <c r="E272" s="331"/>
      <c r="F272" s="331"/>
      <c r="I272" s="307"/>
      <c r="J272" s="307"/>
      <c r="K272" s="307"/>
      <c r="L272" s="307"/>
      <c r="M272" s="307"/>
      <c r="N272" s="307"/>
      <c r="O272" s="307"/>
      <c r="P272" s="307"/>
      <c r="Q272" s="307"/>
      <c r="R272" s="307"/>
      <c r="S272" s="307"/>
      <c r="T272" s="307"/>
      <c r="U272" s="307"/>
      <c r="V272" s="307"/>
      <c r="W272" s="307"/>
    </row>
    <row r="273" spans="1:23" s="306" customFormat="1" x14ac:dyDescent="0.2">
      <c r="A273" s="378"/>
      <c r="B273" s="308"/>
      <c r="C273" s="330"/>
      <c r="D273" s="349"/>
      <c r="E273" s="349"/>
      <c r="F273" s="349"/>
      <c r="I273" s="307"/>
      <c r="J273" s="307"/>
      <c r="K273" s="307"/>
      <c r="L273" s="307"/>
      <c r="M273" s="307"/>
      <c r="N273" s="307"/>
      <c r="O273" s="307"/>
      <c r="P273" s="307"/>
      <c r="Q273" s="307"/>
      <c r="R273" s="307"/>
      <c r="S273" s="307"/>
      <c r="T273" s="307"/>
      <c r="U273" s="307"/>
      <c r="V273" s="307"/>
      <c r="W273" s="307"/>
    </row>
    <row r="274" spans="1:23" s="306" customFormat="1" x14ac:dyDescent="0.2">
      <c r="A274" s="378"/>
      <c r="B274" s="308"/>
      <c r="C274" s="330"/>
      <c r="D274" s="349"/>
      <c r="E274" s="349"/>
      <c r="F274" s="349"/>
      <c r="I274" s="307"/>
      <c r="J274" s="307"/>
      <c r="K274" s="307"/>
      <c r="L274" s="307"/>
      <c r="M274" s="307"/>
      <c r="N274" s="307"/>
      <c r="O274" s="307"/>
      <c r="P274" s="307"/>
      <c r="Q274" s="307"/>
      <c r="R274" s="307"/>
      <c r="S274" s="307"/>
      <c r="T274" s="307"/>
      <c r="U274" s="307"/>
      <c r="V274" s="307"/>
      <c r="W274" s="307"/>
    </row>
    <row r="275" spans="1:23" s="306" customFormat="1" x14ac:dyDescent="0.2">
      <c r="A275" s="378"/>
      <c r="B275" s="308"/>
      <c r="C275" s="330"/>
      <c r="D275" s="349"/>
      <c r="E275" s="349"/>
      <c r="F275" s="349"/>
      <c r="I275" s="307"/>
      <c r="J275" s="307"/>
      <c r="K275" s="307"/>
      <c r="L275" s="307"/>
      <c r="M275" s="307"/>
      <c r="N275" s="307"/>
      <c r="O275" s="307"/>
      <c r="P275" s="307"/>
      <c r="Q275" s="307"/>
      <c r="R275" s="307"/>
      <c r="S275" s="307"/>
      <c r="T275" s="307"/>
      <c r="U275" s="307"/>
      <c r="V275" s="307"/>
      <c r="W275" s="307"/>
    </row>
    <row r="276" spans="1:23" s="306" customFormat="1" x14ac:dyDescent="0.2">
      <c r="A276" s="378"/>
      <c r="B276" s="308"/>
      <c r="C276" s="330"/>
      <c r="D276" s="349"/>
      <c r="E276" s="349"/>
      <c r="F276" s="349"/>
      <c r="I276" s="307"/>
      <c r="J276" s="307"/>
      <c r="K276" s="307"/>
      <c r="L276" s="307"/>
      <c r="M276" s="307"/>
      <c r="N276" s="307"/>
      <c r="O276" s="307"/>
      <c r="P276" s="307"/>
      <c r="Q276" s="307"/>
      <c r="R276" s="307"/>
      <c r="S276" s="307"/>
      <c r="T276" s="307"/>
      <c r="U276" s="307"/>
      <c r="V276" s="307"/>
      <c r="W276" s="307"/>
    </row>
    <row r="277" spans="1:23" s="306" customFormat="1" x14ac:dyDescent="0.2">
      <c r="A277" s="378"/>
      <c r="B277" s="308"/>
      <c r="C277" s="330"/>
      <c r="D277" s="349"/>
      <c r="E277" s="349"/>
      <c r="F277" s="349"/>
      <c r="I277" s="307"/>
      <c r="J277" s="307"/>
      <c r="K277" s="307"/>
      <c r="L277" s="307"/>
      <c r="M277" s="307"/>
      <c r="N277" s="307"/>
      <c r="O277" s="307"/>
      <c r="P277" s="307"/>
      <c r="Q277" s="307"/>
      <c r="R277" s="307"/>
      <c r="S277" s="307"/>
      <c r="T277" s="307"/>
      <c r="U277" s="307"/>
      <c r="V277" s="307"/>
      <c r="W277" s="307"/>
    </row>
    <row r="278" spans="1:23" s="306" customFormat="1" x14ac:dyDescent="0.2">
      <c r="A278" s="378"/>
      <c r="B278" s="379"/>
      <c r="C278" s="380"/>
      <c r="D278" s="349"/>
      <c r="E278" s="349"/>
      <c r="F278" s="349"/>
      <c r="I278" s="307"/>
      <c r="J278" s="307"/>
      <c r="K278" s="307"/>
      <c r="L278" s="307"/>
      <c r="M278" s="307"/>
      <c r="N278" s="307"/>
      <c r="O278" s="307"/>
      <c r="P278" s="307"/>
      <c r="Q278" s="307"/>
      <c r="R278" s="307"/>
      <c r="S278" s="307"/>
      <c r="T278" s="307"/>
      <c r="U278" s="307"/>
      <c r="V278" s="307"/>
      <c r="W278" s="307"/>
    </row>
    <row r="279" spans="1:23" s="306" customFormat="1" x14ac:dyDescent="0.2">
      <c r="A279" s="378"/>
      <c r="B279" s="379"/>
      <c r="C279" s="380"/>
      <c r="D279" s="349"/>
      <c r="E279" s="349"/>
      <c r="F279" s="349"/>
      <c r="I279" s="307"/>
      <c r="J279" s="307"/>
      <c r="K279" s="307"/>
      <c r="L279" s="307"/>
      <c r="M279" s="307"/>
      <c r="N279" s="307"/>
      <c r="O279" s="307"/>
      <c r="P279" s="307"/>
      <c r="Q279" s="307"/>
      <c r="R279" s="307"/>
      <c r="S279" s="307"/>
      <c r="T279" s="307"/>
      <c r="U279" s="307"/>
      <c r="V279" s="307"/>
      <c r="W279" s="307"/>
    </row>
    <row r="280" spans="1:23" s="306" customFormat="1" x14ac:dyDescent="0.2">
      <c r="A280" s="378"/>
      <c r="B280" s="379"/>
      <c r="C280" s="380"/>
      <c r="D280" s="349"/>
      <c r="E280" s="349"/>
      <c r="F280" s="349"/>
      <c r="I280" s="307"/>
      <c r="J280" s="307"/>
      <c r="K280" s="307"/>
      <c r="L280" s="307"/>
      <c r="M280" s="307"/>
      <c r="N280" s="307"/>
      <c r="O280" s="307"/>
      <c r="P280" s="307"/>
      <c r="Q280" s="307"/>
      <c r="R280" s="307"/>
      <c r="S280" s="307"/>
      <c r="T280" s="307"/>
      <c r="U280" s="307"/>
      <c r="V280" s="307"/>
      <c r="W280" s="307"/>
    </row>
    <row r="281" spans="1:23" s="306" customFormat="1" x14ac:dyDescent="0.2">
      <c r="A281" s="378"/>
      <c r="B281" s="379"/>
      <c r="C281" s="380"/>
      <c r="D281" s="349"/>
      <c r="E281" s="349"/>
      <c r="F281" s="349"/>
      <c r="I281" s="307"/>
      <c r="J281" s="307"/>
      <c r="K281" s="307"/>
      <c r="L281" s="307"/>
      <c r="M281" s="307"/>
      <c r="N281" s="307"/>
      <c r="O281" s="307"/>
      <c r="P281" s="307"/>
      <c r="Q281" s="307"/>
      <c r="R281" s="307"/>
      <c r="S281" s="307"/>
      <c r="T281" s="307"/>
      <c r="U281" s="307"/>
      <c r="V281" s="307"/>
      <c r="W281" s="307"/>
    </row>
    <row r="282" spans="1:23" s="306" customFormat="1" x14ac:dyDescent="0.2">
      <c r="A282" s="378"/>
      <c r="B282" s="379"/>
      <c r="C282" s="380"/>
      <c r="D282" s="349"/>
      <c r="E282" s="349"/>
      <c r="F282" s="349"/>
      <c r="I282" s="307"/>
      <c r="J282" s="307"/>
      <c r="K282" s="307"/>
      <c r="L282" s="307"/>
      <c r="M282" s="307"/>
      <c r="N282" s="307"/>
      <c r="O282" s="307"/>
      <c r="P282" s="307"/>
      <c r="Q282" s="307"/>
      <c r="R282" s="307"/>
      <c r="S282" s="307"/>
      <c r="T282" s="307"/>
      <c r="U282" s="307"/>
      <c r="V282" s="307"/>
      <c r="W282" s="307"/>
    </row>
    <row r="283" spans="1:23" s="306" customFormat="1" x14ac:dyDescent="0.2">
      <c r="A283" s="378"/>
      <c r="B283" s="379"/>
      <c r="C283" s="380"/>
      <c r="D283" s="349"/>
      <c r="E283" s="349"/>
      <c r="F283" s="349"/>
      <c r="I283" s="307"/>
      <c r="J283" s="307"/>
      <c r="K283" s="307"/>
      <c r="L283" s="307"/>
      <c r="M283" s="307"/>
      <c r="N283" s="307"/>
      <c r="O283" s="307"/>
      <c r="P283" s="307"/>
      <c r="Q283" s="307"/>
      <c r="R283" s="307"/>
      <c r="S283" s="307"/>
      <c r="T283" s="307"/>
      <c r="U283" s="307"/>
      <c r="V283" s="307"/>
      <c r="W283" s="307"/>
    </row>
    <row r="284" spans="1:23" s="306" customFormat="1" x14ac:dyDescent="0.2">
      <c r="A284" s="378"/>
      <c r="B284" s="308"/>
      <c r="C284" s="330"/>
      <c r="D284" s="349"/>
      <c r="E284" s="349"/>
      <c r="F284" s="349"/>
      <c r="I284" s="307"/>
      <c r="J284" s="307"/>
      <c r="K284" s="307"/>
      <c r="L284" s="307"/>
      <c r="M284" s="307"/>
      <c r="N284" s="307"/>
      <c r="O284" s="307"/>
      <c r="P284" s="307"/>
      <c r="Q284" s="307"/>
      <c r="R284" s="307"/>
      <c r="S284" s="307"/>
      <c r="T284" s="307"/>
      <c r="U284" s="307"/>
      <c r="V284" s="307"/>
      <c r="W284" s="307"/>
    </row>
    <row r="285" spans="1:23" s="306" customFormat="1" x14ac:dyDescent="0.2">
      <c r="A285" s="378"/>
      <c r="B285" s="308"/>
      <c r="C285" s="330"/>
      <c r="D285" s="349"/>
      <c r="E285" s="349"/>
      <c r="F285" s="349"/>
      <c r="I285" s="307"/>
      <c r="J285" s="307"/>
      <c r="K285" s="307"/>
      <c r="L285" s="307"/>
      <c r="M285" s="307"/>
      <c r="N285" s="307"/>
      <c r="O285" s="307"/>
      <c r="P285" s="307"/>
      <c r="Q285" s="307"/>
      <c r="R285" s="307"/>
      <c r="S285" s="307"/>
      <c r="T285" s="307"/>
      <c r="U285" s="307"/>
      <c r="V285" s="307"/>
      <c r="W285" s="307"/>
    </row>
    <row r="286" spans="1:23" s="306" customFormat="1" x14ac:dyDescent="0.2">
      <c r="A286" s="378"/>
      <c r="B286" s="308"/>
      <c r="C286" s="330"/>
      <c r="D286" s="349"/>
      <c r="E286" s="349"/>
      <c r="F286" s="349"/>
      <c r="I286" s="307"/>
      <c r="J286" s="307"/>
      <c r="K286" s="307"/>
      <c r="L286" s="307"/>
      <c r="M286" s="307"/>
      <c r="N286" s="307"/>
      <c r="O286" s="307"/>
      <c r="P286" s="307"/>
      <c r="Q286" s="307"/>
      <c r="R286" s="307"/>
      <c r="S286" s="307"/>
      <c r="T286" s="307"/>
      <c r="U286" s="307"/>
      <c r="V286" s="307"/>
      <c r="W286" s="307"/>
    </row>
    <row r="287" spans="1:23" s="306" customFormat="1" x14ac:dyDescent="0.2">
      <c r="A287" s="378"/>
      <c r="B287" s="308"/>
      <c r="C287" s="330"/>
      <c r="D287" s="349"/>
      <c r="E287" s="349"/>
      <c r="F287" s="349"/>
      <c r="I287" s="307"/>
      <c r="J287" s="307"/>
      <c r="K287" s="307"/>
      <c r="L287" s="307"/>
      <c r="M287" s="307"/>
      <c r="N287" s="307"/>
      <c r="O287" s="307"/>
      <c r="P287" s="307"/>
      <c r="Q287" s="307"/>
      <c r="R287" s="307"/>
      <c r="S287" s="307"/>
      <c r="T287" s="307"/>
      <c r="U287" s="307"/>
      <c r="V287" s="307"/>
      <c r="W287" s="307"/>
    </row>
    <row r="288" spans="1:23" s="306" customFormat="1" x14ac:dyDescent="0.2">
      <c r="A288" s="378"/>
      <c r="B288" s="308"/>
      <c r="C288" s="330"/>
      <c r="D288" s="349"/>
      <c r="E288" s="349"/>
      <c r="F288" s="349"/>
      <c r="I288" s="307"/>
      <c r="J288" s="307"/>
      <c r="K288" s="307"/>
      <c r="L288" s="307"/>
      <c r="M288" s="307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</row>
    <row r="289" spans="1:23" s="306" customFormat="1" x14ac:dyDescent="0.2">
      <c r="A289" s="378"/>
      <c r="B289" s="308"/>
      <c r="C289" s="330"/>
      <c r="D289" s="349"/>
      <c r="E289" s="349"/>
      <c r="F289" s="349"/>
      <c r="I289" s="307"/>
      <c r="J289" s="307"/>
      <c r="K289" s="307"/>
      <c r="L289" s="307"/>
      <c r="M289" s="307"/>
      <c r="N289" s="307"/>
      <c r="O289" s="307"/>
      <c r="P289" s="307"/>
      <c r="Q289" s="307"/>
      <c r="R289" s="307"/>
      <c r="S289" s="307"/>
      <c r="T289" s="307"/>
      <c r="U289" s="307"/>
      <c r="V289" s="307"/>
      <c r="W289" s="307"/>
    </row>
    <row r="290" spans="1:23" s="306" customFormat="1" x14ac:dyDescent="0.2">
      <c r="A290" s="378"/>
      <c r="B290" s="308"/>
      <c r="C290" s="330"/>
      <c r="D290" s="349"/>
      <c r="E290" s="349"/>
      <c r="F290" s="349"/>
      <c r="I290" s="307"/>
      <c r="J290" s="307"/>
      <c r="K290" s="307"/>
      <c r="L290" s="307"/>
      <c r="M290" s="307"/>
      <c r="N290" s="307"/>
      <c r="O290" s="307"/>
      <c r="P290" s="307"/>
      <c r="Q290" s="307"/>
      <c r="R290" s="307"/>
      <c r="S290" s="307"/>
      <c r="T290" s="307"/>
      <c r="U290" s="307"/>
      <c r="V290" s="307"/>
      <c r="W290" s="307"/>
    </row>
    <row r="291" spans="1:23" s="306" customFormat="1" x14ac:dyDescent="0.2">
      <c r="A291" s="378"/>
      <c r="B291" s="308"/>
      <c r="C291" s="330"/>
      <c r="D291" s="349"/>
      <c r="E291" s="349"/>
      <c r="F291" s="349"/>
      <c r="I291" s="307"/>
      <c r="J291" s="307"/>
      <c r="K291" s="307"/>
      <c r="L291" s="307"/>
      <c r="M291" s="307"/>
      <c r="N291" s="307"/>
      <c r="O291" s="307"/>
      <c r="P291" s="307"/>
      <c r="Q291" s="307"/>
      <c r="R291" s="307"/>
      <c r="S291" s="307"/>
      <c r="T291" s="307"/>
      <c r="U291" s="307"/>
      <c r="V291" s="307"/>
      <c r="W291" s="307"/>
    </row>
    <row r="292" spans="1:23" s="306" customFormat="1" x14ac:dyDescent="0.2">
      <c r="A292" s="378"/>
      <c r="B292" s="308"/>
      <c r="C292" s="330"/>
      <c r="D292" s="331"/>
      <c r="E292" s="331"/>
      <c r="F292" s="331"/>
      <c r="I292" s="307"/>
      <c r="J292" s="307"/>
      <c r="K292" s="307"/>
      <c r="L292" s="307"/>
      <c r="M292" s="307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</row>
    <row r="293" spans="1:23" s="306" customFormat="1" x14ac:dyDescent="0.2">
      <c r="A293" s="378"/>
      <c r="B293" s="308"/>
      <c r="C293" s="330"/>
      <c r="D293" s="349"/>
      <c r="E293" s="349"/>
      <c r="F293" s="349"/>
      <c r="I293" s="307"/>
      <c r="J293" s="307"/>
      <c r="K293" s="307"/>
      <c r="L293" s="307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</row>
    <row r="294" spans="1:23" s="306" customFormat="1" x14ac:dyDescent="0.2">
      <c r="A294" s="378"/>
      <c r="B294" s="308"/>
      <c r="C294" s="330"/>
      <c r="D294" s="349"/>
      <c r="E294" s="349"/>
      <c r="F294" s="349"/>
      <c r="I294" s="307"/>
      <c r="J294" s="307"/>
      <c r="K294" s="307"/>
      <c r="L294" s="307"/>
      <c r="M294" s="307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</row>
    <row r="295" spans="1:23" s="306" customFormat="1" x14ac:dyDescent="0.2">
      <c r="A295" s="378"/>
      <c r="B295" s="308"/>
      <c r="C295" s="330"/>
      <c r="D295" s="349"/>
      <c r="E295" s="349"/>
      <c r="F295" s="349"/>
      <c r="I295" s="307"/>
      <c r="J295" s="307"/>
      <c r="K295" s="307"/>
      <c r="L295" s="307"/>
      <c r="M295" s="307"/>
      <c r="N295" s="307"/>
      <c r="O295" s="307"/>
      <c r="P295" s="307"/>
      <c r="Q295" s="307"/>
      <c r="R295" s="307"/>
      <c r="S295" s="307"/>
      <c r="T295" s="307"/>
      <c r="U295" s="307"/>
      <c r="V295" s="307"/>
      <c r="W295" s="307"/>
    </row>
    <row r="296" spans="1:23" s="306" customFormat="1" x14ac:dyDescent="0.2">
      <c r="A296" s="378"/>
      <c r="B296" s="308"/>
      <c r="C296" s="330"/>
      <c r="D296" s="349"/>
      <c r="E296" s="349"/>
      <c r="F296" s="349"/>
      <c r="I296" s="307"/>
      <c r="J296" s="307"/>
      <c r="K296" s="307"/>
      <c r="L296" s="307"/>
      <c r="M296" s="307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</row>
    <row r="297" spans="1:23" s="306" customFormat="1" x14ac:dyDescent="0.2">
      <c r="A297" s="378"/>
      <c r="B297" s="308"/>
      <c r="C297" s="330"/>
      <c r="D297" s="349"/>
      <c r="E297" s="349"/>
      <c r="F297" s="349"/>
      <c r="I297" s="307"/>
      <c r="J297" s="307"/>
      <c r="K297" s="307"/>
      <c r="L297" s="307"/>
      <c r="M297" s="307"/>
      <c r="N297" s="307"/>
      <c r="O297" s="307"/>
      <c r="P297" s="307"/>
      <c r="Q297" s="307"/>
      <c r="R297" s="307"/>
      <c r="S297" s="307"/>
      <c r="T297" s="307"/>
      <c r="U297" s="307"/>
      <c r="V297" s="307"/>
      <c r="W297" s="307"/>
    </row>
    <row r="298" spans="1:23" s="306" customFormat="1" x14ac:dyDescent="0.2">
      <c r="A298" s="378"/>
      <c r="B298" s="308"/>
      <c r="C298" s="330"/>
      <c r="D298" s="349"/>
      <c r="E298" s="349"/>
      <c r="F298" s="349"/>
      <c r="I298" s="307"/>
      <c r="J298" s="307"/>
      <c r="K298" s="307"/>
      <c r="L298" s="307"/>
      <c r="M298" s="307"/>
      <c r="N298" s="307"/>
      <c r="O298" s="307"/>
      <c r="P298" s="307"/>
      <c r="Q298" s="307"/>
      <c r="R298" s="307"/>
      <c r="S298" s="307"/>
      <c r="T298" s="307"/>
      <c r="U298" s="307"/>
      <c r="V298" s="307"/>
      <c r="W298" s="307"/>
    </row>
    <row r="299" spans="1:23" s="306" customFormat="1" x14ac:dyDescent="0.2">
      <c r="A299" s="378"/>
      <c r="B299" s="308"/>
      <c r="C299" s="330"/>
      <c r="D299" s="349"/>
      <c r="E299" s="349"/>
      <c r="F299" s="349"/>
      <c r="I299" s="307"/>
      <c r="J299" s="307"/>
      <c r="K299" s="307"/>
      <c r="L299" s="307"/>
      <c r="M299" s="307"/>
      <c r="N299" s="307"/>
      <c r="O299" s="307"/>
      <c r="P299" s="307"/>
      <c r="Q299" s="307"/>
      <c r="R299" s="307"/>
      <c r="S299" s="307"/>
      <c r="T299" s="307"/>
      <c r="U299" s="307"/>
      <c r="V299" s="307"/>
      <c r="W299" s="307"/>
    </row>
    <row r="300" spans="1:23" s="306" customFormat="1" x14ac:dyDescent="0.2">
      <c r="A300" s="378"/>
      <c r="B300" s="308"/>
      <c r="C300" s="330"/>
      <c r="D300" s="349"/>
      <c r="E300" s="349"/>
      <c r="F300" s="349"/>
      <c r="I300" s="307"/>
      <c r="J300" s="307"/>
      <c r="K300" s="307"/>
      <c r="L300" s="307"/>
      <c r="M300" s="307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</row>
    <row r="301" spans="1:23" s="306" customFormat="1" x14ac:dyDescent="0.2">
      <c r="A301" s="378"/>
      <c r="B301" s="308"/>
      <c r="C301" s="330"/>
      <c r="D301" s="349"/>
      <c r="E301" s="349"/>
      <c r="F301" s="349"/>
      <c r="I301" s="307"/>
      <c r="J301" s="307"/>
      <c r="K301" s="307"/>
      <c r="L301" s="307"/>
      <c r="M301" s="307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</row>
    <row r="302" spans="1:23" s="306" customFormat="1" x14ac:dyDescent="0.2">
      <c r="A302" s="378"/>
      <c r="B302" s="308"/>
      <c r="C302" s="330"/>
      <c r="D302" s="331"/>
      <c r="E302" s="331"/>
      <c r="F302" s="331"/>
      <c r="I302" s="307"/>
      <c r="J302" s="307"/>
      <c r="K302" s="307"/>
      <c r="L302" s="307"/>
      <c r="M302" s="307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</row>
    <row r="303" spans="1:23" s="306" customFormat="1" x14ac:dyDescent="0.2">
      <c r="A303" s="378"/>
      <c r="B303" s="308"/>
      <c r="C303" s="330"/>
      <c r="D303" s="349"/>
      <c r="E303" s="349"/>
      <c r="F303" s="349"/>
      <c r="I303" s="307"/>
      <c r="J303" s="307"/>
      <c r="K303" s="307"/>
      <c r="L303" s="307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</row>
    <row r="304" spans="1:23" s="306" customFormat="1" x14ac:dyDescent="0.2">
      <c r="A304" s="378"/>
      <c r="B304" s="308"/>
      <c r="C304" s="330"/>
      <c r="D304" s="349"/>
      <c r="E304" s="349"/>
      <c r="F304" s="349"/>
      <c r="I304" s="307"/>
      <c r="J304" s="307"/>
      <c r="K304" s="307"/>
      <c r="L304" s="307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</row>
    <row r="305" spans="1:23" s="306" customFormat="1" x14ac:dyDescent="0.2">
      <c r="A305" s="378"/>
      <c r="B305" s="308"/>
      <c r="C305" s="330"/>
      <c r="D305" s="349"/>
      <c r="E305" s="349"/>
      <c r="F305" s="349"/>
      <c r="I305" s="307"/>
      <c r="J305" s="307"/>
      <c r="K305" s="307"/>
      <c r="L305" s="307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</row>
    <row r="306" spans="1:23" s="306" customFormat="1" x14ac:dyDescent="0.2">
      <c r="A306" s="378"/>
      <c r="B306" s="308"/>
      <c r="C306" s="330"/>
      <c r="D306" s="349"/>
      <c r="E306" s="349"/>
      <c r="F306" s="349"/>
      <c r="I306" s="307"/>
      <c r="J306" s="307"/>
      <c r="K306" s="307"/>
      <c r="L306" s="307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</row>
    <row r="307" spans="1:23" s="306" customFormat="1" x14ac:dyDescent="0.2">
      <c r="A307" s="378"/>
      <c r="B307" s="308"/>
      <c r="C307" s="330"/>
      <c r="D307" s="349"/>
      <c r="E307" s="349"/>
      <c r="F307" s="349"/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</row>
    <row r="308" spans="1:23" s="306" customFormat="1" x14ac:dyDescent="0.2">
      <c r="A308" s="378"/>
      <c r="B308" s="379"/>
      <c r="C308" s="380"/>
      <c r="D308" s="349"/>
      <c r="E308" s="349"/>
      <c r="F308" s="349"/>
      <c r="I308" s="307"/>
      <c r="J308" s="307"/>
      <c r="K308" s="307"/>
      <c r="L308" s="307"/>
      <c r="M308" s="307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</row>
    <row r="309" spans="1:23" s="306" customFormat="1" x14ac:dyDescent="0.2">
      <c r="A309" s="378"/>
      <c r="B309" s="379"/>
      <c r="C309" s="380"/>
      <c r="D309" s="349"/>
      <c r="E309" s="349"/>
      <c r="F309" s="349"/>
      <c r="I309" s="307"/>
      <c r="J309" s="307"/>
      <c r="K309" s="307"/>
      <c r="L309" s="307"/>
      <c r="M309" s="307"/>
      <c r="N309" s="307"/>
      <c r="O309" s="307"/>
      <c r="P309" s="307"/>
      <c r="Q309" s="307"/>
      <c r="R309" s="307"/>
      <c r="S309" s="307"/>
      <c r="T309" s="307"/>
      <c r="U309" s="307"/>
      <c r="V309" s="307"/>
      <c r="W309" s="307"/>
    </row>
    <row r="310" spans="1:23" s="306" customFormat="1" x14ac:dyDescent="0.2">
      <c r="A310" s="378"/>
      <c r="B310" s="379"/>
      <c r="C310" s="380"/>
      <c r="D310" s="349"/>
      <c r="E310" s="349"/>
      <c r="F310" s="349"/>
      <c r="I310" s="307"/>
      <c r="J310" s="307"/>
      <c r="K310" s="307"/>
      <c r="L310" s="307"/>
      <c r="M310" s="307"/>
      <c r="N310" s="307"/>
      <c r="O310" s="307"/>
      <c r="P310" s="307"/>
      <c r="Q310" s="307"/>
      <c r="R310" s="307"/>
      <c r="S310" s="307"/>
      <c r="T310" s="307"/>
      <c r="U310" s="307"/>
      <c r="V310" s="307"/>
      <c r="W310" s="307"/>
    </row>
    <row r="311" spans="1:23" s="306" customFormat="1" x14ac:dyDescent="0.2">
      <c r="A311" s="378"/>
      <c r="B311" s="379"/>
      <c r="C311" s="380"/>
      <c r="D311" s="349"/>
      <c r="E311" s="349"/>
      <c r="F311" s="349"/>
      <c r="I311" s="307"/>
      <c r="J311" s="307"/>
      <c r="K311" s="307"/>
      <c r="L311" s="307"/>
      <c r="M311" s="307"/>
      <c r="N311" s="307"/>
      <c r="O311" s="307"/>
      <c r="P311" s="307"/>
      <c r="Q311" s="307"/>
      <c r="R311" s="307"/>
      <c r="S311" s="307"/>
      <c r="T311" s="307"/>
      <c r="U311" s="307"/>
      <c r="V311" s="307"/>
      <c r="W311" s="307"/>
    </row>
    <row r="312" spans="1:23" s="306" customFormat="1" x14ac:dyDescent="0.2">
      <c r="A312" s="378"/>
      <c r="B312" s="379"/>
      <c r="C312" s="380"/>
      <c r="D312" s="349"/>
      <c r="E312" s="349"/>
      <c r="F312" s="349"/>
      <c r="I312" s="307"/>
      <c r="J312" s="307"/>
      <c r="K312" s="307"/>
      <c r="L312" s="307"/>
      <c r="M312" s="307"/>
      <c r="N312" s="307"/>
      <c r="O312" s="307"/>
      <c r="P312" s="307"/>
      <c r="Q312" s="307"/>
      <c r="R312" s="307"/>
      <c r="S312" s="307"/>
      <c r="T312" s="307"/>
      <c r="U312" s="307"/>
      <c r="V312" s="307"/>
      <c r="W312" s="307"/>
    </row>
    <row r="313" spans="1:23" s="306" customFormat="1" x14ac:dyDescent="0.2">
      <c r="A313" s="378"/>
      <c r="B313" s="379"/>
      <c r="C313" s="380"/>
      <c r="D313" s="349"/>
      <c r="E313" s="349"/>
      <c r="F313" s="349"/>
      <c r="I313" s="307"/>
      <c r="J313" s="307"/>
      <c r="K313" s="307"/>
      <c r="L313" s="307"/>
      <c r="M313" s="307"/>
      <c r="N313" s="307"/>
      <c r="O313" s="307"/>
      <c r="P313" s="307"/>
      <c r="Q313" s="307"/>
      <c r="R313" s="307"/>
      <c r="S313" s="307"/>
      <c r="T313" s="307"/>
      <c r="U313" s="307"/>
      <c r="V313" s="307"/>
      <c r="W313" s="307"/>
    </row>
    <row r="314" spans="1:23" s="306" customFormat="1" x14ac:dyDescent="0.2">
      <c r="A314" s="378"/>
      <c r="B314" s="308"/>
      <c r="C314" s="330"/>
      <c r="D314" s="349"/>
      <c r="E314" s="349"/>
      <c r="F314" s="349"/>
      <c r="I314" s="307"/>
      <c r="J314" s="307"/>
      <c r="K314" s="307"/>
      <c r="L314" s="307"/>
      <c r="M314" s="307"/>
      <c r="N314" s="307"/>
      <c r="O314" s="307"/>
      <c r="P314" s="307"/>
      <c r="Q314" s="307"/>
      <c r="R314" s="307"/>
      <c r="S314" s="307"/>
      <c r="T314" s="307"/>
      <c r="U314" s="307"/>
      <c r="V314" s="307"/>
      <c r="W314" s="307"/>
    </row>
    <row r="315" spans="1:23" s="306" customFormat="1" x14ac:dyDescent="0.2">
      <c r="A315" s="378"/>
      <c r="B315" s="308"/>
      <c r="C315" s="330"/>
      <c r="D315" s="349"/>
      <c r="E315" s="349"/>
      <c r="F315" s="349"/>
      <c r="I315" s="307"/>
      <c r="J315" s="307"/>
      <c r="K315" s="307"/>
      <c r="L315" s="307"/>
      <c r="M315" s="307"/>
      <c r="N315" s="307"/>
      <c r="O315" s="307"/>
      <c r="P315" s="307"/>
      <c r="Q315" s="307"/>
      <c r="R315" s="307"/>
      <c r="S315" s="307"/>
      <c r="T315" s="307"/>
      <c r="U315" s="307"/>
      <c r="V315" s="307"/>
      <c r="W315" s="307"/>
    </row>
    <row r="316" spans="1:23" s="306" customFormat="1" x14ac:dyDescent="0.2">
      <c r="A316" s="378"/>
      <c r="B316" s="308"/>
      <c r="C316" s="330"/>
      <c r="D316" s="349"/>
      <c r="E316" s="349"/>
      <c r="F316" s="349"/>
      <c r="I316" s="307"/>
      <c r="J316" s="307"/>
      <c r="K316" s="307"/>
      <c r="L316" s="307"/>
      <c r="M316" s="307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</row>
    <row r="317" spans="1:23" s="306" customFormat="1" x14ac:dyDescent="0.2">
      <c r="A317" s="378"/>
      <c r="B317" s="308"/>
      <c r="C317" s="330"/>
      <c r="D317" s="349"/>
      <c r="E317" s="349"/>
      <c r="F317" s="349"/>
      <c r="I317" s="307"/>
      <c r="J317" s="307"/>
      <c r="K317" s="307"/>
      <c r="L317" s="307"/>
      <c r="M317" s="307"/>
      <c r="N317" s="307"/>
      <c r="O317" s="307"/>
      <c r="P317" s="307"/>
      <c r="Q317" s="307"/>
      <c r="R317" s="307"/>
      <c r="S317" s="307"/>
      <c r="T317" s="307"/>
      <c r="U317" s="307"/>
      <c r="V317" s="307"/>
      <c r="W317" s="307"/>
    </row>
    <row r="318" spans="1:23" s="306" customFormat="1" x14ac:dyDescent="0.2">
      <c r="A318" s="378"/>
      <c r="B318" s="308"/>
      <c r="C318" s="330"/>
      <c r="D318" s="349"/>
      <c r="E318" s="349"/>
      <c r="F318" s="349"/>
      <c r="I318" s="307"/>
      <c r="J318" s="307"/>
      <c r="K318" s="307"/>
      <c r="L318" s="307"/>
      <c r="M318" s="307"/>
      <c r="N318" s="307"/>
      <c r="O318" s="307"/>
      <c r="P318" s="307"/>
      <c r="Q318" s="307"/>
      <c r="R318" s="307"/>
      <c r="S318" s="307"/>
      <c r="T318" s="307"/>
      <c r="U318" s="307"/>
      <c r="V318" s="307"/>
      <c r="W318" s="307"/>
    </row>
    <row r="319" spans="1:23" s="306" customFormat="1" x14ac:dyDescent="0.2">
      <c r="A319" s="378"/>
      <c r="B319" s="308"/>
      <c r="C319" s="330"/>
      <c r="D319" s="331"/>
      <c r="E319" s="331"/>
      <c r="F319" s="331"/>
      <c r="I319" s="307"/>
      <c r="J319" s="307"/>
      <c r="K319" s="307"/>
      <c r="L319" s="307"/>
      <c r="M319" s="307"/>
      <c r="N319" s="307"/>
      <c r="O319" s="307"/>
      <c r="P319" s="307"/>
      <c r="Q319" s="307"/>
      <c r="R319" s="307"/>
      <c r="S319" s="307"/>
      <c r="T319" s="307"/>
      <c r="U319" s="307"/>
      <c r="V319" s="307"/>
      <c r="W319" s="307"/>
    </row>
    <row r="320" spans="1:23" s="306" customFormat="1" x14ac:dyDescent="0.2">
      <c r="A320" s="378"/>
      <c r="B320" s="308"/>
      <c r="C320" s="330"/>
      <c r="D320" s="349"/>
      <c r="E320" s="349"/>
      <c r="F320" s="349"/>
      <c r="I320" s="307"/>
      <c r="J320" s="307"/>
      <c r="K320" s="307"/>
      <c r="L320" s="307"/>
      <c r="M320" s="307"/>
      <c r="N320" s="307"/>
      <c r="O320" s="307"/>
      <c r="P320" s="307"/>
      <c r="Q320" s="307"/>
      <c r="R320" s="307"/>
      <c r="S320" s="307"/>
      <c r="T320" s="307"/>
      <c r="U320" s="307"/>
      <c r="V320" s="307"/>
      <c r="W320" s="307"/>
    </row>
    <row r="321" spans="1:23" s="306" customFormat="1" x14ac:dyDescent="0.2">
      <c r="A321" s="378"/>
      <c r="B321" s="308"/>
      <c r="C321" s="330"/>
      <c r="D321" s="349"/>
      <c r="E321" s="349"/>
      <c r="F321" s="349"/>
      <c r="I321" s="307"/>
      <c r="J321" s="307"/>
      <c r="K321" s="307"/>
      <c r="L321" s="307"/>
      <c r="M321" s="307"/>
      <c r="N321" s="307"/>
      <c r="O321" s="307"/>
      <c r="P321" s="307"/>
      <c r="Q321" s="307"/>
      <c r="R321" s="307"/>
      <c r="S321" s="307"/>
      <c r="T321" s="307"/>
      <c r="U321" s="307"/>
      <c r="V321" s="307"/>
      <c r="W321" s="307"/>
    </row>
    <row r="322" spans="1:23" s="306" customFormat="1" x14ac:dyDescent="0.2">
      <c r="A322" s="378"/>
      <c r="B322" s="308"/>
      <c r="C322" s="330"/>
      <c r="D322" s="349"/>
      <c r="E322" s="349"/>
      <c r="F322" s="349"/>
      <c r="I322" s="307"/>
      <c r="J322" s="307"/>
      <c r="K322" s="307"/>
      <c r="L322" s="307"/>
      <c r="M322" s="307"/>
      <c r="N322" s="307"/>
      <c r="O322" s="307"/>
      <c r="P322" s="307"/>
      <c r="Q322" s="307"/>
      <c r="R322" s="307"/>
      <c r="S322" s="307"/>
      <c r="T322" s="307"/>
      <c r="U322" s="307"/>
      <c r="V322" s="307"/>
      <c r="W322" s="307"/>
    </row>
    <row r="323" spans="1:23" s="306" customFormat="1" x14ac:dyDescent="0.2">
      <c r="A323" s="378"/>
      <c r="B323" s="308"/>
      <c r="C323" s="330"/>
      <c r="D323" s="349"/>
      <c r="E323" s="349"/>
      <c r="F323" s="349"/>
      <c r="I323" s="307"/>
      <c r="J323" s="307"/>
      <c r="K323" s="307"/>
      <c r="L323" s="307"/>
      <c r="M323" s="307"/>
      <c r="N323" s="307"/>
      <c r="O323" s="307"/>
      <c r="P323" s="307"/>
      <c r="Q323" s="307"/>
      <c r="R323" s="307"/>
      <c r="S323" s="307"/>
      <c r="T323" s="307"/>
      <c r="U323" s="307"/>
      <c r="V323" s="307"/>
      <c r="W323" s="307"/>
    </row>
    <row r="324" spans="1:23" s="306" customFormat="1" x14ac:dyDescent="0.2">
      <c r="A324" s="378"/>
      <c r="B324" s="308"/>
      <c r="C324" s="330"/>
      <c r="D324" s="349"/>
      <c r="E324" s="349"/>
      <c r="F324" s="349"/>
      <c r="I324" s="307"/>
      <c r="J324" s="307"/>
      <c r="K324" s="307"/>
      <c r="L324" s="307"/>
      <c r="M324" s="307"/>
      <c r="N324" s="307"/>
      <c r="O324" s="307"/>
      <c r="P324" s="307"/>
      <c r="Q324" s="307"/>
      <c r="R324" s="307"/>
      <c r="S324" s="307"/>
      <c r="T324" s="307"/>
      <c r="U324" s="307"/>
      <c r="V324" s="307"/>
      <c r="W324" s="307"/>
    </row>
    <row r="325" spans="1:23" s="306" customFormat="1" x14ac:dyDescent="0.2">
      <c r="A325" s="378"/>
      <c r="B325" s="308"/>
      <c r="C325" s="330"/>
      <c r="D325" s="349"/>
      <c r="E325" s="349"/>
      <c r="F325" s="349"/>
      <c r="I325" s="307"/>
      <c r="J325" s="307"/>
      <c r="K325" s="307"/>
      <c r="L325" s="307"/>
      <c r="M325" s="307"/>
      <c r="N325" s="307"/>
      <c r="O325" s="307"/>
      <c r="P325" s="307"/>
      <c r="Q325" s="307"/>
      <c r="R325" s="307"/>
      <c r="S325" s="307"/>
      <c r="T325" s="307"/>
      <c r="U325" s="307"/>
      <c r="V325" s="307"/>
      <c r="W325" s="307"/>
    </row>
    <row r="326" spans="1:23" s="306" customFormat="1" x14ac:dyDescent="0.2">
      <c r="A326" s="378"/>
      <c r="B326" s="308"/>
      <c r="C326" s="330"/>
      <c r="D326" s="349"/>
      <c r="E326" s="349"/>
      <c r="F326" s="349"/>
      <c r="I326" s="307"/>
      <c r="J326" s="307"/>
      <c r="K326" s="307"/>
      <c r="L326" s="307"/>
      <c r="M326" s="307"/>
      <c r="N326" s="307"/>
      <c r="O326" s="307"/>
      <c r="P326" s="307"/>
      <c r="Q326" s="307"/>
      <c r="R326" s="307"/>
      <c r="S326" s="307"/>
      <c r="T326" s="307"/>
      <c r="U326" s="307"/>
      <c r="V326" s="307"/>
      <c r="W326" s="307"/>
    </row>
    <row r="327" spans="1:23" s="306" customFormat="1" x14ac:dyDescent="0.2">
      <c r="A327" s="378"/>
      <c r="B327" s="308"/>
      <c r="C327" s="330"/>
      <c r="D327" s="331"/>
      <c r="E327" s="331"/>
      <c r="F327" s="331"/>
      <c r="I327" s="307"/>
      <c r="J327" s="307"/>
      <c r="K327" s="307"/>
      <c r="L327" s="307"/>
      <c r="M327" s="307"/>
      <c r="N327" s="307"/>
      <c r="O327" s="307"/>
      <c r="P327" s="307"/>
      <c r="Q327" s="307"/>
      <c r="R327" s="307"/>
      <c r="S327" s="307"/>
      <c r="T327" s="307"/>
      <c r="U327" s="307"/>
      <c r="V327" s="307"/>
      <c r="W327" s="307"/>
    </row>
    <row r="328" spans="1:23" s="306" customFormat="1" x14ac:dyDescent="0.2">
      <c r="A328" s="378"/>
      <c r="B328" s="308"/>
      <c r="C328" s="330"/>
      <c r="D328" s="349"/>
      <c r="E328" s="349"/>
      <c r="F328" s="349"/>
      <c r="I328" s="307"/>
      <c r="J328" s="307"/>
      <c r="K328" s="307"/>
      <c r="L328" s="307"/>
      <c r="M328" s="307"/>
      <c r="N328" s="307"/>
      <c r="O328" s="307"/>
      <c r="P328" s="307"/>
      <c r="Q328" s="307"/>
      <c r="R328" s="307"/>
      <c r="S328" s="307"/>
      <c r="T328" s="307"/>
      <c r="U328" s="307"/>
      <c r="V328" s="307"/>
      <c r="W328" s="307"/>
    </row>
    <row r="329" spans="1:23" s="306" customFormat="1" x14ac:dyDescent="0.2">
      <c r="A329" s="378"/>
      <c r="B329" s="308"/>
      <c r="C329" s="330"/>
      <c r="D329" s="349"/>
      <c r="E329" s="349"/>
      <c r="F329" s="349"/>
      <c r="I329" s="307"/>
      <c r="J329" s="307"/>
      <c r="K329" s="307"/>
      <c r="L329" s="307"/>
      <c r="M329" s="307"/>
      <c r="N329" s="307"/>
      <c r="O329" s="307"/>
      <c r="P329" s="307"/>
      <c r="Q329" s="307"/>
      <c r="R329" s="307"/>
      <c r="S329" s="307"/>
      <c r="T329" s="307"/>
      <c r="U329" s="307"/>
      <c r="V329" s="307"/>
      <c r="W329" s="307"/>
    </row>
    <row r="330" spans="1:23" s="306" customFormat="1" x14ac:dyDescent="0.2">
      <c r="A330" s="378"/>
      <c r="B330" s="308"/>
      <c r="C330" s="330"/>
      <c r="D330" s="349"/>
      <c r="E330" s="349"/>
      <c r="F330" s="349"/>
      <c r="I330" s="307"/>
      <c r="J330" s="307"/>
      <c r="K330" s="307"/>
      <c r="L330" s="307"/>
      <c r="M330" s="307"/>
      <c r="N330" s="307"/>
      <c r="O330" s="307"/>
      <c r="P330" s="307"/>
      <c r="Q330" s="307"/>
      <c r="R330" s="307"/>
      <c r="S330" s="307"/>
      <c r="T330" s="307"/>
      <c r="U330" s="307"/>
      <c r="V330" s="307"/>
      <c r="W330" s="307"/>
    </row>
    <row r="331" spans="1:23" s="306" customFormat="1" x14ac:dyDescent="0.2">
      <c r="A331" s="378"/>
      <c r="B331" s="308"/>
      <c r="C331" s="330"/>
      <c r="D331" s="349"/>
      <c r="E331" s="349"/>
      <c r="F331" s="349"/>
      <c r="I331" s="307"/>
      <c r="J331" s="307"/>
      <c r="K331" s="307"/>
      <c r="L331" s="307"/>
      <c r="M331" s="307"/>
      <c r="N331" s="307"/>
      <c r="O331" s="307"/>
      <c r="P331" s="307"/>
      <c r="Q331" s="307"/>
      <c r="R331" s="307"/>
      <c r="S331" s="307"/>
      <c r="T331" s="307"/>
      <c r="U331" s="307"/>
      <c r="V331" s="307"/>
      <c r="W331" s="307"/>
    </row>
    <row r="332" spans="1:23" s="306" customFormat="1" x14ac:dyDescent="0.2">
      <c r="A332" s="378"/>
      <c r="B332" s="308"/>
      <c r="C332" s="330"/>
      <c r="D332" s="349"/>
      <c r="E332" s="349"/>
      <c r="F332" s="349"/>
      <c r="I332" s="307"/>
      <c r="J332" s="307"/>
      <c r="K332" s="307"/>
      <c r="L332" s="307"/>
      <c r="M332" s="307"/>
      <c r="N332" s="307"/>
      <c r="O332" s="307"/>
      <c r="P332" s="307"/>
      <c r="Q332" s="307"/>
      <c r="R332" s="307"/>
      <c r="S332" s="307"/>
      <c r="T332" s="307"/>
      <c r="U332" s="307"/>
      <c r="V332" s="307"/>
      <c r="W332" s="307"/>
    </row>
    <row r="333" spans="1:23" s="306" customFormat="1" x14ac:dyDescent="0.2">
      <c r="A333" s="378"/>
      <c r="B333" s="379"/>
      <c r="C333" s="380"/>
      <c r="D333" s="349"/>
      <c r="E333" s="349"/>
      <c r="F333" s="349"/>
      <c r="I333" s="307"/>
      <c r="J333" s="307"/>
      <c r="K333" s="307"/>
      <c r="L333" s="307"/>
      <c r="M333" s="307"/>
      <c r="N333" s="307"/>
      <c r="O333" s="307"/>
      <c r="P333" s="307"/>
      <c r="Q333" s="307"/>
      <c r="R333" s="307"/>
      <c r="S333" s="307"/>
      <c r="T333" s="307"/>
      <c r="U333" s="307"/>
      <c r="V333" s="307"/>
      <c r="W333" s="307"/>
    </row>
    <row r="334" spans="1:23" s="306" customFormat="1" x14ac:dyDescent="0.2">
      <c r="A334" s="378"/>
      <c r="B334" s="379"/>
      <c r="C334" s="380"/>
      <c r="D334" s="349"/>
      <c r="E334" s="349"/>
      <c r="F334" s="349"/>
      <c r="I334" s="307"/>
      <c r="J334" s="307"/>
      <c r="K334" s="307"/>
      <c r="L334" s="307"/>
      <c r="M334" s="307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</row>
    <row r="335" spans="1:23" s="306" customFormat="1" x14ac:dyDescent="0.2">
      <c r="A335" s="378"/>
      <c r="B335" s="379"/>
      <c r="C335" s="380"/>
      <c r="D335" s="349"/>
      <c r="E335" s="349"/>
      <c r="F335" s="349"/>
      <c r="I335" s="307"/>
      <c r="J335" s="307"/>
      <c r="K335" s="307"/>
      <c r="L335" s="307"/>
      <c r="M335" s="307"/>
      <c r="N335" s="307"/>
      <c r="O335" s="307"/>
      <c r="P335" s="307"/>
      <c r="Q335" s="307"/>
      <c r="R335" s="307"/>
      <c r="S335" s="307"/>
      <c r="T335" s="307"/>
      <c r="U335" s="307"/>
      <c r="V335" s="307"/>
      <c r="W335" s="307"/>
    </row>
    <row r="336" spans="1:23" s="306" customFormat="1" x14ac:dyDescent="0.2">
      <c r="A336" s="378"/>
      <c r="B336" s="379"/>
      <c r="C336" s="380"/>
      <c r="D336" s="349"/>
      <c r="E336" s="349"/>
      <c r="F336" s="349"/>
      <c r="I336" s="307"/>
      <c r="J336" s="307"/>
      <c r="K336" s="307"/>
      <c r="L336" s="307"/>
      <c r="M336" s="307"/>
      <c r="N336" s="307"/>
      <c r="O336" s="307"/>
      <c r="P336" s="307"/>
      <c r="Q336" s="307"/>
      <c r="R336" s="307"/>
      <c r="S336" s="307"/>
      <c r="T336" s="307"/>
      <c r="U336" s="307"/>
      <c r="V336" s="307"/>
      <c r="W336" s="307"/>
    </row>
    <row r="337" spans="1:23" s="306" customFormat="1" x14ac:dyDescent="0.2">
      <c r="A337" s="378"/>
      <c r="B337" s="379"/>
      <c r="C337" s="380"/>
      <c r="D337" s="349"/>
      <c r="E337" s="349"/>
      <c r="F337" s="349"/>
      <c r="I337" s="307"/>
      <c r="J337" s="307"/>
      <c r="K337" s="307"/>
      <c r="L337" s="307"/>
      <c r="M337" s="307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</row>
    <row r="338" spans="1:23" s="306" customFormat="1" x14ac:dyDescent="0.2">
      <c r="A338" s="378"/>
      <c r="B338" s="379"/>
      <c r="C338" s="380"/>
      <c r="D338" s="349"/>
      <c r="E338" s="349"/>
      <c r="F338" s="349"/>
      <c r="I338" s="307"/>
      <c r="J338" s="307"/>
      <c r="K338" s="307"/>
      <c r="L338" s="307"/>
      <c r="M338" s="307"/>
      <c r="N338" s="307"/>
      <c r="O338" s="307"/>
      <c r="P338" s="307"/>
      <c r="Q338" s="307"/>
      <c r="R338" s="307"/>
      <c r="S338" s="307"/>
      <c r="T338" s="307"/>
      <c r="U338" s="307"/>
      <c r="V338" s="307"/>
      <c r="W338" s="307"/>
    </row>
    <row r="339" spans="1:23" s="306" customFormat="1" x14ac:dyDescent="0.2">
      <c r="A339" s="378"/>
      <c r="B339" s="308"/>
      <c r="C339" s="330"/>
      <c r="D339" s="349"/>
      <c r="E339" s="349"/>
      <c r="F339" s="349"/>
      <c r="I339" s="307"/>
      <c r="J339" s="307"/>
      <c r="K339" s="307"/>
      <c r="L339" s="307"/>
      <c r="M339" s="307"/>
      <c r="N339" s="307"/>
      <c r="O339" s="307"/>
      <c r="P339" s="307"/>
      <c r="Q339" s="307"/>
      <c r="R339" s="307"/>
      <c r="S339" s="307"/>
      <c r="T339" s="307"/>
      <c r="U339" s="307"/>
      <c r="V339" s="307"/>
      <c r="W339" s="307"/>
    </row>
    <row r="340" spans="1:23" s="306" customFormat="1" x14ac:dyDescent="0.2">
      <c r="A340" s="378"/>
      <c r="B340" s="308"/>
      <c r="C340" s="330"/>
      <c r="D340" s="349"/>
      <c r="E340" s="349"/>
      <c r="F340" s="349"/>
      <c r="I340" s="307"/>
      <c r="J340" s="307"/>
      <c r="K340" s="307"/>
      <c r="L340" s="307"/>
      <c r="M340" s="307"/>
      <c r="N340" s="307"/>
      <c r="O340" s="307"/>
      <c r="P340" s="307"/>
      <c r="Q340" s="307"/>
      <c r="R340" s="307"/>
      <c r="S340" s="307"/>
      <c r="T340" s="307"/>
      <c r="U340" s="307"/>
      <c r="V340" s="307"/>
      <c r="W340" s="307"/>
    </row>
    <row r="341" spans="1:23" s="306" customFormat="1" x14ac:dyDescent="0.2">
      <c r="A341" s="378"/>
      <c r="B341" s="308"/>
      <c r="C341" s="330"/>
      <c r="D341" s="349"/>
      <c r="E341" s="349"/>
      <c r="F341" s="349"/>
      <c r="I341" s="307"/>
      <c r="J341" s="307"/>
      <c r="K341" s="307"/>
      <c r="L341" s="307"/>
      <c r="M341" s="307"/>
      <c r="N341" s="307"/>
      <c r="O341" s="307"/>
      <c r="P341" s="307"/>
      <c r="Q341" s="307"/>
      <c r="R341" s="307"/>
      <c r="S341" s="307"/>
      <c r="T341" s="307"/>
      <c r="U341" s="307"/>
      <c r="V341" s="307"/>
      <c r="W341" s="307"/>
    </row>
    <row r="342" spans="1:23" s="306" customFormat="1" x14ac:dyDescent="0.2">
      <c r="A342" s="378"/>
      <c r="B342" s="308"/>
      <c r="C342" s="330"/>
      <c r="D342" s="349"/>
      <c r="E342" s="349"/>
      <c r="F342" s="349"/>
      <c r="I342" s="307"/>
      <c r="J342" s="307"/>
      <c r="K342" s="307"/>
      <c r="L342" s="307"/>
      <c r="M342" s="307"/>
      <c r="N342" s="307"/>
      <c r="O342" s="307"/>
      <c r="P342" s="307"/>
      <c r="Q342" s="307"/>
      <c r="R342" s="307"/>
      <c r="S342" s="307"/>
      <c r="T342" s="307"/>
      <c r="U342" s="307"/>
      <c r="V342" s="307"/>
      <c r="W342" s="307"/>
    </row>
    <row r="343" spans="1:23" s="306" customFormat="1" x14ac:dyDescent="0.2">
      <c r="A343" s="378"/>
      <c r="B343" s="308"/>
      <c r="C343" s="330"/>
      <c r="D343" s="349"/>
      <c r="E343" s="349"/>
      <c r="F343" s="349"/>
      <c r="I343" s="307"/>
      <c r="J343" s="307"/>
      <c r="K343" s="307"/>
      <c r="L343" s="307"/>
      <c r="M343" s="307"/>
      <c r="N343" s="307"/>
      <c r="O343" s="307"/>
      <c r="P343" s="307"/>
      <c r="Q343" s="307"/>
      <c r="R343" s="307"/>
      <c r="S343" s="307"/>
      <c r="T343" s="307"/>
      <c r="U343" s="307"/>
      <c r="V343" s="307"/>
      <c r="W343" s="307"/>
    </row>
    <row r="344" spans="1:23" s="306" customFormat="1" x14ac:dyDescent="0.2">
      <c r="A344" s="378"/>
      <c r="B344" s="308"/>
      <c r="C344" s="330"/>
      <c r="D344" s="349"/>
      <c r="E344" s="349"/>
      <c r="F344" s="349"/>
      <c r="I344" s="307"/>
      <c r="J344" s="307"/>
      <c r="K344" s="307"/>
      <c r="L344" s="307"/>
      <c r="M344" s="307"/>
      <c r="N344" s="307"/>
      <c r="O344" s="307"/>
      <c r="P344" s="307"/>
      <c r="Q344" s="307"/>
      <c r="R344" s="307"/>
      <c r="S344" s="307"/>
      <c r="T344" s="307"/>
      <c r="U344" s="307"/>
      <c r="V344" s="307"/>
      <c r="W344" s="307"/>
    </row>
    <row r="345" spans="1:23" s="306" customFormat="1" x14ac:dyDescent="0.2">
      <c r="A345" s="378"/>
      <c r="B345" s="308"/>
      <c r="C345" s="330"/>
      <c r="D345" s="349"/>
      <c r="E345" s="349"/>
      <c r="F345" s="349"/>
      <c r="I345" s="307"/>
      <c r="J345" s="307"/>
      <c r="K345" s="307"/>
      <c r="L345" s="307"/>
      <c r="M345" s="307"/>
      <c r="N345" s="307"/>
      <c r="O345" s="307"/>
      <c r="P345" s="307"/>
      <c r="Q345" s="307"/>
      <c r="R345" s="307"/>
      <c r="S345" s="307"/>
      <c r="T345" s="307"/>
      <c r="U345" s="307"/>
      <c r="V345" s="307"/>
      <c r="W345" s="307"/>
    </row>
    <row r="346" spans="1:23" s="306" customFormat="1" x14ac:dyDescent="0.2">
      <c r="A346" s="378"/>
      <c r="B346" s="308"/>
      <c r="C346" s="330"/>
      <c r="D346" s="331"/>
      <c r="E346" s="331"/>
      <c r="F346" s="331"/>
      <c r="I346" s="307"/>
      <c r="J346" s="307"/>
      <c r="K346" s="307"/>
      <c r="L346" s="307"/>
      <c r="M346" s="307"/>
      <c r="N346" s="307"/>
      <c r="O346" s="307"/>
      <c r="P346" s="307"/>
      <c r="Q346" s="307"/>
      <c r="R346" s="307"/>
      <c r="S346" s="307"/>
      <c r="T346" s="307"/>
      <c r="U346" s="307"/>
      <c r="V346" s="307"/>
      <c r="W346" s="307"/>
    </row>
    <row r="347" spans="1:23" s="306" customFormat="1" x14ac:dyDescent="0.2">
      <c r="A347" s="378"/>
      <c r="B347" s="308"/>
      <c r="C347" s="330"/>
      <c r="D347" s="349"/>
      <c r="E347" s="349"/>
      <c r="F347" s="349"/>
      <c r="I347" s="307"/>
      <c r="J347" s="307"/>
      <c r="K347" s="307"/>
      <c r="L347" s="307"/>
      <c r="M347" s="307"/>
      <c r="N347" s="307"/>
      <c r="O347" s="307"/>
      <c r="P347" s="307"/>
      <c r="Q347" s="307"/>
      <c r="R347" s="307"/>
      <c r="S347" s="307"/>
      <c r="T347" s="307"/>
      <c r="U347" s="307"/>
      <c r="V347" s="307"/>
      <c r="W347" s="307"/>
    </row>
    <row r="348" spans="1:23" s="306" customFormat="1" x14ac:dyDescent="0.2">
      <c r="A348" s="378"/>
      <c r="B348" s="308"/>
      <c r="C348" s="330"/>
      <c r="D348" s="349"/>
      <c r="E348" s="349"/>
      <c r="F348" s="349"/>
      <c r="I348" s="307"/>
      <c r="J348" s="307"/>
      <c r="K348" s="307"/>
      <c r="L348" s="307"/>
      <c r="M348" s="307"/>
      <c r="N348" s="307"/>
      <c r="O348" s="307"/>
      <c r="P348" s="307"/>
      <c r="Q348" s="307"/>
      <c r="R348" s="307"/>
      <c r="S348" s="307"/>
      <c r="T348" s="307"/>
      <c r="U348" s="307"/>
      <c r="V348" s="307"/>
      <c r="W348" s="307"/>
    </row>
    <row r="349" spans="1:23" s="306" customFormat="1" x14ac:dyDescent="0.2">
      <c r="A349" s="378"/>
      <c r="B349" s="308"/>
      <c r="C349" s="330"/>
      <c r="D349" s="349"/>
      <c r="E349" s="349"/>
      <c r="F349" s="349"/>
      <c r="I349" s="307"/>
      <c r="J349" s="307"/>
      <c r="K349" s="307"/>
      <c r="L349" s="307"/>
      <c r="M349" s="307"/>
      <c r="N349" s="307"/>
      <c r="O349" s="307"/>
      <c r="P349" s="307"/>
      <c r="Q349" s="307"/>
      <c r="R349" s="307"/>
      <c r="S349" s="307"/>
      <c r="T349" s="307"/>
      <c r="U349" s="307"/>
      <c r="V349" s="307"/>
      <c r="W349" s="307"/>
    </row>
    <row r="350" spans="1:23" s="306" customFormat="1" x14ac:dyDescent="0.2">
      <c r="A350" s="378"/>
      <c r="B350" s="308"/>
      <c r="C350" s="330"/>
      <c r="D350" s="349"/>
      <c r="E350" s="349"/>
      <c r="F350" s="349"/>
      <c r="I350" s="307"/>
      <c r="J350" s="307"/>
      <c r="K350" s="307"/>
      <c r="L350" s="307"/>
      <c r="M350" s="307"/>
      <c r="N350" s="307"/>
      <c r="O350" s="307"/>
      <c r="P350" s="307"/>
      <c r="Q350" s="307"/>
      <c r="R350" s="307"/>
      <c r="S350" s="307"/>
      <c r="T350" s="307"/>
      <c r="U350" s="307"/>
      <c r="V350" s="307"/>
      <c r="W350" s="307"/>
    </row>
    <row r="351" spans="1:23" s="306" customFormat="1" x14ac:dyDescent="0.2">
      <c r="A351" s="378"/>
      <c r="B351" s="308"/>
      <c r="C351" s="330"/>
      <c r="D351" s="349"/>
      <c r="E351" s="349"/>
      <c r="F351" s="349"/>
      <c r="I351" s="307"/>
      <c r="J351" s="307"/>
      <c r="K351" s="307"/>
      <c r="L351" s="307"/>
      <c r="M351" s="307"/>
      <c r="N351" s="307"/>
      <c r="O351" s="307"/>
      <c r="P351" s="307"/>
      <c r="Q351" s="307"/>
      <c r="R351" s="307"/>
      <c r="S351" s="307"/>
      <c r="T351" s="307"/>
      <c r="U351" s="307"/>
      <c r="V351" s="307"/>
      <c r="W351" s="307"/>
    </row>
    <row r="352" spans="1:23" s="306" customFormat="1" x14ac:dyDescent="0.2">
      <c r="A352" s="378"/>
      <c r="B352" s="308"/>
      <c r="C352" s="330"/>
      <c r="D352" s="349"/>
      <c r="E352" s="349"/>
      <c r="F352" s="349"/>
      <c r="I352" s="307"/>
      <c r="J352" s="307"/>
      <c r="K352" s="307"/>
      <c r="L352" s="307"/>
      <c r="M352" s="307"/>
      <c r="N352" s="307"/>
      <c r="O352" s="307"/>
      <c r="P352" s="307"/>
      <c r="Q352" s="307"/>
      <c r="R352" s="307"/>
      <c r="S352" s="307"/>
      <c r="T352" s="307"/>
      <c r="U352" s="307"/>
      <c r="V352" s="307"/>
      <c r="W352" s="307"/>
    </row>
    <row r="353" spans="1:23" s="306" customFormat="1" x14ac:dyDescent="0.2">
      <c r="A353" s="378"/>
      <c r="B353" s="308"/>
      <c r="C353" s="330"/>
      <c r="D353" s="349"/>
      <c r="E353" s="349"/>
      <c r="F353" s="349"/>
      <c r="I353" s="307"/>
      <c r="J353" s="307"/>
      <c r="K353" s="307"/>
      <c r="L353" s="307"/>
      <c r="M353" s="307"/>
      <c r="N353" s="307"/>
      <c r="O353" s="307"/>
      <c r="P353" s="307"/>
      <c r="Q353" s="307"/>
      <c r="R353" s="307"/>
      <c r="S353" s="307"/>
      <c r="T353" s="307"/>
      <c r="U353" s="307"/>
      <c r="V353" s="307"/>
      <c r="W353" s="307"/>
    </row>
    <row r="354" spans="1:23" s="306" customFormat="1" x14ac:dyDescent="0.2">
      <c r="A354" s="378"/>
      <c r="B354" s="308"/>
      <c r="C354" s="330"/>
      <c r="D354" s="349"/>
      <c r="E354" s="349"/>
      <c r="F354" s="349"/>
      <c r="I354" s="307"/>
      <c r="J354" s="307"/>
      <c r="K354" s="307"/>
      <c r="L354" s="307"/>
      <c r="M354" s="307"/>
      <c r="N354" s="307"/>
      <c r="O354" s="307"/>
      <c r="P354" s="307"/>
      <c r="Q354" s="307"/>
      <c r="R354" s="307"/>
      <c r="S354" s="307"/>
      <c r="T354" s="307"/>
      <c r="U354" s="307"/>
      <c r="V354" s="307"/>
      <c r="W354" s="307"/>
    </row>
    <row r="355" spans="1:23" s="306" customFormat="1" x14ac:dyDescent="0.2">
      <c r="A355" s="378"/>
      <c r="B355" s="308"/>
      <c r="C355" s="330"/>
      <c r="D355" s="349"/>
      <c r="E355" s="349"/>
      <c r="F355" s="349"/>
      <c r="I355" s="307"/>
      <c r="J355" s="307"/>
      <c r="K355" s="307"/>
      <c r="L355" s="307"/>
      <c r="M355" s="307"/>
      <c r="N355" s="307"/>
      <c r="O355" s="307"/>
      <c r="P355" s="307"/>
      <c r="Q355" s="307"/>
      <c r="R355" s="307"/>
      <c r="S355" s="307"/>
      <c r="T355" s="307"/>
      <c r="U355" s="307"/>
      <c r="V355" s="307"/>
      <c r="W355" s="307"/>
    </row>
    <row r="356" spans="1:23" s="306" customFormat="1" x14ac:dyDescent="0.2">
      <c r="A356" s="378"/>
      <c r="B356" s="308"/>
      <c r="C356" s="330"/>
      <c r="D356" s="331"/>
      <c r="E356" s="331"/>
      <c r="F356" s="331"/>
      <c r="I356" s="307"/>
      <c r="J356" s="307"/>
      <c r="K356" s="307"/>
      <c r="L356" s="307"/>
      <c r="M356" s="307"/>
      <c r="N356" s="307"/>
      <c r="O356" s="307"/>
      <c r="P356" s="307"/>
      <c r="Q356" s="307"/>
      <c r="R356" s="307"/>
      <c r="S356" s="307"/>
      <c r="T356" s="307"/>
      <c r="U356" s="307"/>
      <c r="V356" s="307"/>
      <c r="W356" s="307"/>
    </row>
    <row r="357" spans="1:23" s="306" customFormat="1" x14ac:dyDescent="0.2">
      <c r="A357" s="378"/>
      <c r="B357" s="308"/>
      <c r="C357" s="330"/>
      <c r="D357" s="349"/>
      <c r="E357" s="349"/>
      <c r="F357" s="349"/>
      <c r="I357" s="307"/>
      <c r="J357" s="307"/>
      <c r="K357" s="307"/>
      <c r="L357" s="307"/>
      <c r="M357" s="307"/>
      <c r="N357" s="307"/>
      <c r="O357" s="307"/>
      <c r="P357" s="307"/>
      <c r="Q357" s="307"/>
      <c r="R357" s="307"/>
      <c r="S357" s="307"/>
      <c r="T357" s="307"/>
      <c r="U357" s="307"/>
      <c r="V357" s="307"/>
      <c r="W357" s="307"/>
    </row>
    <row r="358" spans="1:23" s="306" customFormat="1" x14ac:dyDescent="0.2">
      <c r="A358" s="378"/>
      <c r="B358" s="308"/>
      <c r="C358" s="330"/>
      <c r="D358" s="349"/>
      <c r="E358" s="349"/>
      <c r="F358" s="349"/>
      <c r="I358" s="307"/>
      <c r="J358" s="307"/>
      <c r="K358" s="307"/>
      <c r="L358" s="307"/>
      <c r="M358" s="307"/>
      <c r="N358" s="307"/>
      <c r="O358" s="307"/>
      <c r="P358" s="307"/>
      <c r="Q358" s="307"/>
      <c r="R358" s="307"/>
      <c r="S358" s="307"/>
      <c r="T358" s="307"/>
      <c r="U358" s="307"/>
      <c r="V358" s="307"/>
      <c r="W358" s="307"/>
    </row>
    <row r="359" spans="1:23" s="306" customFormat="1" x14ac:dyDescent="0.2">
      <c r="A359" s="378"/>
      <c r="B359" s="308"/>
      <c r="C359" s="330"/>
      <c r="D359" s="349"/>
      <c r="E359" s="349"/>
      <c r="F359" s="349"/>
      <c r="I359" s="307"/>
      <c r="J359" s="307"/>
      <c r="K359" s="307"/>
      <c r="L359" s="307"/>
      <c r="M359" s="307"/>
      <c r="N359" s="307"/>
      <c r="O359" s="307"/>
      <c r="P359" s="307"/>
      <c r="Q359" s="307"/>
      <c r="R359" s="307"/>
      <c r="S359" s="307"/>
      <c r="T359" s="307"/>
      <c r="U359" s="307"/>
      <c r="V359" s="307"/>
      <c r="W359" s="307"/>
    </row>
    <row r="360" spans="1:23" s="306" customFormat="1" x14ac:dyDescent="0.2">
      <c r="A360" s="378"/>
      <c r="B360" s="308"/>
      <c r="C360" s="330"/>
      <c r="D360" s="349"/>
      <c r="E360" s="349"/>
      <c r="F360" s="349"/>
      <c r="I360" s="307"/>
      <c r="J360" s="307"/>
      <c r="K360" s="307"/>
      <c r="L360" s="307"/>
      <c r="M360" s="307"/>
      <c r="N360" s="307"/>
      <c r="O360" s="307"/>
      <c r="P360" s="307"/>
      <c r="Q360" s="307"/>
      <c r="R360" s="307"/>
      <c r="S360" s="307"/>
      <c r="T360" s="307"/>
      <c r="U360" s="307"/>
      <c r="V360" s="307"/>
      <c r="W360" s="307"/>
    </row>
    <row r="361" spans="1:23" s="306" customFormat="1" x14ac:dyDescent="0.2">
      <c r="A361" s="378"/>
      <c r="B361" s="308"/>
      <c r="C361" s="330"/>
      <c r="D361" s="349"/>
      <c r="E361" s="349"/>
      <c r="F361" s="349"/>
      <c r="I361" s="307"/>
      <c r="J361" s="307"/>
      <c r="K361" s="307"/>
      <c r="L361" s="307"/>
      <c r="M361" s="307"/>
      <c r="N361" s="307"/>
      <c r="O361" s="307"/>
      <c r="P361" s="307"/>
      <c r="Q361" s="307"/>
      <c r="R361" s="307"/>
      <c r="S361" s="307"/>
      <c r="T361" s="307"/>
      <c r="U361" s="307"/>
      <c r="V361" s="307"/>
      <c r="W361" s="307"/>
    </row>
    <row r="362" spans="1:23" s="306" customFormat="1" x14ac:dyDescent="0.2">
      <c r="A362" s="378"/>
      <c r="B362" s="379"/>
      <c r="C362" s="380"/>
      <c r="D362" s="349"/>
      <c r="E362" s="349"/>
      <c r="F362" s="349"/>
      <c r="I362" s="307"/>
      <c r="J362" s="307"/>
      <c r="K362" s="307"/>
      <c r="L362" s="307"/>
      <c r="M362" s="307"/>
      <c r="N362" s="307"/>
      <c r="O362" s="307"/>
      <c r="P362" s="307"/>
      <c r="Q362" s="307"/>
      <c r="R362" s="307"/>
      <c r="S362" s="307"/>
      <c r="T362" s="307"/>
      <c r="U362" s="307"/>
      <c r="V362" s="307"/>
      <c r="W362" s="307"/>
    </row>
    <row r="363" spans="1:23" s="306" customFormat="1" x14ac:dyDescent="0.2">
      <c r="A363" s="378"/>
      <c r="B363" s="379"/>
      <c r="C363" s="380"/>
      <c r="D363" s="349"/>
      <c r="E363" s="349"/>
      <c r="F363" s="349"/>
      <c r="I363" s="307"/>
      <c r="J363" s="307"/>
      <c r="K363" s="307"/>
      <c r="L363" s="307"/>
      <c r="M363" s="307"/>
      <c r="N363" s="307"/>
      <c r="O363" s="307"/>
      <c r="P363" s="307"/>
      <c r="Q363" s="307"/>
      <c r="R363" s="307"/>
      <c r="S363" s="307"/>
      <c r="T363" s="307"/>
      <c r="U363" s="307"/>
      <c r="V363" s="307"/>
      <c r="W363" s="307"/>
    </row>
    <row r="364" spans="1:23" s="306" customFormat="1" x14ac:dyDescent="0.2">
      <c r="A364" s="378"/>
      <c r="B364" s="379"/>
      <c r="C364" s="380"/>
      <c r="D364" s="349"/>
      <c r="E364" s="349"/>
      <c r="F364" s="349"/>
      <c r="I364" s="307"/>
      <c r="J364" s="307"/>
      <c r="K364" s="307"/>
      <c r="L364" s="307"/>
      <c r="M364" s="307"/>
      <c r="N364" s="307"/>
      <c r="O364" s="307"/>
      <c r="P364" s="307"/>
      <c r="Q364" s="307"/>
      <c r="R364" s="307"/>
      <c r="S364" s="307"/>
      <c r="T364" s="307"/>
      <c r="U364" s="307"/>
      <c r="V364" s="307"/>
      <c r="W364" s="307"/>
    </row>
    <row r="365" spans="1:23" s="306" customFormat="1" x14ac:dyDescent="0.2">
      <c r="A365" s="378"/>
      <c r="B365" s="379"/>
      <c r="C365" s="380"/>
      <c r="D365" s="349"/>
      <c r="E365" s="349"/>
      <c r="F365" s="349"/>
      <c r="I365" s="307"/>
      <c r="J365" s="307"/>
      <c r="K365" s="307"/>
      <c r="L365" s="307"/>
      <c r="M365" s="307"/>
      <c r="N365" s="307"/>
      <c r="O365" s="307"/>
      <c r="P365" s="307"/>
      <c r="Q365" s="307"/>
      <c r="R365" s="307"/>
      <c r="S365" s="307"/>
      <c r="T365" s="307"/>
      <c r="U365" s="307"/>
      <c r="V365" s="307"/>
      <c r="W365" s="307"/>
    </row>
    <row r="366" spans="1:23" s="306" customFormat="1" x14ac:dyDescent="0.2">
      <c r="A366" s="378"/>
      <c r="B366" s="379"/>
      <c r="C366" s="380"/>
      <c r="D366" s="349"/>
      <c r="E366" s="349"/>
      <c r="F366" s="349"/>
      <c r="I366" s="307"/>
      <c r="J366" s="307"/>
      <c r="K366" s="307"/>
      <c r="L366" s="307"/>
      <c r="M366" s="307"/>
      <c r="N366" s="307"/>
      <c r="O366" s="307"/>
      <c r="P366" s="307"/>
      <c r="Q366" s="307"/>
      <c r="R366" s="307"/>
      <c r="S366" s="307"/>
      <c r="T366" s="307"/>
      <c r="U366" s="307"/>
      <c r="V366" s="307"/>
      <c r="W366" s="307"/>
    </row>
    <row r="367" spans="1:23" s="306" customFormat="1" x14ac:dyDescent="0.2">
      <c r="A367" s="378"/>
      <c r="B367" s="379"/>
      <c r="C367" s="380"/>
      <c r="D367" s="349"/>
      <c r="E367" s="349"/>
      <c r="F367" s="349"/>
      <c r="I367" s="307"/>
      <c r="J367" s="307"/>
      <c r="K367" s="307"/>
      <c r="L367" s="307"/>
      <c r="M367" s="307"/>
      <c r="N367" s="307"/>
      <c r="O367" s="307"/>
      <c r="P367" s="307"/>
      <c r="Q367" s="307"/>
      <c r="R367" s="307"/>
      <c r="S367" s="307"/>
      <c r="T367" s="307"/>
      <c r="U367" s="307"/>
      <c r="V367" s="307"/>
      <c r="W367" s="307"/>
    </row>
    <row r="368" spans="1:23" s="306" customFormat="1" x14ac:dyDescent="0.2">
      <c r="A368" s="378"/>
      <c r="B368" s="308"/>
      <c r="C368" s="330"/>
      <c r="D368" s="349"/>
      <c r="E368" s="349"/>
      <c r="F368" s="349"/>
      <c r="I368" s="307"/>
      <c r="J368" s="307"/>
      <c r="K368" s="307"/>
      <c r="L368" s="307"/>
      <c r="M368" s="307"/>
      <c r="N368" s="307"/>
      <c r="O368" s="307"/>
      <c r="P368" s="307"/>
      <c r="Q368" s="307"/>
      <c r="R368" s="307"/>
      <c r="S368" s="307"/>
      <c r="T368" s="307"/>
      <c r="U368" s="307"/>
      <c r="V368" s="307"/>
      <c r="W368" s="307"/>
    </row>
    <row r="369" spans="1:23" s="306" customFormat="1" x14ac:dyDescent="0.2">
      <c r="A369" s="378"/>
      <c r="B369" s="308"/>
      <c r="C369" s="330"/>
      <c r="D369" s="349"/>
      <c r="E369" s="349"/>
      <c r="F369" s="349"/>
      <c r="I369" s="307"/>
      <c r="J369" s="307"/>
      <c r="K369" s="307"/>
      <c r="L369" s="307"/>
      <c r="M369" s="307"/>
      <c r="N369" s="307"/>
      <c r="O369" s="307"/>
      <c r="P369" s="307"/>
      <c r="Q369" s="307"/>
      <c r="R369" s="307"/>
      <c r="S369" s="307"/>
      <c r="T369" s="307"/>
      <c r="U369" s="307"/>
      <c r="V369" s="307"/>
      <c r="W369" s="307"/>
    </row>
    <row r="370" spans="1:23" s="306" customFormat="1" x14ac:dyDescent="0.2">
      <c r="A370" s="378"/>
      <c r="B370" s="308"/>
      <c r="C370" s="330"/>
      <c r="D370" s="349"/>
      <c r="E370" s="349"/>
      <c r="F370" s="349"/>
      <c r="I370" s="307"/>
      <c r="J370" s="307"/>
      <c r="K370" s="307"/>
      <c r="L370" s="307"/>
      <c r="M370" s="307"/>
      <c r="N370" s="307"/>
      <c r="O370" s="307"/>
      <c r="P370" s="307"/>
      <c r="Q370" s="307"/>
      <c r="R370" s="307"/>
      <c r="S370" s="307"/>
      <c r="T370" s="307"/>
      <c r="U370" s="307"/>
      <c r="V370" s="307"/>
      <c r="W370" s="307"/>
    </row>
    <row r="371" spans="1:23" s="306" customFormat="1" x14ac:dyDescent="0.2">
      <c r="A371" s="378"/>
      <c r="B371" s="308"/>
      <c r="C371" s="330"/>
      <c r="D371" s="349"/>
      <c r="E371" s="349"/>
      <c r="F371" s="349"/>
      <c r="I371" s="307"/>
      <c r="J371" s="307"/>
      <c r="K371" s="307"/>
      <c r="L371" s="307"/>
      <c r="M371" s="307"/>
      <c r="N371" s="307"/>
      <c r="O371" s="307"/>
      <c r="P371" s="307"/>
      <c r="Q371" s="307"/>
      <c r="R371" s="307"/>
      <c r="S371" s="307"/>
      <c r="T371" s="307"/>
      <c r="U371" s="307"/>
      <c r="V371" s="307"/>
      <c r="W371" s="307"/>
    </row>
    <row r="372" spans="1:23" s="306" customFormat="1" x14ac:dyDescent="0.2">
      <c r="A372" s="378"/>
      <c r="B372" s="308"/>
      <c r="C372" s="330"/>
      <c r="D372" s="349"/>
      <c r="E372" s="349"/>
      <c r="F372" s="349"/>
      <c r="I372" s="307"/>
      <c r="J372" s="307"/>
      <c r="K372" s="307"/>
      <c r="L372" s="307"/>
      <c r="M372" s="307"/>
      <c r="N372" s="307"/>
      <c r="O372" s="307"/>
      <c r="P372" s="307"/>
      <c r="Q372" s="307"/>
      <c r="R372" s="307"/>
      <c r="S372" s="307"/>
      <c r="T372" s="307"/>
      <c r="U372" s="307"/>
      <c r="V372" s="307"/>
      <c r="W372" s="307"/>
    </row>
    <row r="373" spans="1:23" s="306" customFormat="1" x14ac:dyDescent="0.2">
      <c r="A373" s="378"/>
      <c r="B373" s="308"/>
      <c r="C373" s="330"/>
      <c r="D373" s="349"/>
      <c r="E373" s="349"/>
      <c r="F373" s="349"/>
      <c r="I373" s="307"/>
      <c r="J373" s="307"/>
      <c r="K373" s="307"/>
      <c r="L373" s="307"/>
      <c r="M373" s="307"/>
      <c r="N373" s="307"/>
      <c r="O373" s="307"/>
      <c r="P373" s="307"/>
      <c r="Q373" s="307"/>
      <c r="R373" s="307"/>
      <c r="S373" s="307"/>
      <c r="T373" s="307"/>
      <c r="U373" s="307"/>
      <c r="V373" s="307"/>
      <c r="W373" s="307"/>
    </row>
    <row r="374" spans="1:23" s="306" customFormat="1" x14ac:dyDescent="0.2">
      <c r="A374" s="378"/>
      <c r="B374" s="308"/>
      <c r="C374" s="330"/>
      <c r="D374" s="349"/>
      <c r="E374" s="349"/>
      <c r="F374" s="349"/>
      <c r="I374" s="307"/>
      <c r="J374" s="307"/>
      <c r="K374" s="307"/>
      <c r="L374" s="307"/>
      <c r="M374" s="307"/>
      <c r="N374" s="307"/>
      <c r="O374" s="307"/>
      <c r="P374" s="307"/>
      <c r="Q374" s="307"/>
      <c r="R374" s="307"/>
      <c r="S374" s="307"/>
      <c r="T374" s="307"/>
      <c r="U374" s="307"/>
      <c r="V374" s="307"/>
      <c r="W374" s="307"/>
    </row>
    <row r="375" spans="1:23" s="306" customFormat="1" x14ac:dyDescent="0.2">
      <c r="A375" s="378"/>
      <c r="B375" s="308"/>
      <c r="C375" s="330"/>
      <c r="D375" s="349"/>
      <c r="E375" s="349"/>
      <c r="F375" s="349"/>
      <c r="I375" s="307"/>
      <c r="J375" s="307"/>
      <c r="K375" s="307"/>
      <c r="L375" s="307"/>
      <c r="M375" s="307"/>
      <c r="N375" s="307"/>
      <c r="O375" s="307"/>
      <c r="P375" s="307"/>
      <c r="Q375" s="307"/>
      <c r="R375" s="307"/>
      <c r="S375" s="307"/>
      <c r="T375" s="307"/>
      <c r="U375" s="307"/>
      <c r="V375" s="307"/>
      <c r="W375" s="307"/>
    </row>
    <row r="376" spans="1:23" s="306" customFormat="1" x14ac:dyDescent="0.2">
      <c r="A376" s="378"/>
      <c r="B376" s="308"/>
      <c r="C376" s="330"/>
      <c r="D376" s="331"/>
      <c r="E376" s="331"/>
      <c r="F376" s="331"/>
      <c r="I376" s="307"/>
      <c r="J376" s="307"/>
      <c r="K376" s="307"/>
      <c r="L376" s="307"/>
      <c r="M376" s="307"/>
      <c r="N376" s="307"/>
      <c r="O376" s="307"/>
      <c r="P376" s="307"/>
      <c r="Q376" s="307"/>
      <c r="R376" s="307"/>
      <c r="S376" s="307"/>
      <c r="T376" s="307"/>
      <c r="U376" s="307"/>
      <c r="V376" s="307"/>
      <c r="W376" s="307"/>
    </row>
    <row r="377" spans="1:23" s="306" customFormat="1" x14ac:dyDescent="0.2">
      <c r="A377" s="378"/>
      <c r="B377" s="308"/>
      <c r="C377" s="330"/>
      <c r="D377" s="349"/>
      <c r="E377" s="349"/>
      <c r="F377" s="349"/>
      <c r="I377" s="307"/>
      <c r="J377" s="307"/>
      <c r="K377" s="307"/>
      <c r="L377" s="307"/>
      <c r="M377" s="307"/>
      <c r="N377" s="307"/>
      <c r="O377" s="307"/>
      <c r="P377" s="307"/>
      <c r="Q377" s="307"/>
      <c r="R377" s="307"/>
      <c r="S377" s="307"/>
      <c r="T377" s="307"/>
      <c r="U377" s="307"/>
      <c r="V377" s="307"/>
      <c r="W377" s="307"/>
    </row>
    <row r="378" spans="1:23" s="306" customFormat="1" x14ac:dyDescent="0.2">
      <c r="A378" s="378"/>
      <c r="B378" s="308"/>
      <c r="C378" s="330"/>
      <c r="D378" s="349"/>
      <c r="E378" s="349"/>
      <c r="F378" s="349"/>
      <c r="I378" s="307"/>
      <c r="J378" s="307"/>
      <c r="K378" s="307"/>
      <c r="L378" s="307"/>
      <c r="M378" s="307"/>
      <c r="N378" s="307"/>
      <c r="O378" s="307"/>
      <c r="P378" s="307"/>
      <c r="Q378" s="307"/>
      <c r="R378" s="307"/>
      <c r="S378" s="307"/>
      <c r="T378" s="307"/>
      <c r="U378" s="307"/>
      <c r="V378" s="307"/>
      <c r="W378" s="307"/>
    </row>
    <row r="379" spans="1:23" s="306" customFormat="1" x14ac:dyDescent="0.2">
      <c r="A379" s="378"/>
      <c r="B379" s="308"/>
      <c r="C379" s="330"/>
      <c r="D379" s="349"/>
      <c r="E379" s="349"/>
      <c r="F379" s="349"/>
      <c r="I379" s="307"/>
      <c r="J379" s="307"/>
      <c r="K379" s="307"/>
      <c r="L379" s="307"/>
      <c r="M379" s="307"/>
      <c r="N379" s="307"/>
      <c r="O379" s="307"/>
      <c r="P379" s="307"/>
      <c r="Q379" s="307"/>
      <c r="R379" s="307"/>
      <c r="S379" s="307"/>
      <c r="T379" s="307"/>
      <c r="U379" s="307"/>
      <c r="V379" s="307"/>
      <c r="W379" s="307"/>
    </row>
    <row r="380" spans="1:23" s="306" customFormat="1" x14ac:dyDescent="0.2">
      <c r="A380" s="378"/>
      <c r="B380" s="308"/>
      <c r="C380" s="330"/>
      <c r="D380" s="349"/>
      <c r="E380" s="349"/>
      <c r="F380" s="349"/>
      <c r="I380" s="307"/>
      <c r="J380" s="307"/>
      <c r="K380" s="307"/>
      <c r="L380" s="307"/>
      <c r="M380" s="307"/>
      <c r="N380" s="307"/>
      <c r="O380" s="307"/>
      <c r="P380" s="307"/>
      <c r="Q380" s="307"/>
      <c r="R380" s="307"/>
      <c r="S380" s="307"/>
      <c r="T380" s="307"/>
      <c r="U380" s="307"/>
      <c r="V380" s="307"/>
      <c r="W380" s="307"/>
    </row>
    <row r="381" spans="1:23" s="306" customFormat="1" x14ac:dyDescent="0.2">
      <c r="A381" s="378"/>
      <c r="B381" s="308"/>
      <c r="C381" s="330"/>
      <c r="D381" s="349"/>
      <c r="E381" s="349"/>
      <c r="F381" s="349"/>
      <c r="I381" s="307"/>
      <c r="J381" s="307"/>
      <c r="K381" s="307"/>
      <c r="L381" s="307"/>
      <c r="M381" s="307"/>
      <c r="N381" s="307"/>
      <c r="O381" s="307"/>
      <c r="P381" s="307"/>
      <c r="Q381" s="307"/>
      <c r="R381" s="307"/>
      <c r="S381" s="307"/>
      <c r="T381" s="307"/>
      <c r="U381" s="307"/>
      <c r="V381" s="307"/>
      <c r="W381" s="307"/>
    </row>
    <row r="382" spans="1:23" s="306" customFormat="1" x14ac:dyDescent="0.2">
      <c r="A382" s="378"/>
      <c r="B382" s="308"/>
      <c r="C382" s="330"/>
      <c r="D382" s="349"/>
      <c r="E382" s="349"/>
      <c r="F382" s="349"/>
      <c r="I382" s="307"/>
      <c r="J382" s="307"/>
      <c r="K382" s="307"/>
      <c r="L382" s="307"/>
      <c r="M382" s="307"/>
      <c r="N382" s="307"/>
      <c r="O382" s="307"/>
      <c r="P382" s="307"/>
      <c r="Q382" s="307"/>
      <c r="R382" s="307"/>
      <c r="S382" s="307"/>
      <c r="T382" s="307"/>
      <c r="U382" s="307"/>
      <c r="V382" s="307"/>
      <c r="W382" s="307"/>
    </row>
    <row r="383" spans="1:23" s="306" customFormat="1" x14ac:dyDescent="0.2">
      <c r="A383" s="378"/>
      <c r="B383" s="308"/>
      <c r="C383" s="330"/>
      <c r="D383" s="349"/>
      <c r="E383" s="349"/>
      <c r="F383" s="349"/>
      <c r="I383" s="307"/>
      <c r="J383" s="307"/>
      <c r="K383" s="307"/>
      <c r="L383" s="307"/>
      <c r="M383" s="307"/>
      <c r="N383" s="307"/>
      <c r="O383" s="307"/>
      <c r="P383" s="307"/>
      <c r="Q383" s="307"/>
      <c r="R383" s="307"/>
      <c r="S383" s="307"/>
      <c r="T383" s="307"/>
      <c r="U383" s="307"/>
      <c r="V383" s="307"/>
      <c r="W383" s="307"/>
    </row>
    <row r="384" spans="1:23" s="306" customFormat="1" x14ac:dyDescent="0.2">
      <c r="A384" s="378"/>
      <c r="B384" s="308"/>
      <c r="C384" s="330"/>
      <c r="D384" s="349"/>
      <c r="E384" s="349"/>
      <c r="F384" s="349"/>
      <c r="I384" s="307"/>
      <c r="J384" s="307"/>
      <c r="K384" s="307"/>
      <c r="L384" s="307"/>
      <c r="M384" s="307"/>
      <c r="N384" s="307"/>
      <c r="O384" s="307"/>
      <c r="P384" s="307"/>
      <c r="Q384" s="307"/>
      <c r="R384" s="307"/>
      <c r="S384" s="307"/>
      <c r="T384" s="307"/>
      <c r="U384" s="307"/>
      <c r="V384" s="307"/>
      <c r="W384" s="307"/>
    </row>
    <row r="385" spans="1:23" s="306" customFormat="1" x14ac:dyDescent="0.2">
      <c r="A385" s="378"/>
      <c r="B385" s="308"/>
      <c r="C385" s="330"/>
      <c r="D385" s="349"/>
      <c r="E385" s="349"/>
      <c r="F385" s="349"/>
      <c r="I385" s="307"/>
      <c r="J385" s="307"/>
      <c r="K385" s="307"/>
      <c r="L385" s="307"/>
      <c r="M385" s="307"/>
      <c r="N385" s="307"/>
      <c r="O385" s="307"/>
      <c r="P385" s="307"/>
      <c r="Q385" s="307"/>
      <c r="R385" s="307"/>
      <c r="S385" s="307"/>
      <c r="T385" s="307"/>
      <c r="U385" s="307"/>
      <c r="V385" s="307"/>
      <c r="W385" s="307"/>
    </row>
    <row r="386" spans="1:23" s="306" customFormat="1" x14ac:dyDescent="0.2">
      <c r="A386" s="378"/>
      <c r="B386" s="308"/>
      <c r="C386" s="330"/>
      <c r="D386" s="331"/>
      <c r="E386" s="331"/>
      <c r="F386" s="331"/>
      <c r="I386" s="307"/>
      <c r="J386" s="307"/>
      <c r="K386" s="307"/>
      <c r="L386" s="307"/>
      <c r="M386" s="307"/>
      <c r="N386" s="307"/>
      <c r="O386" s="307"/>
      <c r="P386" s="307"/>
      <c r="Q386" s="307"/>
      <c r="R386" s="307"/>
      <c r="S386" s="307"/>
      <c r="T386" s="307"/>
      <c r="U386" s="307"/>
      <c r="V386" s="307"/>
      <c r="W386" s="307"/>
    </row>
    <row r="387" spans="1:23" s="306" customFormat="1" x14ac:dyDescent="0.2">
      <c r="A387" s="378"/>
      <c r="B387" s="308"/>
      <c r="C387" s="330"/>
      <c r="D387" s="349"/>
      <c r="E387" s="349"/>
      <c r="F387" s="349"/>
      <c r="I387" s="307"/>
      <c r="J387" s="307"/>
      <c r="K387" s="307"/>
      <c r="L387" s="307"/>
      <c r="M387" s="307"/>
      <c r="N387" s="307"/>
      <c r="O387" s="307"/>
      <c r="P387" s="307"/>
      <c r="Q387" s="307"/>
      <c r="R387" s="307"/>
      <c r="S387" s="307"/>
      <c r="T387" s="307"/>
      <c r="U387" s="307"/>
      <c r="V387" s="307"/>
      <c r="W387" s="307"/>
    </row>
    <row r="388" spans="1:23" s="306" customFormat="1" x14ac:dyDescent="0.2">
      <c r="A388" s="378"/>
      <c r="B388" s="308"/>
      <c r="C388" s="330"/>
      <c r="D388" s="349"/>
      <c r="E388" s="349"/>
      <c r="F388" s="349"/>
      <c r="I388" s="307"/>
      <c r="J388" s="307"/>
      <c r="K388" s="307"/>
      <c r="L388" s="307"/>
      <c r="M388" s="307"/>
      <c r="N388" s="307"/>
      <c r="O388" s="307"/>
      <c r="P388" s="307"/>
      <c r="Q388" s="307"/>
      <c r="R388" s="307"/>
      <c r="S388" s="307"/>
      <c r="T388" s="307"/>
      <c r="U388" s="307"/>
      <c r="V388" s="307"/>
      <c r="W388" s="307"/>
    </row>
    <row r="389" spans="1:23" s="306" customFormat="1" x14ac:dyDescent="0.2">
      <c r="A389" s="378"/>
      <c r="B389" s="308"/>
      <c r="C389" s="330"/>
      <c r="D389" s="349"/>
      <c r="E389" s="349"/>
      <c r="F389" s="349"/>
      <c r="I389" s="307"/>
      <c r="J389" s="307"/>
      <c r="K389" s="307"/>
      <c r="L389" s="307"/>
      <c r="M389" s="307"/>
      <c r="N389" s="307"/>
      <c r="O389" s="307"/>
      <c r="P389" s="307"/>
      <c r="Q389" s="307"/>
      <c r="R389" s="307"/>
      <c r="S389" s="307"/>
      <c r="T389" s="307"/>
      <c r="U389" s="307"/>
      <c r="V389" s="307"/>
      <c r="W389" s="307"/>
    </row>
    <row r="390" spans="1:23" s="306" customFormat="1" x14ac:dyDescent="0.2">
      <c r="A390" s="378"/>
      <c r="B390" s="308"/>
      <c r="C390" s="330"/>
      <c r="D390" s="349"/>
      <c r="E390" s="349"/>
      <c r="F390" s="349"/>
      <c r="I390" s="307"/>
      <c r="J390" s="307"/>
      <c r="K390" s="307"/>
      <c r="L390" s="307"/>
      <c r="M390" s="307"/>
      <c r="N390" s="307"/>
      <c r="O390" s="307"/>
      <c r="P390" s="307"/>
      <c r="Q390" s="307"/>
      <c r="R390" s="307"/>
      <c r="S390" s="307"/>
      <c r="T390" s="307"/>
      <c r="U390" s="307"/>
      <c r="V390" s="307"/>
      <c r="W390" s="307"/>
    </row>
    <row r="391" spans="1:23" s="306" customFormat="1" x14ac:dyDescent="0.2">
      <c r="A391" s="378"/>
      <c r="B391" s="308"/>
      <c r="C391" s="330"/>
      <c r="D391" s="349"/>
      <c r="E391" s="349"/>
      <c r="F391" s="349"/>
      <c r="I391" s="307"/>
      <c r="J391" s="307"/>
      <c r="K391" s="307"/>
      <c r="L391" s="307"/>
      <c r="M391" s="307"/>
      <c r="N391" s="307"/>
      <c r="O391" s="307"/>
      <c r="P391" s="307"/>
      <c r="Q391" s="307"/>
      <c r="R391" s="307"/>
      <c r="S391" s="307"/>
      <c r="T391" s="307"/>
      <c r="U391" s="307"/>
      <c r="V391" s="307"/>
      <c r="W391" s="307"/>
    </row>
    <row r="392" spans="1:23" s="306" customFormat="1" x14ac:dyDescent="0.2">
      <c r="A392" s="378"/>
      <c r="B392" s="379"/>
      <c r="C392" s="380"/>
      <c r="D392" s="349"/>
      <c r="E392" s="349"/>
      <c r="F392" s="349"/>
      <c r="I392" s="307"/>
      <c r="J392" s="307"/>
      <c r="K392" s="307"/>
      <c r="L392" s="307"/>
      <c r="M392" s="307"/>
      <c r="N392" s="307"/>
      <c r="O392" s="307"/>
      <c r="P392" s="307"/>
      <c r="Q392" s="307"/>
      <c r="R392" s="307"/>
      <c r="S392" s="307"/>
      <c r="T392" s="307"/>
      <c r="U392" s="307"/>
      <c r="V392" s="307"/>
      <c r="W392" s="307"/>
    </row>
    <row r="393" spans="1:23" s="306" customFormat="1" x14ac:dyDescent="0.2">
      <c r="A393" s="378"/>
      <c r="B393" s="379"/>
      <c r="C393" s="380"/>
      <c r="D393" s="349"/>
      <c r="E393" s="349"/>
      <c r="F393" s="349"/>
      <c r="I393" s="307"/>
      <c r="J393" s="307"/>
      <c r="K393" s="307"/>
      <c r="L393" s="307"/>
      <c r="M393" s="307"/>
      <c r="N393" s="307"/>
      <c r="O393" s="307"/>
      <c r="P393" s="307"/>
      <c r="Q393" s="307"/>
      <c r="R393" s="307"/>
      <c r="S393" s="307"/>
      <c r="T393" s="307"/>
      <c r="U393" s="307"/>
      <c r="V393" s="307"/>
      <c r="W393" s="307"/>
    </row>
    <row r="394" spans="1:23" s="306" customFormat="1" x14ac:dyDescent="0.2">
      <c r="A394" s="378"/>
      <c r="B394" s="379"/>
      <c r="C394" s="380"/>
      <c r="D394" s="349"/>
      <c r="E394" s="349"/>
      <c r="F394" s="349"/>
      <c r="I394" s="307"/>
      <c r="J394" s="307"/>
      <c r="K394" s="307"/>
      <c r="L394" s="307"/>
      <c r="M394" s="307"/>
      <c r="N394" s="307"/>
      <c r="O394" s="307"/>
      <c r="P394" s="307"/>
      <c r="Q394" s="307"/>
      <c r="R394" s="307"/>
      <c r="S394" s="307"/>
      <c r="T394" s="307"/>
      <c r="U394" s="307"/>
      <c r="V394" s="307"/>
      <c r="W394" s="307"/>
    </row>
    <row r="395" spans="1:23" s="306" customFormat="1" x14ac:dyDescent="0.2">
      <c r="A395" s="378"/>
      <c r="B395" s="379"/>
      <c r="C395" s="380"/>
      <c r="D395" s="349"/>
      <c r="E395" s="349"/>
      <c r="F395" s="349"/>
      <c r="I395" s="307"/>
      <c r="J395" s="307"/>
      <c r="K395" s="307"/>
      <c r="L395" s="307"/>
      <c r="M395" s="307"/>
      <c r="N395" s="307"/>
      <c r="O395" s="307"/>
      <c r="P395" s="307"/>
      <c r="Q395" s="307"/>
      <c r="R395" s="307"/>
      <c r="S395" s="307"/>
      <c r="T395" s="307"/>
      <c r="U395" s="307"/>
      <c r="V395" s="307"/>
      <c r="W395" s="307"/>
    </row>
    <row r="396" spans="1:23" s="306" customFormat="1" x14ac:dyDescent="0.2">
      <c r="A396" s="378"/>
      <c r="B396" s="379"/>
      <c r="C396" s="380"/>
      <c r="D396" s="349"/>
      <c r="E396" s="349"/>
      <c r="F396" s="349"/>
      <c r="I396" s="307"/>
      <c r="J396" s="307"/>
      <c r="K396" s="307"/>
      <c r="L396" s="307"/>
      <c r="M396" s="307"/>
      <c r="N396" s="307"/>
      <c r="O396" s="307"/>
      <c r="P396" s="307"/>
      <c r="Q396" s="307"/>
      <c r="R396" s="307"/>
      <c r="S396" s="307"/>
      <c r="T396" s="307"/>
      <c r="U396" s="307"/>
      <c r="V396" s="307"/>
      <c r="W396" s="307"/>
    </row>
    <row r="397" spans="1:23" s="306" customFormat="1" x14ac:dyDescent="0.2">
      <c r="A397" s="378"/>
      <c r="B397" s="379"/>
      <c r="C397" s="380"/>
      <c r="D397" s="349"/>
      <c r="E397" s="349"/>
      <c r="F397" s="349"/>
      <c r="I397" s="307"/>
      <c r="J397" s="307"/>
      <c r="K397" s="307"/>
      <c r="L397" s="307"/>
      <c r="M397" s="307"/>
      <c r="N397" s="307"/>
      <c r="O397" s="307"/>
      <c r="P397" s="307"/>
      <c r="Q397" s="307"/>
      <c r="R397" s="307"/>
      <c r="S397" s="307"/>
      <c r="T397" s="307"/>
      <c r="U397" s="307"/>
      <c r="V397" s="307"/>
      <c r="W397" s="307"/>
    </row>
    <row r="398" spans="1:23" s="306" customFormat="1" x14ac:dyDescent="0.2">
      <c r="A398" s="378"/>
      <c r="B398" s="308"/>
      <c r="C398" s="330"/>
      <c r="D398" s="349"/>
      <c r="E398" s="349"/>
      <c r="F398" s="349"/>
      <c r="I398" s="307"/>
      <c r="J398" s="307"/>
      <c r="K398" s="307"/>
      <c r="L398" s="307"/>
      <c r="M398" s="307"/>
      <c r="N398" s="307"/>
      <c r="O398" s="307"/>
      <c r="P398" s="307"/>
      <c r="Q398" s="307"/>
      <c r="R398" s="307"/>
      <c r="S398" s="307"/>
      <c r="T398" s="307"/>
      <c r="U398" s="307"/>
      <c r="V398" s="307"/>
      <c r="W398" s="307"/>
    </row>
    <row r="399" spans="1:23" s="306" customFormat="1" x14ac:dyDescent="0.2">
      <c r="A399" s="378"/>
      <c r="B399" s="308"/>
      <c r="C399" s="330"/>
      <c r="D399" s="349"/>
      <c r="E399" s="349"/>
      <c r="F399" s="349"/>
      <c r="I399" s="307"/>
      <c r="J399" s="307"/>
      <c r="K399" s="307"/>
      <c r="L399" s="307"/>
      <c r="M399" s="307"/>
      <c r="N399" s="307"/>
      <c r="O399" s="307"/>
      <c r="P399" s="307"/>
      <c r="Q399" s="307"/>
      <c r="R399" s="307"/>
      <c r="S399" s="307"/>
      <c r="T399" s="307"/>
      <c r="U399" s="307"/>
      <c r="V399" s="307"/>
      <c r="W399" s="307"/>
    </row>
    <row r="400" spans="1:23" s="306" customFormat="1" x14ac:dyDescent="0.2">
      <c r="A400" s="378"/>
      <c r="B400" s="308"/>
      <c r="C400" s="330"/>
      <c r="D400" s="349"/>
      <c r="E400" s="349"/>
      <c r="F400" s="349"/>
      <c r="I400" s="307"/>
      <c r="J400" s="307"/>
      <c r="K400" s="307"/>
      <c r="L400" s="307"/>
      <c r="M400" s="307"/>
      <c r="N400" s="307"/>
      <c r="O400" s="307"/>
      <c r="P400" s="307"/>
      <c r="Q400" s="307"/>
      <c r="R400" s="307"/>
      <c r="S400" s="307"/>
      <c r="T400" s="307"/>
      <c r="U400" s="307"/>
      <c r="V400" s="307"/>
      <c r="W400" s="307"/>
    </row>
    <row r="401" spans="1:23" s="306" customFormat="1" x14ac:dyDescent="0.2">
      <c r="A401" s="378"/>
      <c r="B401" s="308"/>
      <c r="C401" s="330"/>
      <c r="D401" s="349"/>
      <c r="E401" s="349"/>
      <c r="F401" s="349"/>
      <c r="I401" s="307"/>
      <c r="J401" s="307"/>
      <c r="K401" s="307"/>
      <c r="L401" s="307"/>
      <c r="M401" s="307"/>
      <c r="N401" s="307"/>
      <c r="O401" s="307"/>
      <c r="P401" s="307"/>
      <c r="Q401" s="307"/>
      <c r="R401" s="307"/>
      <c r="S401" s="307"/>
      <c r="T401" s="307"/>
      <c r="U401" s="307"/>
      <c r="V401" s="307"/>
      <c r="W401" s="307"/>
    </row>
    <row r="402" spans="1:23" s="306" customFormat="1" x14ac:dyDescent="0.2">
      <c r="A402" s="378"/>
      <c r="B402" s="308"/>
      <c r="C402" s="330"/>
      <c r="D402" s="349"/>
      <c r="E402" s="349"/>
      <c r="F402" s="349"/>
      <c r="I402" s="307"/>
      <c r="J402" s="307"/>
      <c r="K402" s="307"/>
      <c r="L402" s="307"/>
      <c r="M402" s="307"/>
      <c r="N402" s="307"/>
      <c r="O402" s="307"/>
      <c r="P402" s="307"/>
      <c r="Q402" s="307"/>
      <c r="R402" s="307"/>
      <c r="S402" s="307"/>
      <c r="T402" s="307"/>
      <c r="U402" s="307"/>
      <c r="V402" s="307"/>
      <c r="W402" s="307"/>
    </row>
    <row r="403" spans="1:23" s="306" customFormat="1" x14ac:dyDescent="0.2">
      <c r="A403" s="378"/>
      <c r="B403" s="308"/>
      <c r="C403" s="330"/>
      <c r="D403" s="331"/>
      <c r="E403" s="331"/>
      <c r="F403" s="331"/>
      <c r="I403" s="307"/>
      <c r="J403" s="307"/>
      <c r="K403" s="307"/>
      <c r="L403" s="307"/>
      <c r="M403" s="307"/>
      <c r="N403" s="307"/>
      <c r="O403" s="307"/>
      <c r="P403" s="307"/>
      <c r="Q403" s="307"/>
      <c r="R403" s="307"/>
      <c r="S403" s="307"/>
      <c r="T403" s="307"/>
      <c r="U403" s="307"/>
      <c r="V403" s="307"/>
      <c r="W403" s="307"/>
    </row>
    <row r="404" spans="1:23" s="306" customFormat="1" x14ac:dyDescent="0.2">
      <c r="A404" s="378"/>
      <c r="B404" s="308"/>
      <c r="C404" s="330"/>
      <c r="D404" s="349"/>
      <c r="E404" s="349"/>
      <c r="F404" s="349"/>
      <c r="I404" s="307"/>
      <c r="J404" s="307"/>
      <c r="K404" s="307"/>
      <c r="L404" s="307"/>
      <c r="M404" s="307"/>
      <c r="N404" s="307"/>
      <c r="O404" s="307"/>
      <c r="P404" s="307"/>
      <c r="Q404" s="307"/>
      <c r="R404" s="307"/>
      <c r="S404" s="307"/>
      <c r="T404" s="307"/>
      <c r="U404" s="307"/>
      <c r="V404" s="307"/>
      <c r="W404" s="307"/>
    </row>
    <row r="405" spans="1:23" s="306" customFormat="1" x14ac:dyDescent="0.2">
      <c r="A405" s="378"/>
      <c r="B405" s="308"/>
      <c r="C405" s="330"/>
      <c r="D405" s="349"/>
      <c r="E405" s="349"/>
      <c r="F405" s="349"/>
      <c r="I405" s="307"/>
      <c r="J405" s="307"/>
      <c r="K405" s="307"/>
      <c r="L405" s="307"/>
      <c r="M405" s="307"/>
      <c r="N405" s="307"/>
      <c r="O405" s="307"/>
      <c r="P405" s="307"/>
      <c r="Q405" s="307"/>
      <c r="R405" s="307"/>
      <c r="S405" s="307"/>
      <c r="T405" s="307"/>
      <c r="U405" s="307"/>
      <c r="V405" s="307"/>
      <c r="W405" s="307"/>
    </row>
    <row r="406" spans="1:23" s="306" customFormat="1" x14ac:dyDescent="0.2">
      <c r="A406" s="378"/>
      <c r="B406" s="308"/>
      <c r="C406" s="330"/>
      <c r="D406" s="349"/>
      <c r="E406" s="349"/>
      <c r="F406" s="349"/>
      <c r="I406" s="307"/>
      <c r="J406" s="307"/>
      <c r="K406" s="307"/>
      <c r="L406" s="307"/>
      <c r="M406" s="307"/>
      <c r="N406" s="307"/>
      <c r="O406" s="307"/>
      <c r="P406" s="307"/>
      <c r="Q406" s="307"/>
      <c r="R406" s="307"/>
      <c r="S406" s="307"/>
      <c r="T406" s="307"/>
      <c r="U406" s="307"/>
      <c r="V406" s="307"/>
      <c r="W406" s="307"/>
    </row>
    <row r="407" spans="1:23" s="306" customFormat="1" x14ac:dyDescent="0.2">
      <c r="A407" s="378"/>
      <c r="B407" s="308"/>
      <c r="C407" s="330"/>
      <c r="D407" s="349"/>
      <c r="E407" s="349"/>
      <c r="F407" s="349"/>
      <c r="I407" s="307"/>
      <c r="J407" s="307"/>
      <c r="K407" s="307"/>
      <c r="L407" s="307"/>
      <c r="M407" s="307"/>
      <c r="N407" s="307"/>
      <c r="O407" s="307"/>
      <c r="P407" s="307"/>
      <c r="Q407" s="307"/>
      <c r="R407" s="307"/>
      <c r="S407" s="307"/>
      <c r="T407" s="307"/>
      <c r="U407" s="307"/>
      <c r="V407" s="307"/>
      <c r="W407" s="307"/>
    </row>
    <row r="408" spans="1:23" s="306" customFormat="1" x14ac:dyDescent="0.2">
      <c r="A408" s="378"/>
      <c r="B408" s="308"/>
      <c r="C408" s="330"/>
      <c r="D408" s="349"/>
      <c r="E408" s="349"/>
      <c r="F408" s="349"/>
      <c r="I408" s="307"/>
      <c r="J408" s="307"/>
      <c r="K408" s="307"/>
      <c r="L408" s="307"/>
      <c r="M408" s="307"/>
      <c r="N408" s="307"/>
      <c r="O408" s="307"/>
      <c r="P408" s="307"/>
      <c r="Q408" s="307"/>
      <c r="R408" s="307"/>
      <c r="S408" s="307"/>
      <c r="T408" s="307"/>
      <c r="U408" s="307"/>
      <c r="V408" s="307"/>
      <c r="W408" s="307"/>
    </row>
    <row r="409" spans="1:23" s="306" customFormat="1" x14ac:dyDescent="0.2">
      <c r="A409" s="378"/>
      <c r="B409" s="308"/>
      <c r="C409" s="330"/>
      <c r="D409" s="349"/>
      <c r="E409" s="349"/>
      <c r="F409" s="349"/>
      <c r="I409" s="307"/>
      <c r="J409" s="307"/>
      <c r="K409" s="307"/>
      <c r="L409" s="307"/>
      <c r="M409" s="307"/>
      <c r="N409" s="307"/>
      <c r="O409" s="307"/>
      <c r="P409" s="307"/>
      <c r="Q409" s="307"/>
      <c r="R409" s="307"/>
      <c r="S409" s="307"/>
      <c r="T409" s="307"/>
      <c r="U409" s="307"/>
      <c r="V409" s="307"/>
      <c r="W409" s="307"/>
    </row>
    <row r="410" spans="1:23" s="306" customFormat="1" x14ac:dyDescent="0.2">
      <c r="A410" s="378"/>
      <c r="B410" s="308"/>
      <c r="C410" s="330"/>
      <c r="D410" s="349"/>
      <c r="E410" s="349"/>
      <c r="F410" s="349"/>
      <c r="I410" s="307"/>
      <c r="J410" s="307"/>
      <c r="K410" s="307"/>
      <c r="L410" s="307"/>
      <c r="M410" s="307"/>
      <c r="N410" s="307"/>
      <c r="O410" s="307"/>
      <c r="P410" s="307"/>
      <c r="Q410" s="307"/>
      <c r="R410" s="307"/>
      <c r="S410" s="307"/>
      <c r="T410" s="307"/>
      <c r="U410" s="307"/>
      <c r="V410" s="307"/>
      <c r="W410" s="307"/>
    </row>
    <row r="411" spans="1:23" s="306" customFormat="1" x14ac:dyDescent="0.2">
      <c r="A411" s="378"/>
      <c r="B411" s="308"/>
      <c r="C411" s="330"/>
      <c r="D411" s="349"/>
      <c r="E411" s="349"/>
      <c r="F411" s="349"/>
      <c r="I411" s="307"/>
      <c r="J411" s="307"/>
      <c r="K411" s="307"/>
      <c r="L411" s="307"/>
      <c r="M411" s="307"/>
      <c r="N411" s="307"/>
      <c r="O411" s="307"/>
      <c r="P411" s="307"/>
      <c r="Q411" s="307"/>
      <c r="R411" s="307"/>
      <c r="S411" s="307"/>
      <c r="T411" s="307"/>
      <c r="U411" s="307"/>
      <c r="V411" s="307"/>
      <c r="W411" s="307"/>
    </row>
    <row r="412" spans="1:23" s="306" customFormat="1" x14ac:dyDescent="0.2">
      <c r="A412" s="378"/>
      <c r="B412" s="308"/>
      <c r="C412" s="330"/>
      <c r="D412" s="331"/>
      <c r="E412" s="331"/>
      <c r="F412" s="331"/>
      <c r="I412" s="307"/>
      <c r="J412" s="307"/>
      <c r="K412" s="307"/>
      <c r="L412" s="307"/>
      <c r="M412" s="307"/>
      <c r="N412" s="307"/>
      <c r="O412" s="307"/>
      <c r="P412" s="307"/>
      <c r="Q412" s="307"/>
      <c r="R412" s="307"/>
      <c r="S412" s="307"/>
      <c r="T412" s="307"/>
      <c r="U412" s="307"/>
      <c r="V412" s="307"/>
      <c r="W412" s="307"/>
    </row>
    <row r="413" spans="1:23" s="306" customFormat="1" x14ac:dyDescent="0.2">
      <c r="A413" s="378"/>
      <c r="B413" s="308"/>
      <c r="C413" s="330"/>
      <c r="D413" s="349"/>
      <c r="E413" s="349"/>
      <c r="F413" s="349"/>
      <c r="I413" s="307"/>
      <c r="J413" s="307"/>
      <c r="K413" s="307"/>
      <c r="L413" s="307"/>
      <c r="M413" s="307"/>
      <c r="N413" s="307"/>
      <c r="O413" s="307"/>
      <c r="P413" s="307"/>
      <c r="Q413" s="307"/>
      <c r="R413" s="307"/>
      <c r="S413" s="307"/>
      <c r="T413" s="307"/>
      <c r="U413" s="307"/>
      <c r="V413" s="307"/>
      <c r="W413" s="307"/>
    </row>
    <row r="414" spans="1:23" s="306" customFormat="1" x14ac:dyDescent="0.2">
      <c r="A414" s="378"/>
      <c r="B414" s="308"/>
      <c r="C414" s="330"/>
      <c r="D414" s="349"/>
      <c r="E414" s="349"/>
      <c r="F414" s="349"/>
      <c r="I414" s="307"/>
      <c r="J414" s="307"/>
      <c r="K414" s="307"/>
      <c r="L414" s="307"/>
      <c r="M414" s="307"/>
      <c r="N414" s="307"/>
      <c r="O414" s="307"/>
      <c r="P414" s="307"/>
      <c r="Q414" s="307"/>
      <c r="R414" s="307"/>
      <c r="S414" s="307"/>
      <c r="T414" s="307"/>
      <c r="U414" s="307"/>
      <c r="V414" s="307"/>
      <c r="W414" s="307"/>
    </row>
    <row r="415" spans="1:23" s="306" customFormat="1" x14ac:dyDescent="0.2">
      <c r="A415" s="378"/>
      <c r="B415" s="308"/>
      <c r="C415" s="330"/>
      <c r="D415" s="349"/>
      <c r="E415" s="349"/>
      <c r="F415" s="349"/>
      <c r="I415" s="307"/>
      <c r="J415" s="307"/>
      <c r="K415" s="307"/>
      <c r="L415" s="307"/>
      <c r="M415" s="307"/>
      <c r="N415" s="307"/>
      <c r="O415" s="307"/>
      <c r="P415" s="307"/>
      <c r="Q415" s="307"/>
      <c r="R415" s="307"/>
      <c r="S415" s="307"/>
      <c r="T415" s="307"/>
      <c r="U415" s="307"/>
      <c r="V415" s="307"/>
      <c r="W415" s="307"/>
    </row>
    <row r="416" spans="1:23" s="306" customFormat="1" x14ac:dyDescent="0.2">
      <c r="A416" s="378"/>
      <c r="B416" s="308"/>
      <c r="C416" s="330"/>
      <c r="D416" s="349"/>
      <c r="E416" s="349"/>
      <c r="F416" s="349"/>
      <c r="I416" s="307"/>
      <c r="J416" s="307"/>
      <c r="K416" s="307"/>
      <c r="L416" s="307"/>
      <c r="M416" s="307"/>
      <c r="N416" s="307"/>
      <c r="O416" s="307"/>
      <c r="P416" s="307"/>
      <c r="Q416" s="307"/>
      <c r="R416" s="307"/>
      <c r="S416" s="307"/>
      <c r="T416" s="307"/>
      <c r="U416" s="307"/>
      <c r="V416" s="307"/>
      <c r="W416" s="307"/>
    </row>
    <row r="417" spans="1:23" s="306" customFormat="1" x14ac:dyDescent="0.2">
      <c r="A417" s="378"/>
      <c r="B417" s="308"/>
      <c r="C417" s="330"/>
      <c r="D417" s="349"/>
      <c r="E417" s="349"/>
      <c r="F417" s="349"/>
      <c r="I417" s="307"/>
      <c r="J417" s="307"/>
      <c r="K417" s="307"/>
      <c r="L417" s="307"/>
      <c r="M417" s="307"/>
      <c r="N417" s="307"/>
      <c r="O417" s="307"/>
      <c r="P417" s="307"/>
      <c r="Q417" s="307"/>
      <c r="R417" s="307"/>
      <c r="S417" s="307"/>
      <c r="T417" s="307"/>
      <c r="U417" s="307"/>
      <c r="V417" s="307"/>
      <c r="W417" s="307"/>
    </row>
    <row r="418" spans="1:23" s="306" customFormat="1" x14ac:dyDescent="0.2">
      <c r="A418" s="378"/>
      <c r="B418" s="379"/>
      <c r="C418" s="380"/>
      <c r="D418" s="349"/>
      <c r="E418" s="349"/>
      <c r="F418" s="349"/>
      <c r="I418" s="307"/>
      <c r="J418" s="307"/>
      <c r="K418" s="307"/>
      <c r="L418" s="307"/>
      <c r="M418" s="307"/>
      <c r="N418" s="307"/>
      <c r="O418" s="307"/>
      <c r="P418" s="307"/>
      <c r="Q418" s="307"/>
      <c r="R418" s="307"/>
      <c r="S418" s="307"/>
      <c r="T418" s="307"/>
      <c r="U418" s="307"/>
      <c r="V418" s="307"/>
      <c r="W418" s="307"/>
    </row>
    <row r="419" spans="1:23" s="306" customFormat="1" x14ac:dyDescent="0.2">
      <c r="A419" s="378"/>
      <c r="B419" s="379"/>
      <c r="C419" s="380"/>
      <c r="D419" s="349"/>
      <c r="E419" s="349"/>
      <c r="F419" s="349"/>
      <c r="I419" s="307"/>
      <c r="J419" s="307"/>
      <c r="K419" s="307"/>
      <c r="L419" s="307"/>
      <c r="M419" s="307"/>
      <c r="N419" s="307"/>
      <c r="O419" s="307"/>
      <c r="P419" s="307"/>
      <c r="Q419" s="307"/>
      <c r="R419" s="307"/>
      <c r="S419" s="307"/>
      <c r="T419" s="307"/>
      <c r="U419" s="307"/>
      <c r="V419" s="307"/>
      <c r="W419" s="307"/>
    </row>
    <row r="420" spans="1:23" s="306" customFormat="1" x14ac:dyDescent="0.2">
      <c r="A420" s="378"/>
      <c r="B420" s="379"/>
      <c r="C420" s="380"/>
      <c r="D420" s="349"/>
      <c r="E420" s="349"/>
      <c r="F420" s="349"/>
      <c r="I420" s="307"/>
      <c r="J420" s="307"/>
      <c r="K420" s="307"/>
      <c r="L420" s="307"/>
      <c r="M420" s="307"/>
      <c r="N420" s="307"/>
      <c r="O420" s="307"/>
      <c r="P420" s="307"/>
      <c r="Q420" s="307"/>
      <c r="R420" s="307"/>
      <c r="S420" s="307"/>
      <c r="T420" s="307"/>
      <c r="U420" s="307"/>
      <c r="V420" s="307"/>
      <c r="W420" s="307"/>
    </row>
    <row r="421" spans="1:23" s="306" customFormat="1" x14ac:dyDescent="0.2">
      <c r="A421" s="378"/>
      <c r="B421" s="379"/>
      <c r="C421" s="380"/>
      <c r="D421" s="349"/>
      <c r="E421" s="349"/>
      <c r="F421" s="349"/>
      <c r="I421" s="307"/>
      <c r="J421" s="307"/>
      <c r="K421" s="307"/>
      <c r="L421" s="307"/>
      <c r="M421" s="307"/>
      <c r="N421" s="307"/>
      <c r="O421" s="307"/>
      <c r="P421" s="307"/>
      <c r="Q421" s="307"/>
      <c r="R421" s="307"/>
      <c r="S421" s="307"/>
      <c r="T421" s="307"/>
      <c r="U421" s="307"/>
      <c r="V421" s="307"/>
      <c r="W421" s="307"/>
    </row>
    <row r="422" spans="1:23" s="306" customFormat="1" x14ac:dyDescent="0.2">
      <c r="A422" s="378"/>
      <c r="B422" s="379"/>
      <c r="C422" s="380"/>
      <c r="D422" s="349"/>
      <c r="E422" s="349"/>
      <c r="F422" s="349"/>
      <c r="I422" s="307"/>
      <c r="J422" s="307"/>
      <c r="K422" s="307"/>
      <c r="L422" s="307"/>
      <c r="M422" s="307"/>
      <c r="N422" s="307"/>
      <c r="O422" s="307"/>
      <c r="P422" s="307"/>
      <c r="Q422" s="307"/>
      <c r="R422" s="307"/>
      <c r="S422" s="307"/>
      <c r="T422" s="307"/>
      <c r="U422" s="307"/>
      <c r="V422" s="307"/>
      <c r="W422" s="307"/>
    </row>
    <row r="423" spans="1:23" s="306" customFormat="1" x14ac:dyDescent="0.2">
      <c r="A423" s="378"/>
      <c r="B423" s="379"/>
      <c r="C423" s="380"/>
      <c r="D423" s="349"/>
      <c r="E423" s="349"/>
      <c r="F423" s="349"/>
      <c r="I423" s="307"/>
      <c r="J423" s="307"/>
      <c r="K423" s="307"/>
      <c r="L423" s="307"/>
      <c r="M423" s="307"/>
      <c r="N423" s="307"/>
      <c r="O423" s="307"/>
      <c r="P423" s="307"/>
      <c r="Q423" s="307"/>
      <c r="R423" s="307"/>
      <c r="S423" s="307"/>
      <c r="T423" s="307"/>
      <c r="U423" s="307"/>
      <c r="V423" s="307"/>
      <c r="W423" s="307"/>
    </row>
    <row r="424" spans="1:23" s="306" customFormat="1" x14ac:dyDescent="0.2">
      <c r="A424" s="378"/>
      <c r="B424" s="308"/>
      <c r="C424" s="330"/>
      <c r="D424" s="349"/>
      <c r="E424" s="349"/>
      <c r="F424" s="349"/>
      <c r="I424" s="307"/>
      <c r="J424" s="307"/>
      <c r="K424" s="307"/>
      <c r="L424" s="307"/>
      <c r="M424" s="307"/>
      <c r="N424" s="307"/>
      <c r="O424" s="307"/>
      <c r="P424" s="307"/>
      <c r="Q424" s="307"/>
      <c r="R424" s="307"/>
      <c r="S424" s="307"/>
      <c r="T424" s="307"/>
      <c r="U424" s="307"/>
      <c r="V424" s="307"/>
      <c r="W424" s="307"/>
    </row>
    <row r="425" spans="1:23" s="306" customFormat="1" x14ac:dyDescent="0.2">
      <c r="A425" s="378"/>
      <c r="B425" s="308"/>
      <c r="C425" s="330"/>
      <c r="D425" s="349"/>
      <c r="E425" s="349"/>
      <c r="F425" s="349"/>
      <c r="I425" s="307"/>
      <c r="J425" s="307"/>
      <c r="K425" s="307"/>
      <c r="L425" s="307"/>
      <c r="M425" s="307"/>
      <c r="N425" s="307"/>
      <c r="O425" s="307"/>
      <c r="P425" s="307"/>
      <c r="Q425" s="307"/>
      <c r="R425" s="307"/>
      <c r="S425" s="307"/>
      <c r="T425" s="307"/>
      <c r="U425" s="307"/>
      <c r="V425" s="307"/>
      <c r="W425" s="307"/>
    </row>
    <row r="426" spans="1:23" s="306" customFormat="1" x14ac:dyDescent="0.2">
      <c r="A426" s="378"/>
      <c r="B426" s="308"/>
      <c r="C426" s="330"/>
      <c r="D426" s="349"/>
      <c r="E426" s="349"/>
      <c r="F426" s="349"/>
      <c r="I426" s="307"/>
      <c r="J426" s="307"/>
      <c r="K426" s="307"/>
      <c r="L426" s="307"/>
      <c r="M426" s="307"/>
      <c r="N426" s="307"/>
      <c r="O426" s="307"/>
      <c r="P426" s="307"/>
      <c r="Q426" s="307"/>
      <c r="R426" s="307"/>
      <c r="S426" s="307"/>
      <c r="T426" s="307"/>
      <c r="U426" s="307"/>
      <c r="V426" s="307"/>
      <c r="W426" s="307"/>
    </row>
    <row r="427" spans="1:23" s="306" customFormat="1" x14ac:dyDescent="0.2">
      <c r="A427" s="378"/>
      <c r="B427" s="308"/>
      <c r="C427" s="330"/>
      <c r="D427" s="349"/>
      <c r="E427" s="349"/>
      <c r="F427" s="349"/>
      <c r="I427" s="307"/>
      <c r="J427" s="307"/>
      <c r="K427" s="307"/>
      <c r="L427" s="307"/>
      <c r="M427" s="307"/>
      <c r="N427" s="307"/>
      <c r="O427" s="307"/>
      <c r="P427" s="307"/>
      <c r="Q427" s="307"/>
      <c r="R427" s="307"/>
      <c r="S427" s="307"/>
      <c r="T427" s="307"/>
      <c r="U427" s="307"/>
      <c r="V427" s="307"/>
      <c r="W427" s="307"/>
    </row>
    <row r="428" spans="1:23" s="306" customFormat="1" x14ac:dyDescent="0.2">
      <c r="A428" s="378"/>
      <c r="B428" s="308"/>
      <c r="C428" s="330"/>
      <c r="D428" s="349"/>
      <c r="E428" s="349"/>
      <c r="F428" s="349"/>
      <c r="I428" s="307"/>
      <c r="J428" s="307"/>
      <c r="K428" s="307"/>
      <c r="L428" s="307"/>
      <c r="M428" s="307"/>
      <c r="N428" s="307"/>
      <c r="O428" s="307"/>
      <c r="P428" s="307"/>
      <c r="Q428" s="307"/>
      <c r="R428" s="307"/>
      <c r="S428" s="307"/>
      <c r="T428" s="307"/>
      <c r="U428" s="307"/>
      <c r="V428" s="307"/>
      <c r="W428" s="307"/>
    </row>
    <row r="429" spans="1:23" s="306" customFormat="1" x14ac:dyDescent="0.2">
      <c r="A429" s="378"/>
      <c r="B429" s="308"/>
      <c r="C429" s="330"/>
      <c r="D429" s="349"/>
      <c r="E429" s="349"/>
      <c r="F429" s="349"/>
      <c r="I429" s="307"/>
      <c r="J429" s="307"/>
      <c r="K429" s="307"/>
      <c r="L429" s="307"/>
      <c r="M429" s="307"/>
      <c r="N429" s="307"/>
      <c r="O429" s="307"/>
      <c r="P429" s="307"/>
      <c r="Q429" s="307"/>
      <c r="R429" s="307"/>
      <c r="S429" s="307"/>
      <c r="T429" s="307"/>
      <c r="U429" s="307"/>
      <c r="V429" s="307"/>
      <c r="W429" s="307"/>
    </row>
    <row r="430" spans="1:23" s="306" customFormat="1" x14ac:dyDescent="0.2">
      <c r="A430" s="378"/>
      <c r="B430" s="308"/>
      <c r="C430" s="330"/>
      <c r="D430" s="349"/>
      <c r="E430" s="349"/>
      <c r="F430" s="349"/>
      <c r="I430" s="307"/>
      <c r="J430" s="307"/>
      <c r="K430" s="307"/>
      <c r="L430" s="307"/>
      <c r="M430" s="307"/>
      <c r="N430" s="307"/>
      <c r="O430" s="307"/>
      <c r="P430" s="307"/>
      <c r="Q430" s="307"/>
      <c r="R430" s="307"/>
      <c r="S430" s="307"/>
      <c r="T430" s="307"/>
      <c r="U430" s="307"/>
      <c r="V430" s="307"/>
      <c r="W430" s="307"/>
    </row>
    <row r="431" spans="1:23" s="306" customFormat="1" x14ac:dyDescent="0.2">
      <c r="A431" s="378"/>
      <c r="B431" s="308"/>
      <c r="C431" s="330"/>
      <c r="D431" s="349"/>
      <c r="E431" s="349"/>
      <c r="F431" s="349"/>
      <c r="I431" s="307"/>
      <c r="J431" s="307"/>
      <c r="K431" s="307"/>
      <c r="L431" s="307"/>
      <c r="M431" s="307"/>
      <c r="N431" s="307"/>
      <c r="O431" s="307"/>
      <c r="P431" s="307"/>
      <c r="Q431" s="307"/>
      <c r="R431" s="307"/>
      <c r="S431" s="307"/>
      <c r="T431" s="307"/>
      <c r="U431" s="307"/>
      <c r="V431" s="307"/>
      <c r="W431" s="307"/>
    </row>
    <row r="432" spans="1:23" s="306" customFormat="1" x14ac:dyDescent="0.2">
      <c r="A432" s="378"/>
      <c r="B432" s="308"/>
      <c r="C432" s="330"/>
      <c r="D432" s="331"/>
      <c r="E432" s="331"/>
      <c r="F432" s="331"/>
      <c r="I432" s="307"/>
      <c r="J432" s="307"/>
      <c r="K432" s="307"/>
      <c r="L432" s="307"/>
      <c r="M432" s="307"/>
      <c r="N432" s="307"/>
      <c r="O432" s="307"/>
      <c r="P432" s="307"/>
      <c r="Q432" s="307"/>
      <c r="R432" s="307"/>
      <c r="S432" s="307"/>
      <c r="T432" s="307"/>
      <c r="U432" s="307"/>
      <c r="V432" s="307"/>
      <c r="W432" s="307"/>
    </row>
    <row r="433" spans="1:23" s="306" customFormat="1" x14ac:dyDescent="0.2">
      <c r="A433" s="378"/>
      <c r="B433" s="308"/>
      <c r="C433" s="330"/>
      <c r="D433" s="349"/>
      <c r="E433" s="349"/>
      <c r="F433" s="349"/>
      <c r="I433" s="307"/>
      <c r="J433" s="307"/>
      <c r="K433" s="307"/>
      <c r="L433" s="307"/>
      <c r="M433" s="307"/>
      <c r="N433" s="307"/>
      <c r="O433" s="307"/>
      <c r="P433" s="307"/>
      <c r="Q433" s="307"/>
      <c r="R433" s="307"/>
      <c r="S433" s="307"/>
      <c r="T433" s="307"/>
      <c r="U433" s="307"/>
      <c r="V433" s="307"/>
      <c r="W433" s="307"/>
    </row>
    <row r="434" spans="1:23" s="306" customFormat="1" x14ac:dyDescent="0.2">
      <c r="A434" s="378"/>
      <c r="B434" s="308"/>
      <c r="C434" s="330"/>
      <c r="D434" s="349"/>
      <c r="E434" s="349"/>
      <c r="F434" s="349"/>
      <c r="I434" s="307"/>
      <c r="J434" s="307"/>
      <c r="K434" s="307"/>
      <c r="L434" s="307"/>
      <c r="M434" s="307"/>
      <c r="N434" s="307"/>
      <c r="O434" s="307"/>
      <c r="P434" s="307"/>
      <c r="Q434" s="307"/>
      <c r="R434" s="307"/>
      <c r="S434" s="307"/>
      <c r="T434" s="307"/>
      <c r="U434" s="307"/>
      <c r="V434" s="307"/>
      <c r="W434" s="307"/>
    </row>
    <row r="435" spans="1:23" s="306" customFormat="1" x14ac:dyDescent="0.2">
      <c r="A435" s="378"/>
      <c r="B435" s="308"/>
      <c r="C435" s="330"/>
      <c r="D435" s="349"/>
      <c r="E435" s="349"/>
      <c r="F435" s="349"/>
      <c r="I435" s="307"/>
      <c r="J435" s="307"/>
      <c r="K435" s="307"/>
      <c r="L435" s="307"/>
      <c r="M435" s="307"/>
      <c r="N435" s="307"/>
      <c r="O435" s="307"/>
      <c r="P435" s="307"/>
      <c r="Q435" s="307"/>
      <c r="R435" s="307"/>
      <c r="S435" s="307"/>
      <c r="T435" s="307"/>
      <c r="U435" s="307"/>
      <c r="V435" s="307"/>
      <c r="W435" s="307"/>
    </row>
    <row r="436" spans="1:23" s="306" customFormat="1" x14ac:dyDescent="0.2">
      <c r="A436" s="378"/>
      <c r="B436" s="308"/>
      <c r="C436" s="330"/>
      <c r="D436" s="349"/>
      <c r="E436" s="349"/>
      <c r="F436" s="349"/>
      <c r="I436" s="307"/>
      <c r="J436" s="307"/>
      <c r="K436" s="307"/>
      <c r="L436" s="307"/>
      <c r="M436" s="307"/>
      <c r="N436" s="307"/>
      <c r="O436" s="307"/>
      <c r="P436" s="307"/>
      <c r="Q436" s="307"/>
      <c r="R436" s="307"/>
      <c r="S436" s="307"/>
      <c r="T436" s="307"/>
      <c r="U436" s="307"/>
      <c r="V436" s="307"/>
      <c r="W436" s="307"/>
    </row>
    <row r="437" spans="1:23" s="306" customFormat="1" x14ac:dyDescent="0.2">
      <c r="A437" s="378"/>
      <c r="B437" s="308"/>
      <c r="C437" s="330"/>
      <c r="D437" s="349"/>
      <c r="E437" s="349"/>
      <c r="F437" s="349"/>
      <c r="I437" s="307"/>
      <c r="J437" s="307"/>
      <c r="K437" s="307"/>
      <c r="L437" s="307"/>
      <c r="M437" s="307"/>
      <c r="N437" s="307"/>
      <c r="O437" s="307"/>
      <c r="P437" s="307"/>
      <c r="Q437" s="307"/>
      <c r="R437" s="307"/>
      <c r="S437" s="307"/>
      <c r="T437" s="307"/>
      <c r="U437" s="307"/>
      <c r="V437" s="307"/>
      <c r="W437" s="307"/>
    </row>
    <row r="438" spans="1:23" s="306" customFormat="1" x14ac:dyDescent="0.2">
      <c r="A438" s="378"/>
      <c r="B438" s="308"/>
      <c r="C438" s="330"/>
      <c r="D438" s="349"/>
      <c r="E438" s="349"/>
      <c r="F438" s="349"/>
      <c r="I438" s="307"/>
      <c r="J438" s="307"/>
      <c r="K438" s="307"/>
      <c r="L438" s="307"/>
      <c r="M438" s="307"/>
      <c r="N438" s="307"/>
      <c r="O438" s="307"/>
      <c r="P438" s="307"/>
      <c r="Q438" s="307"/>
      <c r="R438" s="307"/>
      <c r="S438" s="307"/>
      <c r="T438" s="307"/>
      <c r="U438" s="307"/>
      <c r="V438" s="307"/>
      <c r="W438" s="307"/>
    </row>
    <row r="439" spans="1:23" s="306" customFormat="1" x14ac:dyDescent="0.2">
      <c r="A439" s="378"/>
      <c r="B439" s="308"/>
      <c r="C439" s="330"/>
      <c r="D439" s="349"/>
      <c r="E439" s="349"/>
      <c r="F439" s="349"/>
      <c r="I439" s="307"/>
      <c r="J439" s="307"/>
      <c r="K439" s="307"/>
      <c r="L439" s="307"/>
      <c r="M439" s="307"/>
      <c r="N439" s="307"/>
      <c r="O439" s="307"/>
      <c r="P439" s="307"/>
      <c r="Q439" s="307"/>
      <c r="R439" s="307"/>
      <c r="S439" s="307"/>
      <c r="T439" s="307"/>
      <c r="U439" s="307"/>
      <c r="V439" s="307"/>
      <c r="W439" s="307"/>
    </row>
    <row r="440" spans="1:23" s="306" customFormat="1" x14ac:dyDescent="0.2">
      <c r="A440" s="378"/>
      <c r="B440" s="308"/>
      <c r="C440" s="330"/>
      <c r="D440" s="349"/>
      <c r="E440" s="349"/>
      <c r="F440" s="349"/>
      <c r="I440" s="307"/>
      <c r="J440" s="307"/>
      <c r="K440" s="307"/>
      <c r="L440" s="307"/>
      <c r="M440" s="307"/>
      <c r="N440" s="307"/>
      <c r="O440" s="307"/>
      <c r="P440" s="307"/>
      <c r="Q440" s="307"/>
      <c r="R440" s="307"/>
      <c r="S440" s="307"/>
      <c r="T440" s="307"/>
      <c r="U440" s="307"/>
      <c r="V440" s="307"/>
      <c r="W440" s="307"/>
    </row>
    <row r="441" spans="1:23" s="306" customFormat="1" x14ac:dyDescent="0.2">
      <c r="A441" s="378"/>
      <c r="B441" s="308"/>
      <c r="C441" s="330"/>
      <c r="D441" s="349"/>
      <c r="E441" s="349"/>
      <c r="F441" s="349"/>
      <c r="I441" s="307"/>
      <c r="J441" s="307"/>
      <c r="K441" s="307"/>
      <c r="L441" s="307"/>
      <c r="M441" s="307"/>
      <c r="N441" s="307"/>
      <c r="O441" s="307"/>
      <c r="P441" s="307"/>
      <c r="Q441" s="307"/>
      <c r="R441" s="307"/>
      <c r="S441" s="307"/>
      <c r="T441" s="307"/>
      <c r="U441" s="307"/>
      <c r="V441" s="307"/>
      <c r="W441" s="307"/>
    </row>
    <row r="442" spans="1:23" s="306" customFormat="1" x14ac:dyDescent="0.2">
      <c r="A442" s="378"/>
      <c r="B442" s="308"/>
      <c r="C442" s="330"/>
      <c r="D442" s="349"/>
      <c r="E442" s="349"/>
      <c r="F442" s="349"/>
      <c r="I442" s="307"/>
      <c r="J442" s="307"/>
      <c r="K442" s="307"/>
      <c r="L442" s="307"/>
      <c r="M442" s="307"/>
      <c r="N442" s="307"/>
      <c r="O442" s="307"/>
      <c r="P442" s="307"/>
      <c r="Q442" s="307"/>
      <c r="R442" s="307"/>
      <c r="S442" s="307"/>
      <c r="T442" s="307"/>
      <c r="U442" s="307"/>
      <c r="V442" s="307"/>
      <c r="W442" s="307"/>
    </row>
    <row r="443" spans="1:23" s="306" customFormat="1" x14ac:dyDescent="0.2">
      <c r="A443" s="378"/>
      <c r="B443" s="308"/>
      <c r="C443" s="330"/>
      <c r="D443" s="349"/>
      <c r="E443" s="349"/>
      <c r="F443" s="349"/>
      <c r="I443" s="307"/>
      <c r="J443" s="307"/>
      <c r="K443" s="307"/>
      <c r="L443" s="307"/>
      <c r="M443" s="307"/>
      <c r="N443" s="307"/>
      <c r="O443" s="307"/>
      <c r="P443" s="307"/>
      <c r="Q443" s="307"/>
      <c r="R443" s="307"/>
      <c r="S443" s="307"/>
      <c r="T443" s="307"/>
      <c r="U443" s="307"/>
      <c r="V443" s="307"/>
      <c r="W443" s="307"/>
    </row>
    <row r="444" spans="1:23" s="306" customFormat="1" x14ac:dyDescent="0.2">
      <c r="A444" s="378"/>
      <c r="B444" s="308"/>
      <c r="C444" s="330"/>
      <c r="D444" s="331"/>
      <c r="E444" s="331"/>
      <c r="F444" s="331"/>
      <c r="I444" s="307"/>
      <c r="J444" s="307"/>
      <c r="K444" s="307"/>
      <c r="L444" s="307"/>
      <c r="M444" s="307"/>
      <c r="N444" s="307"/>
      <c r="O444" s="307"/>
      <c r="P444" s="307"/>
      <c r="Q444" s="307"/>
      <c r="R444" s="307"/>
      <c r="S444" s="307"/>
      <c r="T444" s="307"/>
      <c r="U444" s="307"/>
      <c r="V444" s="307"/>
      <c r="W444" s="307"/>
    </row>
    <row r="445" spans="1:23" s="306" customFormat="1" x14ac:dyDescent="0.2">
      <c r="A445" s="378"/>
      <c r="B445" s="308"/>
      <c r="C445" s="330"/>
      <c r="D445" s="349"/>
      <c r="E445" s="349"/>
      <c r="F445" s="349"/>
      <c r="I445" s="307"/>
      <c r="J445" s="307"/>
      <c r="K445" s="307"/>
      <c r="L445" s="307"/>
      <c r="M445" s="307"/>
      <c r="N445" s="307"/>
      <c r="O445" s="307"/>
      <c r="P445" s="307"/>
      <c r="Q445" s="307"/>
      <c r="R445" s="307"/>
      <c r="S445" s="307"/>
      <c r="T445" s="307"/>
      <c r="U445" s="307"/>
      <c r="V445" s="307"/>
      <c r="W445" s="307"/>
    </row>
    <row r="446" spans="1:23" s="306" customFormat="1" x14ac:dyDescent="0.2">
      <c r="A446" s="378"/>
      <c r="B446" s="308"/>
      <c r="C446" s="330"/>
      <c r="D446" s="349"/>
      <c r="E446" s="349"/>
      <c r="F446" s="349"/>
      <c r="I446" s="307"/>
      <c r="J446" s="307"/>
      <c r="K446" s="307"/>
      <c r="L446" s="307"/>
      <c r="M446" s="307"/>
      <c r="N446" s="307"/>
      <c r="O446" s="307"/>
      <c r="P446" s="307"/>
      <c r="Q446" s="307"/>
      <c r="R446" s="307"/>
      <c r="S446" s="307"/>
      <c r="T446" s="307"/>
      <c r="U446" s="307"/>
      <c r="V446" s="307"/>
      <c r="W446" s="307"/>
    </row>
    <row r="447" spans="1:23" s="306" customFormat="1" x14ac:dyDescent="0.2">
      <c r="A447" s="378"/>
      <c r="B447" s="308"/>
      <c r="C447" s="330"/>
      <c r="D447" s="349"/>
      <c r="E447" s="349"/>
      <c r="F447" s="349"/>
      <c r="I447" s="307"/>
      <c r="J447" s="307"/>
      <c r="K447" s="307"/>
      <c r="L447" s="307"/>
      <c r="M447" s="307"/>
      <c r="N447" s="307"/>
      <c r="O447" s="307"/>
      <c r="P447" s="307"/>
      <c r="Q447" s="307"/>
      <c r="R447" s="307"/>
      <c r="S447" s="307"/>
      <c r="T447" s="307"/>
      <c r="U447" s="307"/>
      <c r="V447" s="307"/>
      <c r="W447" s="307"/>
    </row>
    <row r="448" spans="1:23" s="306" customFormat="1" x14ac:dyDescent="0.2">
      <c r="A448" s="378"/>
      <c r="B448" s="308"/>
      <c r="C448" s="330"/>
      <c r="D448" s="349"/>
      <c r="E448" s="349"/>
      <c r="F448" s="349"/>
      <c r="I448" s="307"/>
      <c r="J448" s="307"/>
      <c r="K448" s="307"/>
      <c r="L448" s="307"/>
      <c r="M448" s="307"/>
      <c r="N448" s="307"/>
      <c r="O448" s="307"/>
      <c r="P448" s="307"/>
      <c r="Q448" s="307"/>
      <c r="R448" s="307"/>
      <c r="S448" s="307"/>
      <c r="T448" s="307"/>
      <c r="U448" s="307"/>
      <c r="V448" s="307"/>
      <c r="W448" s="307"/>
    </row>
    <row r="449" spans="1:23" s="306" customFormat="1" x14ac:dyDescent="0.2">
      <c r="A449" s="378"/>
      <c r="B449" s="308"/>
      <c r="C449" s="330"/>
      <c r="D449" s="349"/>
      <c r="E449" s="349"/>
      <c r="F449" s="349"/>
      <c r="I449" s="307"/>
      <c r="J449" s="307"/>
      <c r="K449" s="307"/>
      <c r="L449" s="307"/>
      <c r="M449" s="307"/>
      <c r="N449" s="307"/>
      <c r="O449" s="307"/>
      <c r="P449" s="307"/>
      <c r="Q449" s="307"/>
      <c r="R449" s="307"/>
      <c r="S449" s="307"/>
      <c r="T449" s="307"/>
      <c r="U449" s="307"/>
      <c r="V449" s="307"/>
      <c r="W449" s="307"/>
    </row>
    <row r="450" spans="1:23" s="306" customFormat="1" x14ac:dyDescent="0.2">
      <c r="A450" s="378"/>
      <c r="B450" s="379"/>
      <c r="C450" s="380"/>
      <c r="D450" s="349"/>
      <c r="E450" s="349"/>
      <c r="F450" s="349"/>
      <c r="I450" s="307"/>
      <c r="J450" s="307"/>
      <c r="K450" s="307"/>
      <c r="L450" s="307"/>
      <c r="M450" s="307"/>
      <c r="N450" s="307"/>
      <c r="O450" s="307"/>
      <c r="P450" s="307"/>
      <c r="Q450" s="307"/>
      <c r="R450" s="307"/>
      <c r="S450" s="307"/>
      <c r="T450" s="307"/>
      <c r="U450" s="307"/>
      <c r="V450" s="307"/>
      <c r="W450" s="307"/>
    </row>
    <row r="451" spans="1:23" s="306" customFormat="1" x14ac:dyDescent="0.2">
      <c r="A451" s="378"/>
      <c r="B451" s="379"/>
      <c r="C451" s="380"/>
      <c r="D451" s="349"/>
      <c r="E451" s="349"/>
      <c r="F451" s="349"/>
      <c r="I451" s="307"/>
      <c r="J451" s="307"/>
      <c r="K451" s="307"/>
      <c r="L451" s="307"/>
      <c r="M451" s="307"/>
      <c r="N451" s="307"/>
      <c r="O451" s="307"/>
      <c r="P451" s="307"/>
      <c r="Q451" s="307"/>
      <c r="R451" s="307"/>
      <c r="S451" s="307"/>
      <c r="T451" s="307"/>
      <c r="U451" s="307"/>
      <c r="V451" s="307"/>
      <c r="W451" s="307"/>
    </row>
    <row r="452" spans="1:23" s="306" customFormat="1" x14ac:dyDescent="0.2">
      <c r="A452" s="378"/>
      <c r="B452" s="379"/>
      <c r="C452" s="380"/>
      <c r="D452" s="349"/>
      <c r="E452" s="349"/>
      <c r="F452" s="349"/>
      <c r="I452" s="307"/>
      <c r="J452" s="307"/>
      <c r="K452" s="307"/>
      <c r="L452" s="307"/>
      <c r="M452" s="307"/>
      <c r="N452" s="307"/>
      <c r="O452" s="307"/>
      <c r="P452" s="307"/>
      <c r="Q452" s="307"/>
      <c r="R452" s="307"/>
      <c r="S452" s="307"/>
      <c r="T452" s="307"/>
      <c r="U452" s="307"/>
      <c r="V452" s="307"/>
      <c r="W452" s="307"/>
    </row>
    <row r="453" spans="1:23" s="306" customFormat="1" x14ac:dyDescent="0.2">
      <c r="A453" s="378"/>
      <c r="B453" s="379"/>
      <c r="C453" s="380"/>
      <c r="D453" s="349"/>
      <c r="E453" s="349"/>
      <c r="F453" s="349"/>
      <c r="I453" s="307"/>
      <c r="J453" s="307"/>
      <c r="K453" s="307"/>
      <c r="L453" s="307"/>
      <c r="M453" s="307"/>
      <c r="N453" s="307"/>
      <c r="O453" s="307"/>
      <c r="P453" s="307"/>
      <c r="Q453" s="307"/>
      <c r="R453" s="307"/>
      <c r="S453" s="307"/>
      <c r="T453" s="307"/>
      <c r="U453" s="307"/>
      <c r="V453" s="307"/>
      <c r="W453" s="307"/>
    </row>
    <row r="454" spans="1:23" s="306" customFormat="1" x14ac:dyDescent="0.2">
      <c r="A454" s="378"/>
      <c r="B454" s="379"/>
      <c r="C454" s="380"/>
      <c r="D454" s="349"/>
      <c r="E454" s="349"/>
      <c r="F454" s="349"/>
      <c r="I454" s="307"/>
      <c r="J454" s="307"/>
      <c r="K454" s="307"/>
      <c r="L454" s="307"/>
      <c r="M454" s="307"/>
      <c r="N454" s="307"/>
      <c r="O454" s="307"/>
      <c r="P454" s="307"/>
      <c r="Q454" s="307"/>
      <c r="R454" s="307"/>
      <c r="S454" s="307"/>
      <c r="T454" s="307"/>
      <c r="U454" s="307"/>
      <c r="V454" s="307"/>
      <c r="W454" s="307"/>
    </row>
    <row r="455" spans="1:23" s="306" customFormat="1" x14ac:dyDescent="0.2">
      <c r="A455" s="378"/>
      <c r="B455" s="379"/>
      <c r="C455" s="380"/>
      <c r="D455" s="349"/>
      <c r="E455" s="349"/>
      <c r="F455" s="349"/>
      <c r="I455" s="307"/>
      <c r="J455" s="307"/>
      <c r="K455" s="307"/>
      <c r="L455" s="307"/>
      <c r="M455" s="307"/>
      <c r="N455" s="307"/>
      <c r="O455" s="307"/>
      <c r="P455" s="307"/>
      <c r="Q455" s="307"/>
      <c r="R455" s="307"/>
      <c r="S455" s="307"/>
      <c r="T455" s="307"/>
      <c r="U455" s="307"/>
      <c r="V455" s="307"/>
      <c r="W455" s="307"/>
    </row>
    <row r="456" spans="1:23" s="306" customFormat="1" x14ac:dyDescent="0.2">
      <c r="A456" s="378"/>
      <c r="B456" s="308"/>
      <c r="C456" s="330"/>
      <c r="D456" s="349"/>
      <c r="E456" s="349"/>
      <c r="F456" s="349"/>
      <c r="I456" s="307"/>
      <c r="J456" s="307"/>
      <c r="K456" s="307"/>
      <c r="L456" s="307"/>
      <c r="M456" s="307"/>
      <c r="N456" s="307"/>
      <c r="O456" s="307"/>
      <c r="P456" s="307"/>
      <c r="Q456" s="307"/>
      <c r="R456" s="307"/>
      <c r="S456" s="307"/>
      <c r="T456" s="307"/>
      <c r="U456" s="307"/>
      <c r="V456" s="307"/>
      <c r="W456" s="307"/>
    </row>
    <row r="457" spans="1:23" s="306" customFormat="1" x14ac:dyDescent="0.2">
      <c r="A457" s="378"/>
      <c r="B457" s="308"/>
      <c r="C457" s="330"/>
      <c r="D457" s="349"/>
      <c r="E457" s="349"/>
      <c r="F457" s="349"/>
      <c r="I457" s="307"/>
      <c r="J457" s="307"/>
      <c r="K457" s="307"/>
      <c r="L457" s="307"/>
      <c r="M457" s="307"/>
      <c r="N457" s="307"/>
      <c r="O457" s="307"/>
      <c r="P457" s="307"/>
      <c r="Q457" s="307"/>
      <c r="R457" s="307"/>
      <c r="S457" s="307"/>
      <c r="T457" s="307"/>
      <c r="U457" s="307"/>
      <c r="V457" s="307"/>
      <c r="W457" s="307"/>
    </row>
    <row r="458" spans="1:23" s="306" customFormat="1" x14ac:dyDescent="0.2">
      <c r="A458" s="378"/>
      <c r="B458" s="308"/>
      <c r="C458" s="330"/>
      <c r="D458" s="349"/>
      <c r="E458" s="349"/>
      <c r="F458" s="349"/>
      <c r="I458" s="307"/>
      <c r="J458" s="307"/>
      <c r="K458" s="307"/>
      <c r="L458" s="307"/>
      <c r="M458" s="307"/>
      <c r="N458" s="307"/>
      <c r="O458" s="307"/>
      <c r="P458" s="307"/>
      <c r="Q458" s="307"/>
      <c r="R458" s="307"/>
      <c r="S458" s="307"/>
      <c r="T458" s="307"/>
      <c r="U458" s="307"/>
      <c r="V458" s="307"/>
      <c r="W458" s="307"/>
    </row>
    <row r="459" spans="1:23" s="306" customFormat="1" x14ac:dyDescent="0.2">
      <c r="A459" s="378"/>
      <c r="B459" s="308"/>
      <c r="C459" s="330"/>
      <c r="D459" s="349"/>
      <c r="E459" s="349"/>
      <c r="F459" s="349"/>
      <c r="I459" s="307"/>
      <c r="J459" s="307"/>
      <c r="K459" s="307"/>
      <c r="L459" s="307"/>
      <c r="M459" s="307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</row>
    <row r="460" spans="1:23" s="306" customFormat="1" x14ac:dyDescent="0.2">
      <c r="A460" s="378"/>
      <c r="B460" s="308"/>
      <c r="C460" s="330"/>
      <c r="D460" s="349"/>
      <c r="E460" s="349"/>
      <c r="F460" s="349"/>
      <c r="I460" s="307"/>
      <c r="J460" s="307"/>
      <c r="K460" s="307"/>
      <c r="L460" s="307"/>
      <c r="M460" s="307"/>
      <c r="N460" s="307"/>
      <c r="O460" s="307"/>
      <c r="P460" s="307"/>
      <c r="Q460" s="307"/>
      <c r="R460" s="307"/>
      <c r="S460" s="307"/>
      <c r="T460" s="307"/>
      <c r="U460" s="307"/>
      <c r="V460" s="307"/>
      <c r="W460" s="307"/>
    </row>
    <row r="461" spans="1:23" s="306" customFormat="1" x14ac:dyDescent="0.2">
      <c r="A461" s="378"/>
      <c r="B461" s="308"/>
      <c r="C461" s="330"/>
      <c r="D461" s="331"/>
      <c r="E461" s="331"/>
      <c r="F461" s="331"/>
      <c r="I461" s="307"/>
      <c r="J461" s="307"/>
      <c r="K461" s="307"/>
      <c r="L461" s="307"/>
      <c r="M461" s="307"/>
      <c r="N461" s="307"/>
      <c r="O461" s="307"/>
      <c r="P461" s="307"/>
      <c r="Q461" s="307"/>
      <c r="R461" s="307"/>
      <c r="S461" s="307"/>
      <c r="T461" s="307"/>
      <c r="U461" s="307"/>
      <c r="V461" s="307"/>
      <c r="W461" s="307"/>
    </row>
    <row r="462" spans="1:23" s="306" customFormat="1" x14ac:dyDescent="0.2">
      <c r="A462" s="378"/>
      <c r="B462" s="308"/>
      <c r="C462" s="330"/>
      <c r="D462" s="349"/>
      <c r="E462" s="349"/>
      <c r="F462" s="349"/>
      <c r="I462" s="307"/>
      <c r="J462" s="307"/>
      <c r="K462" s="307"/>
      <c r="L462" s="307"/>
      <c r="M462" s="307"/>
      <c r="N462" s="307"/>
      <c r="O462" s="307"/>
      <c r="P462" s="307"/>
      <c r="Q462" s="307"/>
      <c r="R462" s="307"/>
      <c r="S462" s="307"/>
      <c r="T462" s="307"/>
      <c r="U462" s="307"/>
      <c r="V462" s="307"/>
      <c r="W462" s="307"/>
    </row>
    <row r="463" spans="1:23" s="306" customFormat="1" x14ac:dyDescent="0.2">
      <c r="A463" s="378"/>
      <c r="B463" s="308"/>
      <c r="C463" s="330"/>
      <c r="D463" s="349"/>
      <c r="E463" s="349"/>
      <c r="F463" s="349"/>
      <c r="I463" s="307"/>
      <c r="J463" s="307"/>
      <c r="K463" s="307"/>
      <c r="L463" s="307"/>
      <c r="M463" s="307"/>
      <c r="N463" s="307"/>
      <c r="O463" s="307"/>
      <c r="P463" s="307"/>
      <c r="Q463" s="307"/>
      <c r="R463" s="307"/>
      <c r="S463" s="307"/>
      <c r="T463" s="307"/>
      <c r="U463" s="307"/>
      <c r="V463" s="307"/>
      <c r="W463" s="307"/>
    </row>
    <row r="464" spans="1:23" s="306" customFormat="1" x14ac:dyDescent="0.2">
      <c r="A464" s="378"/>
      <c r="B464" s="308"/>
      <c r="C464" s="330"/>
      <c r="D464" s="349"/>
      <c r="E464" s="349"/>
      <c r="F464" s="349"/>
      <c r="I464" s="307"/>
      <c r="J464" s="307"/>
      <c r="K464" s="307"/>
      <c r="L464" s="307"/>
      <c r="M464" s="307"/>
      <c r="N464" s="307"/>
      <c r="O464" s="307"/>
      <c r="P464" s="307"/>
      <c r="Q464" s="307"/>
      <c r="R464" s="307"/>
      <c r="S464" s="307"/>
      <c r="T464" s="307"/>
      <c r="U464" s="307"/>
      <c r="V464" s="307"/>
      <c r="W464" s="307"/>
    </row>
    <row r="465" spans="1:23" s="306" customFormat="1" x14ac:dyDescent="0.2">
      <c r="A465" s="378"/>
      <c r="B465" s="308"/>
      <c r="C465" s="330"/>
      <c r="D465" s="349"/>
      <c r="E465" s="349"/>
      <c r="F465" s="349"/>
      <c r="I465" s="307"/>
      <c r="J465" s="307"/>
      <c r="K465" s="307"/>
      <c r="L465" s="307"/>
      <c r="M465" s="307"/>
      <c r="N465" s="307"/>
      <c r="O465" s="307"/>
      <c r="P465" s="307"/>
      <c r="Q465" s="307"/>
      <c r="R465" s="307"/>
      <c r="S465" s="307"/>
      <c r="T465" s="307"/>
      <c r="U465" s="307"/>
      <c r="V465" s="307"/>
      <c r="W465" s="307"/>
    </row>
    <row r="466" spans="1:23" s="306" customFormat="1" x14ac:dyDescent="0.2">
      <c r="A466" s="378"/>
      <c r="B466" s="308"/>
      <c r="C466" s="330"/>
      <c r="D466" s="349"/>
      <c r="E466" s="349"/>
      <c r="F466" s="349"/>
      <c r="I466" s="307"/>
      <c r="J466" s="307"/>
      <c r="K466" s="307"/>
      <c r="L466" s="307"/>
      <c r="M466" s="307"/>
      <c r="N466" s="307"/>
      <c r="O466" s="307"/>
      <c r="P466" s="307"/>
      <c r="Q466" s="307"/>
      <c r="R466" s="307"/>
      <c r="S466" s="307"/>
      <c r="T466" s="307"/>
      <c r="U466" s="307"/>
      <c r="V466" s="307"/>
      <c r="W466" s="307"/>
    </row>
    <row r="467" spans="1:23" s="306" customFormat="1" x14ac:dyDescent="0.2">
      <c r="A467" s="378"/>
      <c r="B467" s="308"/>
      <c r="C467" s="330"/>
      <c r="D467" s="349"/>
      <c r="E467" s="349"/>
      <c r="F467" s="349"/>
      <c r="I467" s="307"/>
      <c r="J467" s="307"/>
      <c r="K467" s="307"/>
      <c r="L467" s="307"/>
      <c r="M467" s="307"/>
      <c r="N467" s="307"/>
      <c r="O467" s="307"/>
      <c r="P467" s="307"/>
      <c r="Q467" s="307"/>
      <c r="R467" s="307"/>
      <c r="S467" s="307"/>
      <c r="T467" s="307"/>
      <c r="U467" s="307"/>
      <c r="V467" s="307"/>
      <c r="W467" s="307"/>
    </row>
    <row r="468" spans="1:23" s="306" customFormat="1" x14ac:dyDescent="0.2">
      <c r="A468" s="378"/>
      <c r="B468" s="308"/>
      <c r="C468" s="330"/>
      <c r="D468" s="349"/>
      <c r="E468" s="349"/>
      <c r="F468" s="349"/>
      <c r="I468" s="307"/>
      <c r="J468" s="307"/>
      <c r="K468" s="307"/>
      <c r="L468" s="307"/>
      <c r="M468" s="307"/>
      <c r="N468" s="307"/>
      <c r="O468" s="307"/>
      <c r="P468" s="307"/>
      <c r="Q468" s="307"/>
      <c r="R468" s="307"/>
      <c r="S468" s="307"/>
      <c r="T468" s="307"/>
      <c r="U468" s="307"/>
      <c r="V468" s="307"/>
      <c r="W468" s="307"/>
    </row>
    <row r="469" spans="1:23" s="306" customFormat="1" x14ac:dyDescent="0.2">
      <c r="A469" s="378"/>
      <c r="B469" s="308"/>
      <c r="C469" s="330"/>
      <c r="D469" s="349"/>
      <c r="E469" s="349"/>
      <c r="F469" s="349"/>
      <c r="I469" s="307"/>
      <c r="J469" s="307"/>
      <c r="K469" s="307"/>
      <c r="L469" s="307"/>
      <c r="M469" s="307"/>
      <c r="N469" s="307"/>
      <c r="O469" s="307"/>
      <c r="P469" s="307"/>
      <c r="Q469" s="307"/>
      <c r="R469" s="307"/>
      <c r="S469" s="307"/>
      <c r="T469" s="307"/>
      <c r="U469" s="307"/>
      <c r="V469" s="307"/>
      <c r="W469" s="307"/>
    </row>
    <row r="470" spans="1:23" s="306" customFormat="1" x14ac:dyDescent="0.2">
      <c r="A470" s="378"/>
      <c r="B470" s="308"/>
      <c r="C470" s="330"/>
      <c r="D470" s="349"/>
      <c r="E470" s="349"/>
      <c r="F470" s="349"/>
      <c r="I470" s="307"/>
      <c r="J470" s="307"/>
      <c r="K470" s="307"/>
      <c r="L470" s="307"/>
      <c r="M470" s="307"/>
      <c r="N470" s="307"/>
      <c r="O470" s="307"/>
      <c r="P470" s="307"/>
      <c r="Q470" s="307"/>
      <c r="R470" s="307"/>
      <c r="S470" s="307"/>
      <c r="T470" s="307"/>
      <c r="U470" s="307"/>
      <c r="V470" s="307"/>
      <c r="W470" s="307"/>
    </row>
    <row r="471" spans="1:23" s="306" customFormat="1" x14ac:dyDescent="0.2">
      <c r="A471" s="378"/>
      <c r="B471" s="308"/>
      <c r="C471" s="330"/>
      <c r="D471" s="331"/>
      <c r="E471" s="331"/>
      <c r="F471" s="331"/>
      <c r="I471" s="307"/>
      <c r="J471" s="307"/>
      <c r="K471" s="307"/>
      <c r="L471" s="307"/>
      <c r="M471" s="307"/>
      <c r="N471" s="307"/>
      <c r="O471" s="307"/>
      <c r="P471" s="307"/>
      <c r="Q471" s="307"/>
      <c r="R471" s="307"/>
      <c r="S471" s="307"/>
      <c r="T471" s="307"/>
      <c r="U471" s="307"/>
      <c r="V471" s="307"/>
      <c r="W471" s="307"/>
    </row>
    <row r="472" spans="1:23" s="306" customFormat="1" x14ac:dyDescent="0.2">
      <c r="A472" s="378"/>
      <c r="B472" s="308"/>
      <c r="C472" s="330"/>
      <c r="D472" s="349"/>
      <c r="E472" s="349"/>
      <c r="F472" s="349"/>
      <c r="I472" s="307"/>
      <c r="J472" s="307"/>
      <c r="K472" s="307"/>
      <c r="L472" s="307"/>
      <c r="M472" s="307"/>
      <c r="N472" s="307"/>
      <c r="O472" s="307"/>
      <c r="P472" s="307"/>
      <c r="Q472" s="307"/>
      <c r="R472" s="307"/>
      <c r="S472" s="307"/>
      <c r="T472" s="307"/>
      <c r="U472" s="307"/>
      <c r="V472" s="307"/>
      <c r="W472" s="307"/>
    </row>
    <row r="473" spans="1:23" s="306" customFormat="1" x14ac:dyDescent="0.2">
      <c r="A473" s="378"/>
      <c r="B473" s="308"/>
      <c r="C473" s="330"/>
      <c r="D473" s="349"/>
      <c r="E473" s="349"/>
      <c r="F473" s="349"/>
      <c r="I473" s="307"/>
      <c r="J473" s="307"/>
      <c r="K473" s="307"/>
      <c r="L473" s="307"/>
      <c r="M473" s="307"/>
      <c r="N473" s="307"/>
      <c r="O473" s="307"/>
      <c r="P473" s="307"/>
      <c r="Q473" s="307"/>
      <c r="R473" s="307"/>
      <c r="S473" s="307"/>
      <c r="T473" s="307"/>
      <c r="U473" s="307"/>
      <c r="V473" s="307"/>
      <c r="W473" s="307"/>
    </row>
    <row r="474" spans="1:23" s="306" customFormat="1" x14ac:dyDescent="0.2">
      <c r="A474" s="378"/>
      <c r="B474" s="308"/>
      <c r="C474" s="330"/>
      <c r="D474" s="349"/>
      <c r="E474" s="349"/>
      <c r="F474" s="349"/>
      <c r="I474" s="307"/>
      <c r="J474" s="307"/>
      <c r="K474" s="307"/>
      <c r="L474" s="307"/>
      <c r="M474" s="307"/>
      <c r="N474" s="307"/>
      <c r="O474" s="307"/>
      <c r="P474" s="307"/>
      <c r="Q474" s="307"/>
      <c r="R474" s="307"/>
      <c r="S474" s="307"/>
      <c r="T474" s="307"/>
      <c r="U474" s="307"/>
      <c r="V474" s="307"/>
      <c r="W474" s="307"/>
    </row>
    <row r="475" spans="1:23" s="306" customFormat="1" x14ac:dyDescent="0.2">
      <c r="A475" s="378"/>
      <c r="B475" s="308"/>
      <c r="C475" s="330"/>
      <c r="D475" s="349"/>
      <c r="E475" s="349"/>
      <c r="F475" s="349"/>
      <c r="I475" s="307"/>
      <c r="J475" s="307"/>
      <c r="K475" s="307"/>
      <c r="L475" s="307"/>
      <c r="M475" s="307"/>
      <c r="N475" s="307"/>
      <c r="O475" s="307"/>
      <c r="P475" s="307"/>
      <c r="Q475" s="307"/>
      <c r="R475" s="307"/>
      <c r="S475" s="307"/>
      <c r="T475" s="307"/>
      <c r="U475" s="307"/>
      <c r="V475" s="307"/>
      <c r="W475" s="307"/>
    </row>
    <row r="476" spans="1:23" s="306" customFormat="1" x14ac:dyDescent="0.2">
      <c r="A476" s="378"/>
      <c r="B476" s="379"/>
      <c r="C476" s="380"/>
      <c r="D476" s="349"/>
      <c r="E476" s="349"/>
      <c r="F476" s="349"/>
      <c r="I476" s="307"/>
      <c r="J476" s="307"/>
      <c r="K476" s="307"/>
      <c r="L476" s="307"/>
      <c r="M476" s="307"/>
      <c r="N476" s="307"/>
      <c r="O476" s="307"/>
      <c r="P476" s="307"/>
      <c r="Q476" s="307"/>
      <c r="R476" s="307"/>
      <c r="S476" s="307"/>
      <c r="T476" s="307"/>
      <c r="U476" s="307"/>
      <c r="V476" s="307"/>
      <c r="W476" s="307"/>
    </row>
    <row r="477" spans="1:23" s="306" customFormat="1" x14ac:dyDescent="0.2">
      <c r="A477" s="378"/>
      <c r="B477" s="379"/>
      <c r="C477" s="380"/>
      <c r="D477" s="349"/>
      <c r="E477" s="349"/>
      <c r="F477" s="349"/>
      <c r="I477" s="307"/>
      <c r="J477" s="307"/>
      <c r="K477" s="307"/>
      <c r="L477" s="307"/>
      <c r="M477" s="307"/>
      <c r="N477" s="307"/>
      <c r="O477" s="307"/>
      <c r="P477" s="307"/>
      <c r="Q477" s="307"/>
      <c r="R477" s="307"/>
      <c r="S477" s="307"/>
      <c r="T477" s="307"/>
      <c r="U477" s="307"/>
      <c r="V477" s="307"/>
      <c r="W477" s="307"/>
    </row>
    <row r="478" spans="1:23" s="306" customFormat="1" x14ac:dyDescent="0.2">
      <c r="A478" s="378"/>
      <c r="B478" s="379"/>
      <c r="C478" s="380"/>
      <c r="D478" s="349"/>
      <c r="E478" s="349"/>
      <c r="F478" s="349"/>
      <c r="I478" s="307"/>
      <c r="J478" s="307"/>
      <c r="K478" s="307"/>
      <c r="L478" s="307"/>
      <c r="M478" s="307"/>
      <c r="N478" s="307"/>
      <c r="O478" s="307"/>
      <c r="P478" s="307"/>
      <c r="Q478" s="307"/>
      <c r="R478" s="307"/>
      <c r="S478" s="307"/>
      <c r="T478" s="307"/>
      <c r="U478" s="307"/>
      <c r="V478" s="307"/>
      <c r="W478" s="307"/>
    </row>
    <row r="479" spans="1:23" s="306" customFormat="1" x14ac:dyDescent="0.2">
      <c r="A479" s="378"/>
      <c r="B479" s="379"/>
      <c r="C479" s="380"/>
      <c r="D479" s="349"/>
      <c r="E479" s="349"/>
      <c r="F479" s="349"/>
      <c r="I479" s="307"/>
      <c r="J479" s="307"/>
      <c r="K479" s="307"/>
      <c r="L479" s="307"/>
      <c r="M479" s="307"/>
      <c r="N479" s="307"/>
      <c r="O479" s="307"/>
      <c r="P479" s="307"/>
      <c r="Q479" s="307"/>
      <c r="R479" s="307"/>
      <c r="S479" s="307"/>
      <c r="T479" s="307"/>
      <c r="U479" s="307"/>
      <c r="V479" s="307"/>
      <c r="W479" s="307"/>
    </row>
    <row r="480" spans="1:23" s="306" customFormat="1" x14ac:dyDescent="0.2">
      <c r="A480" s="378"/>
      <c r="B480" s="379"/>
      <c r="C480" s="380"/>
      <c r="D480" s="349"/>
      <c r="E480" s="349"/>
      <c r="F480" s="349"/>
      <c r="I480" s="307"/>
      <c r="J480" s="307"/>
      <c r="K480" s="307"/>
      <c r="L480" s="307"/>
      <c r="M480" s="307"/>
      <c r="N480" s="307"/>
      <c r="O480" s="307"/>
      <c r="P480" s="307"/>
      <c r="Q480" s="307"/>
      <c r="R480" s="307"/>
      <c r="S480" s="307"/>
      <c r="T480" s="307"/>
      <c r="U480" s="307"/>
      <c r="V480" s="307"/>
      <c r="W480" s="307"/>
    </row>
    <row r="481" spans="1:23" s="306" customFormat="1" x14ac:dyDescent="0.2">
      <c r="A481" s="378"/>
      <c r="B481" s="379"/>
      <c r="C481" s="380"/>
      <c r="D481" s="349"/>
      <c r="E481" s="349"/>
      <c r="F481" s="349"/>
      <c r="I481" s="307"/>
      <c r="J481" s="307"/>
      <c r="K481" s="307"/>
      <c r="L481" s="307"/>
      <c r="M481" s="307"/>
      <c r="N481" s="307"/>
      <c r="O481" s="307"/>
      <c r="P481" s="307"/>
      <c r="Q481" s="307"/>
      <c r="R481" s="307"/>
      <c r="S481" s="307"/>
      <c r="T481" s="307"/>
      <c r="U481" s="307"/>
      <c r="V481" s="307"/>
      <c r="W481" s="307"/>
    </row>
    <row r="482" spans="1:23" s="306" customFormat="1" x14ac:dyDescent="0.2">
      <c r="A482" s="378"/>
      <c r="B482" s="308"/>
      <c r="C482" s="330"/>
      <c r="D482" s="349"/>
      <c r="E482" s="349"/>
      <c r="F482" s="349"/>
      <c r="I482" s="307"/>
      <c r="J482" s="307"/>
      <c r="K482" s="307"/>
      <c r="L482" s="307"/>
      <c r="M482" s="307"/>
      <c r="N482" s="307"/>
      <c r="O482" s="307"/>
      <c r="P482" s="307"/>
      <c r="Q482" s="307"/>
      <c r="R482" s="307"/>
      <c r="S482" s="307"/>
      <c r="T482" s="307"/>
      <c r="U482" s="307"/>
      <c r="V482" s="307"/>
      <c r="W482" s="307"/>
    </row>
    <row r="483" spans="1:23" s="306" customFormat="1" x14ac:dyDescent="0.2">
      <c r="A483" s="378"/>
      <c r="B483" s="308"/>
      <c r="C483" s="330"/>
      <c r="D483" s="349"/>
      <c r="E483" s="349"/>
      <c r="F483" s="349"/>
      <c r="I483" s="307"/>
      <c r="J483" s="307"/>
      <c r="K483" s="307"/>
      <c r="L483" s="307"/>
      <c r="M483" s="307"/>
      <c r="N483" s="307"/>
      <c r="O483" s="307"/>
      <c r="P483" s="307"/>
      <c r="Q483" s="307"/>
      <c r="R483" s="307"/>
      <c r="S483" s="307"/>
      <c r="T483" s="307"/>
      <c r="U483" s="307"/>
      <c r="V483" s="307"/>
      <c r="W483" s="307"/>
    </row>
    <row r="484" spans="1:23" s="306" customFormat="1" x14ac:dyDescent="0.2">
      <c r="A484" s="378"/>
      <c r="B484" s="308"/>
      <c r="C484" s="330"/>
      <c r="D484" s="349"/>
      <c r="E484" s="349"/>
      <c r="F484" s="349"/>
      <c r="I484" s="307"/>
      <c r="J484" s="307"/>
      <c r="K484" s="307"/>
      <c r="L484" s="307"/>
      <c r="M484" s="307"/>
      <c r="N484" s="307"/>
      <c r="O484" s="307"/>
      <c r="P484" s="307"/>
      <c r="Q484" s="307"/>
      <c r="R484" s="307"/>
      <c r="S484" s="307"/>
      <c r="T484" s="307"/>
      <c r="U484" s="307"/>
      <c r="V484" s="307"/>
      <c r="W484" s="307"/>
    </row>
    <row r="485" spans="1:23" s="306" customFormat="1" x14ac:dyDescent="0.2">
      <c r="A485" s="378"/>
      <c r="B485" s="308"/>
      <c r="C485" s="330"/>
      <c r="D485" s="349"/>
      <c r="E485" s="349"/>
      <c r="F485" s="349"/>
      <c r="I485" s="307"/>
      <c r="J485" s="307"/>
      <c r="K485" s="307"/>
      <c r="L485" s="307"/>
      <c r="M485" s="307"/>
      <c r="N485" s="307"/>
      <c r="O485" s="307"/>
      <c r="P485" s="307"/>
      <c r="Q485" s="307"/>
      <c r="R485" s="307"/>
      <c r="S485" s="307"/>
      <c r="T485" s="307"/>
      <c r="U485" s="307"/>
      <c r="V485" s="307"/>
      <c r="W485" s="307"/>
    </row>
    <row r="486" spans="1:23" s="306" customFormat="1" x14ac:dyDescent="0.2">
      <c r="A486" s="378"/>
      <c r="B486" s="308"/>
      <c r="C486" s="330"/>
      <c r="D486" s="349"/>
      <c r="E486" s="349"/>
      <c r="F486" s="349"/>
      <c r="I486" s="307"/>
      <c r="J486" s="307"/>
      <c r="K486" s="307"/>
      <c r="L486" s="307"/>
      <c r="M486" s="307"/>
      <c r="N486" s="307"/>
      <c r="O486" s="307"/>
      <c r="P486" s="307"/>
      <c r="Q486" s="307"/>
      <c r="R486" s="307"/>
      <c r="S486" s="307"/>
      <c r="T486" s="307"/>
      <c r="U486" s="307"/>
      <c r="V486" s="307"/>
      <c r="W486" s="307"/>
    </row>
    <row r="487" spans="1:23" s="306" customFormat="1" x14ac:dyDescent="0.2">
      <c r="A487" s="378"/>
      <c r="B487" s="308"/>
      <c r="C487" s="330"/>
      <c r="D487" s="349"/>
      <c r="E487" s="349"/>
      <c r="F487" s="349"/>
      <c r="I487" s="307"/>
      <c r="J487" s="307"/>
      <c r="K487" s="307"/>
      <c r="L487" s="307"/>
      <c r="M487" s="307"/>
      <c r="N487" s="307"/>
      <c r="O487" s="307"/>
      <c r="P487" s="307"/>
      <c r="Q487" s="307"/>
      <c r="R487" s="307"/>
      <c r="S487" s="307"/>
      <c r="T487" s="307"/>
      <c r="U487" s="307"/>
      <c r="V487" s="307"/>
      <c r="W487" s="307"/>
    </row>
    <row r="488" spans="1:23" s="306" customFormat="1" x14ac:dyDescent="0.2">
      <c r="A488" s="378"/>
      <c r="B488" s="308"/>
      <c r="C488" s="330"/>
      <c r="D488" s="349"/>
      <c r="E488" s="349"/>
      <c r="F488" s="349"/>
      <c r="I488" s="307"/>
      <c r="J488" s="307"/>
      <c r="K488" s="307"/>
      <c r="L488" s="307"/>
      <c r="M488" s="307"/>
      <c r="N488" s="307"/>
      <c r="O488" s="307"/>
      <c r="P488" s="307"/>
      <c r="Q488" s="307"/>
      <c r="R488" s="307"/>
      <c r="S488" s="307"/>
      <c r="T488" s="307"/>
      <c r="U488" s="307"/>
      <c r="V488" s="307"/>
      <c r="W488" s="307"/>
    </row>
    <row r="489" spans="1:23" s="306" customFormat="1" x14ac:dyDescent="0.2">
      <c r="A489" s="378"/>
      <c r="B489" s="308"/>
      <c r="C489" s="330"/>
      <c r="D489" s="331"/>
      <c r="E489" s="331"/>
      <c r="F489" s="331"/>
      <c r="I489" s="307"/>
      <c r="J489" s="307"/>
      <c r="K489" s="307"/>
      <c r="L489" s="307"/>
      <c r="M489" s="307"/>
      <c r="N489" s="307"/>
      <c r="O489" s="307"/>
      <c r="P489" s="307"/>
      <c r="Q489" s="307"/>
      <c r="R489" s="307"/>
      <c r="S489" s="307"/>
      <c r="T489" s="307"/>
      <c r="U489" s="307"/>
      <c r="V489" s="307"/>
      <c r="W489" s="307"/>
    </row>
    <row r="490" spans="1:23" s="306" customFormat="1" x14ac:dyDescent="0.2">
      <c r="A490" s="378"/>
      <c r="B490" s="308"/>
      <c r="C490" s="330"/>
      <c r="D490" s="349"/>
      <c r="E490" s="349"/>
      <c r="F490" s="349"/>
      <c r="I490" s="307"/>
      <c r="J490" s="307"/>
      <c r="K490" s="307"/>
      <c r="L490" s="307"/>
      <c r="M490" s="307"/>
      <c r="N490" s="307"/>
      <c r="O490" s="307"/>
      <c r="P490" s="307"/>
      <c r="Q490" s="307"/>
      <c r="R490" s="307"/>
      <c r="S490" s="307"/>
      <c r="T490" s="307"/>
      <c r="U490" s="307"/>
      <c r="V490" s="307"/>
      <c r="W490" s="307"/>
    </row>
    <row r="491" spans="1:23" s="306" customFormat="1" x14ac:dyDescent="0.2">
      <c r="A491" s="378"/>
      <c r="B491" s="308"/>
      <c r="C491" s="330"/>
      <c r="D491" s="349"/>
      <c r="E491" s="349"/>
      <c r="F491" s="349"/>
      <c r="I491" s="307"/>
      <c r="J491" s="307"/>
      <c r="K491" s="307"/>
      <c r="L491" s="307"/>
      <c r="M491" s="307"/>
      <c r="N491" s="307"/>
      <c r="O491" s="307"/>
      <c r="P491" s="307"/>
      <c r="Q491" s="307"/>
      <c r="R491" s="307"/>
      <c r="S491" s="307"/>
      <c r="T491" s="307"/>
      <c r="U491" s="307"/>
      <c r="V491" s="307"/>
      <c r="W491" s="307"/>
    </row>
    <row r="492" spans="1:23" s="306" customFormat="1" x14ac:dyDescent="0.2">
      <c r="A492" s="378"/>
      <c r="B492" s="308"/>
      <c r="C492" s="330"/>
      <c r="D492" s="349"/>
      <c r="E492" s="349"/>
      <c r="F492" s="349"/>
      <c r="I492" s="307"/>
      <c r="J492" s="307"/>
      <c r="K492" s="307"/>
      <c r="L492" s="307"/>
      <c r="M492" s="307"/>
      <c r="N492" s="307"/>
      <c r="O492" s="307"/>
      <c r="P492" s="307"/>
      <c r="Q492" s="307"/>
      <c r="R492" s="307"/>
      <c r="S492" s="307"/>
      <c r="T492" s="307"/>
      <c r="U492" s="307"/>
      <c r="V492" s="307"/>
      <c r="W492" s="307"/>
    </row>
    <row r="493" spans="1:23" s="306" customFormat="1" x14ac:dyDescent="0.2">
      <c r="A493" s="378"/>
      <c r="B493" s="308"/>
      <c r="C493" s="330"/>
      <c r="D493" s="349"/>
      <c r="E493" s="349"/>
      <c r="F493" s="349"/>
      <c r="I493" s="307"/>
      <c r="J493" s="307"/>
      <c r="K493" s="307"/>
      <c r="L493" s="307"/>
      <c r="M493" s="307"/>
      <c r="N493" s="307"/>
      <c r="O493" s="307"/>
      <c r="P493" s="307"/>
      <c r="Q493" s="307"/>
      <c r="R493" s="307"/>
      <c r="S493" s="307"/>
      <c r="T493" s="307"/>
      <c r="U493" s="307"/>
      <c r="V493" s="307"/>
      <c r="W493" s="307"/>
    </row>
    <row r="494" spans="1:23" s="306" customFormat="1" x14ac:dyDescent="0.2">
      <c r="A494" s="378"/>
      <c r="B494" s="308"/>
      <c r="C494" s="330"/>
      <c r="D494" s="349"/>
      <c r="E494" s="349"/>
      <c r="F494" s="349"/>
      <c r="I494" s="307"/>
      <c r="J494" s="307"/>
      <c r="K494" s="307"/>
      <c r="L494" s="307"/>
      <c r="M494" s="307"/>
      <c r="N494" s="307"/>
      <c r="O494" s="307"/>
      <c r="P494" s="307"/>
      <c r="Q494" s="307"/>
      <c r="R494" s="307"/>
      <c r="S494" s="307"/>
      <c r="T494" s="307"/>
      <c r="U494" s="307"/>
      <c r="V494" s="307"/>
      <c r="W494" s="307"/>
    </row>
    <row r="495" spans="1:23" s="306" customFormat="1" x14ac:dyDescent="0.2">
      <c r="A495" s="378"/>
      <c r="B495" s="308"/>
      <c r="C495" s="330"/>
      <c r="D495" s="349"/>
      <c r="E495" s="349"/>
      <c r="F495" s="349"/>
      <c r="I495" s="307"/>
      <c r="J495" s="307"/>
      <c r="K495" s="307"/>
      <c r="L495" s="307"/>
      <c r="M495" s="307"/>
      <c r="N495" s="307"/>
      <c r="O495" s="307"/>
      <c r="P495" s="307"/>
      <c r="Q495" s="307"/>
      <c r="R495" s="307"/>
      <c r="S495" s="307"/>
      <c r="T495" s="307"/>
      <c r="U495" s="307"/>
      <c r="V495" s="307"/>
      <c r="W495" s="307"/>
    </row>
    <row r="496" spans="1:23" s="306" customFormat="1" x14ac:dyDescent="0.2">
      <c r="A496" s="378"/>
      <c r="B496" s="308"/>
      <c r="C496" s="330"/>
      <c r="D496" s="349"/>
      <c r="E496" s="349"/>
      <c r="F496" s="349"/>
      <c r="I496" s="307"/>
      <c r="J496" s="307"/>
      <c r="K496" s="307"/>
      <c r="L496" s="307"/>
      <c r="M496" s="307"/>
      <c r="N496" s="307"/>
      <c r="O496" s="307"/>
      <c r="P496" s="307"/>
      <c r="Q496" s="307"/>
      <c r="R496" s="307"/>
      <c r="S496" s="307"/>
      <c r="T496" s="307"/>
      <c r="U496" s="307"/>
      <c r="V496" s="307"/>
      <c r="W496" s="307"/>
    </row>
    <row r="497" spans="1:23" s="306" customFormat="1" x14ac:dyDescent="0.2">
      <c r="A497" s="378"/>
      <c r="B497" s="308"/>
      <c r="C497" s="330"/>
      <c r="D497" s="349"/>
      <c r="E497" s="349"/>
      <c r="F497" s="349"/>
      <c r="I497" s="307"/>
      <c r="J497" s="307"/>
      <c r="K497" s="307"/>
      <c r="L497" s="307"/>
      <c r="M497" s="307"/>
      <c r="N497" s="307"/>
      <c r="O497" s="307"/>
      <c r="P497" s="307"/>
      <c r="Q497" s="307"/>
      <c r="R497" s="307"/>
      <c r="S497" s="307"/>
      <c r="T497" s="307"/>
      <c r="U497" s="307"/>
      <c r="V497" s="307"/>
      <c r="W497" s="307"/>
    </row>
    <row r="498" spans="1:23" s="306" customFormat="1" x14ac:dyDescent="0.2">
      <c r="A498" s="378"/>
      <c r="B498" s="308"/>
      <c r="C498" s="330"/>
      <c r="D498" s="349"/>
      <c r="E498" s="349"/>
      <c r="F498" s="349"/>
      <c r="I498" s="307"/>
      <c r="J498" s="307"/>
      <c r="K498" s="307"/>
      <c r="L498" s="307"/>
      <c r="M498" s="307"/>
      <c r="N498" s="307"/>
      <c r="O498" s="307"/>
      <c r="P498" s="307"/>
      <c r="Q498" s="307"/>
      <c r="R498" s="307"/>
      <c r="S498" s="307"/>
      <c r="T498" s="307"/>
      <c r="U498" s="307"/>
      <c r="V498" s="307"/>
      <c r="W498" s="307"/>
    </row>
    <row r="499" spans="1:23" s="306" customFormat="1" x14ac:dyDescent="0.2">
      <c r="A499" s="378"/>
      <c r="B499" s="308"/>
      <c r="C499" s="330"/>
      <c r="D499" s="349"/>
      <c r="E499" s="349"/>
      <c r="F499" s="349"/>
      <c r="I499" s="307"/>
      <c r="J499" s="307"/>
      <c r="K499" s="307"/>
      <c r="L499" s="307"/>
      <c r="M499" s="307"/>
      <c r="N499" s="307"/>
      <c r="O499" s="307"/>
      <c r="P499" s="307"/>
      <c r="Q499" s="307"/>
      <c r="R499" s="307"/>
      <c r="S499" s="307"/>
      <c r="T499" s="307"/>
      <c r="U499" s="307"/>
      <c r="V499" s="307"/>
      <c r="W499" s="307"/>
    </row>
    <row r="500" spans="1:23" s="306" customFormat="1" x14ac:dyDescent="0.2">
      <c r="A500" s="378"/>
      <c r="B500" s="308"/>
      <c r="C500" s="330"/>
      <c r="D500" s="331"/>
      <c r="E500" s="331"/>
      <c r="F500" s="331"/>
      <c r="I500" s="307"/>
      <c r="J500" s="307"/>
      <c r="K500" s="307"/>
      <c r="L500" s="307"/>
      <c r="M500" s="307"/>
      <c r="N500" s="307"/>
      <c r="O500" s="307"/>
      <c r="P500" s="307"/>
      <c r="Q500" s="307"/>
      <c r="R500" s="307"/>
      <c r="S500" s="307"/>
      <c r="T500" s="307"/>
      <c r="U500" s="307"/>
      <c r="V500" s="307"/>
      <c r="W500" s="307"/>
    </row>
    <row r="501" spans="1:23" s="306" customFormat="1" x14ac:dyDescent="0.2">
      <c r="A501" s="378"/>
      <c r="B501" s="308"/>
      <c r="C501" s="330"/>
      <c r="D501" s="349"/>
      <c r="E501" s="349"/>
      <c r="F501" s="349"/>
      <c r="I501" s="307"/>
      <c r="J501" s="307"/>
      <c r="K501" s="307"/>
      <c r="L501" s="307"/>
      <c r="M501" s="307"/>
      <c r="N501" s="307"/>
      <c r="O501" s="307"/>
      <c r="P501" s="307"/>
      <c r="Q501" s="307"/>
      <c r="R501" s="307"/>
      <c r="S501" s="307"/>
      <c r="T501" s="307"/>
      <c r="U501" s="307"/>
      <c r="V501" s="307"/>
      <c r="W501" s="307"/>
    </row>
    <row r="502" spans="1:23" s="306" customFormat="1" x14ac:dyDescent="0.2">
      <c r="A502" s="378"/>
      <c r="B502" s="308"/>
      <c r="C502" s="330"/>
      <c r="D502" s="349"/>
      <c r="E502" s="349"/>
      <c r="F502" s="349"/>
      <c r="I502" s="307"/>
      <c r="J502" s="307"/>
      <c r="K502" s="307"/>
      <c r="L502" s="307"/>
      <c r="M502" s="307"/>
      <c r="N502" s="307"/>
      <c r="O502" s="307"/>
      <c r="P502" s="307"/>
      <c r="Q502" s="307"/>
      <c r="R502" s="307"/>
      <c r="S502" s="307"/>
      <c r="T502" s="307"/>
      <c r="U502" s="307"/>
      <c r="V502" s="307"/>
      <c r="W502" s="307"/>
    </row>
    <row r="503" spans="1:23" s="306" customFormat="1" x14ac:dyDescent="0.2">
      <c r="A503" s="378"/>
      <c r="B503" s="308"/>
      <c r="C503" s="330"/>
      <c r="D503" s="349"/>
      <c r="E503" s="349"/>
      <c r="F503" s="349"/>
      <c r="I503" s="307"/>
      <c r="J503" s="307"/>
      <c r="K503" s="307"/>
      <c r="L503" s="307"/>
      <c r="M503" s="307"/>
      <c r="N503" s="307"/>
      <c r="O503" s="307"/>
      <c r="P503" s="307"/>
      <c r="Q503" s="307"/>
      <c r="R503" s="307"/>
      <c r="S503" s="307"/>
      <c r="T503" s="307"/>
      <c r="U503" s="307"/>
      <c r="V503" s="307"/>
      <c r="W503" s="307"/>
    </row>
    <row r="504" spans="1:23" s="306" customFormat="1" x14ac:dyDescent="0.2">
      <c r="A504" s="378"/>
      <c r="B504" s="308"/>
      <c r="C504" s="330"/>
      <c r="D504" s="349"/>
      <c r="E504" s="349"/>
      <c r="F504" s="349"/>
      <c r="I504" s="307"/>
      <c r="J504" s="307"/>
      <c r="K504" s="307"/>
      <c r="L504" s="307"/>
      <c r="M504" s="307"/>
      <c r="N504" s="307"/>
      <c r="O504" s="307"/>
      <c r="P504" s="307"/>
      <c r="Q504" s="307"/>
      <c r="R504" s="307"/>
      <c r="S504" s="307"/>
      <c r="T504" s="307"/>
      <c r="U504" s="307"/>
      <c r="V504" s="307"/>
      <c r="W504" s="307"/>
    </row>
    <row r="505" spans="1:23" s="306" customFormat="1" x14ac:dyDescent="0.2">
      <c r="A505" s="378"/>
      <c r="B505" s="308"/>
      <c r="C505" s="330"/>
      <c r="D505" s="349"/>
      <c r="E505" s="349"/>
      <c r="F505" s="349"/>
      <c r="I505" s="307"/>
      <c r="J505" s="307"/>
      <c r="K505" s="307"/>
      <c r="L505" s="307"/>
      <c r="M505" s="307"/>
      <c r="N505" s="307"/>
      <c r="O505" s="307"/>
      <c r="P505" s="307"/>
      <c r="Q505" s="307"/>
      <c r="R505" s="307"/>
      <c r="S505" s="307"/>
      <c r="T505" s="307"/>
      <c r="U505" s="307"/>
      <c r="V505" s="307"/>
      <c r="W505" s="307"/>
    </row>
    <row r="506" spans="1:23" s="306" customFormat="1" x14ac:dyDescent="0.2">
      <c r="A506" s="378"/>
      <c r="B506" s="379"/>
      <c r="C506" s="380"/>
      <c r="D506" s="349"/>
      <c r="E506" s="349"/>
      <c r="F506" s="349"/>
      <c r="I506" s="307"/>
      <c r="J506" s="307"/>
      <c r="K506" s="307"/>
      <c r="L506" s="307"/>
      <c r="M506" s="307"/>
      <c r="N506" s="307"/>
      <c r="O506" s="307"/>
      <c r="P506" s="307"/>
      <c r="Q506" s="307"/>
      <c r="R506" s="307"/>
      <c r="S506" s="307"/>
      <c r="T506" s="307"/>
      <c r="U506" s="307"/>
      <c r="V506" s="307"/>
      <c r="W506" s="307"/>
    </row>
    <row r="507" spans="1:23" s="306" customFormat="1" x14ac:dyDescent="0.2">
      <c r="A507" s="378"/>
      <c r="B507" s="379"/>
      <c r="C507" s="380"/>
      <c r="D507" s="349"/>
      <c r="E507" s="349"/>
      <c r="F507" s="349"/>
      <c r="I507" s="307"/>
      <c r="J507" s="307"/>
      <c r="K507" s="307"/>
      <c r="L507" s="307"/>
      <c r="M507" s="307"/>
      <c r="N507" s="307"/>
      <c r="O507" s="307"/>
      <c r="P507" s="307"/>
      <c r="Q507" s="307"/>
      <c r="R507" s="307"/>
      <c r="S507" s="307"/>
      <c r="T507" s="307"/>
      <c r="U507" s="307"/>
      <c r="V507" s="307"/>
      <c r="W507" s="307"/>
    </row>
    <row r="508" spans="1:23" s="306" customFormat="1" x14ac:dyDescent="0.2">
      <c r="A508" s="378"/>
      <c r="B508" s="379"/>
      <c r="C508" s="380"/>
      <c r="D508" s="349"/>
      <c r="E508" s="349"/>
      <c r="F508" s="349"/>
      <c r="I508" s="307"/>
      <c r="J508" s="307"/>
      <c r="K508" s="307"/>
      <c r="L508" s="307"/>
      <c r="M508" s="307"/>
      <c r="N508" s="307"/>
      <c r="O508" s="307"/>
      <c r="P508" s="307"/>
      <c r="Q508" s="307"/>
      <c r="R508" s="307"/>
      <c r="S508" s="307"/>
      <c r="T508" s="307"/>
      <c r="U508" s="307"/>
      <c r="V508" s="307"/>
      <c r="W508" s="307"/>
    </row>
    <row r="509" spans="1:23" s="306" customFormat="1" x14ac:dyDescent="0.2">
      <c r="A509" s="378"/>
      <c r="B509" s="379"/>
      <c r="C509" s="380"/>
      <c r="D509" s="349"/>
      <c r="E509" s="349"/>
      <c r="F509" s="349"/>
      <c r="I509" s="307"/>
      <c r="J509" s="307"/>
      <c r="K509" s="307"/>
      <c r="L509" s="307"/>
      <c r="M509" s="307"/>
      <c r="N509" s="307"/>
      <c r="O509" s="307"/>
      <c r="P509" s="307"/>
      <c r="Q509" s="307"/>
      <c r="R509" s="307"/>
      <c r="S509" s="307"/>
      <c r="T509" s="307"/>
      <c r="U509" s="307"/>
      <c r="V509" s="307"/>
      <c r="W509" s="307"/>
    </row>
    <row r="510" spans="1:23" s="306" customFormat="1" x14ac:dyDescent="0.2">
      <c r="A510" s="378"/>
      <c r="B510" s="379"/>
      <c r="C510" s="380"/>
      <c r="D510" s="349"/>
      <c r="E510" s="349"/>
      <c r="F510" s="349"/>
      <c r="I510" s="307"/>
      <c r="J510" s="307"/>
      <c r="K510" s="307"/>
      <c r="L510" s="307"/>
      <c r="M510" s="307"/>
      <c r="N510" s="307"/>
      <c r="O510" s="307"/>
      <c r="P510" s="307"/>
      <c r="Q510" s="307"/>
      <c r="R510" s="307"/>
      <c r="S510" s="307"/>
      <c r="T510" s="307"/>
      <c r="U510" s="307"/>
      <c r="V510" s="307"/>
      <c r="W510" s="307"/>
    </row>
    <row r="511" spans="1:23" s="306" customFormat="1" x14ac:dyDescent="0.2">
      <c r="A511" s="378"/>
      <c r="B511" s="379"/>
      <c r="C511" s="380"/>
      <c r="D511" s="349"/>
      <c r="E511" s="349"/>
      <c r="F511" s="349"/>
      <c r="I511" s="307"/>
      <c r="J511" s="307"/>
      <c r="K511" s="307"/>
      <c r="L511" s="307"/>
      <c r="M511" s="307"/>
      <c r="N511" s="307"/>
      <c r="O511" s="307"/>
      <c r="P511" s="307"/>
      <c r="Q511" s="307"/>
      <c r="R511" s="307"/>
      <c r="S511" s="307"/>
      <c r="T511" s="307"/>
      <c r="U511" s="307"/>
      <c r="V511" s="307"/>
      <c r="W511" s="307"/>
    </row>
    <row r="512" spans="1:23" s="306" customFormat="1" x14ac:dyDescent="0.2">
      <c r="A512" s="378"/>
      <c r="B512" s="308"/>
      <c r="C512" s="330"/>
      <c r="D512" s="349"/>
      <c r="E512" s="349"/>
      <c r="F512" s="349"/>
      <c r="I512" s="307"/>
      <c r="J512" s="307"/>
      <c r="K512" s="307"/>
      <c r="L512" s="307"/>
      <c r="M512" s="307"/>
      <c r="N512" s="307"/>
      <c r="O512" s="307"/>
      <c r="P512" s="307"/>
      <c r="Q512" s="307"/>
      <c r="R512" s="307"/>
      <c r="S512" s="307"/>
      <c r="T512" s="307"/>
      <c r="U512" s="307"/>
      <c r="V512" s="307"/>
      <c r="W512" s="307"/>
    </row>
    <row r="513" spans="1:23" s="306" customFormat="1" x14ac:dyDescent="0.2">
      <c r="A513" s="378"/>
      <c r="B513" s="308"/>
      <c r="C513" s="330"/>
      <c r="D513" s="349"/>
      <c r="E513" s="349"/>
      <c r="F513" s="349"/>
      <c r="I513" s="307"/>
      <c r="J513" s="307"/>
      <c r="K513" s="307"/>
      <c r="L513" s="307"/>
      <c r="M513" s="307"/>
      <c r="N513" s="307"/>
      <c r="O513" s="307"/>
      <c r="P513" s="307"/>
      <c r="Q513" s="307"/>
      <c r="R513" s="307"/>
      <c r="S513" s="307"/>
      <c r="T513" s="307"/>
      <c r="U513" s="307"/>
      <c r="V513" s="307"/>
      <c r="W513" s="307"/>
    </row>
    <row r="514" spans="1:23" s="306" customFormat="1" x14ac:dyDescent="0.2">
      <c r="A514" s="378"/>
      <c r="B514" s="308"/>
      <c r="C514" s="330"/>
      <c r="D514" s="349"/>
      <c r="E514" s="349"/>
      <c r="F514" s="349"/>
      <c r="I514" s="307"/>
      <c r="J514" s="307"/>
      <c r="K514" s="307"/>
      <c r="L514" s="307"/>
      <c r="M514" s="307"/>
      <c r="N514" s="307"/>
      <c r="O514" s="307"/>
      <c r="P514" s="307"/>
      <c r="Q514" s="307"/>
      <c r="R514" s="307"/>
      <c r="S514" s="307"/>
      <c r="T514" s="307"/>
      <c r="U514" s="307"/>
      <c r="V514" s="307"/>
      <c r="W514" s="307"/>
    </row>
    <row r="515" spans="1:23" s="306" customFormat="1" x14ac:dyDescent="0.2">
      <c r="A515" s="378"/>
      <c r="B515" s="308"/>
      <c r="C515" s="330"/>
      <c r="D515" s="349"/>
      <c r="E515" s="349"/>
      <c r="F515" s="349"/>
      <c r="I515" s="307"/>
      <c r="J515" s="307"/>
      <c r="K515" s="307"/>
      <c r="L515" s="307"/>
      <c r="M515" s="307"/>
      <c r="N515" s="307"/>
      <c r="O515" s="307"/>
      <c r="P515" s="307"/>
      <c r="Q515" s="307"/>
      <c r="R515" s="307"/>
      <c r="S515" s="307"/>
      <c r="T515" s="307"/>
      <c r="U515" s="307"/>
      <c r="V515" s="307"/>
      <c r="W515" s="307"/>
    </row>
    <row r="516" spans="1:23" s="306" customFormat="1" x14ac:dyDescent="0.2">
      <c r="A516" s="378"/>
      <c r="B516" s="308"/>
      <c r="C516" s="330"/>
      <c r="D516" s="349"/>
      <c r="E516" s="349"/>
      <c r="F516" s="349"/>
      <c r="I516" s="307"/>
      <c r="J516" s="307"/>
      <c r="K516" s="307"/>
      <c r="L516" s="307"/>
      <c r="M516" s="307"/>
      <c r="N516" s="307"/>
      <c r="O516" s="307"/>
      <c r="P516" s="307"/>
      <c r="Q516" s="307"/>
      <c r="R516" s="307"/>
      <c r="S516" s="307"/>
      <c r="T516" s="307"/>
      <c r="U516" s="307"/>
      <c r="V516" s="307"/>
      <c r="W516" s="307"/>
    </row>
    <row r="517" spans="1:23" s="306" customFormat="1" x14ac:dyDescent="0.2">
      <c r="A517" s="378"/>
      <c r="B517" s="308"/>
      <c r="C517" s="330"/>
      <c r="D517" s="331"/>
      <c r="E517" s="331"/>
      <c r="F517" s="331"/>
      <c r="I517" s="307"/>
      <c r="J517" s="307"/>
      <c r="K517" s="307"/>
      <c r="L517" s="307"/>
      <c r="M517" s="307"/>
      <c r="N517" s="307"/>
      <c r="O517" s="307"/>
      <c r="P517" s="307"/>
      <c r="Q517" s="307"/>
      <c r="R517" s="307"/>
      <c r="S517" s="307"/>
      <c r="T517" s="307"/>
      <c r="U517" s="307"/>
      <c r="V517" s="307"/>
      <c r="W517" s="307"/>
    </row>
    <row r="518" spans="1:23" s="306" customFormat="1" x14ac:dyDescent="0.2">
      <c r="A518" s="378"/>
      <c r="B518" s="308"/>
      <c r="C518" s="330"/>
      <c r="D518" s="349"/>
      <c r="E518" s="349"/>
      <c r="F518" s="349"/>
      <c r="I518" s="307"/>
      <c r="J518" s="307"/>
      <c r="K518" s="307"/>
      <c r="L518" s="307"/>
      <c r="M518" s="307"/>
      <c r="N518" s="307"/>
      <c r="O518" s="307"/>
      <c r="P518" s="307"/>
      <c r="Q518" s="307"/>
      <c r="R518" s="307"/>
      <c r="S518" s="307"/>
      <c r="T518" s="307"/>
      <c r="U518" s="307"/>
      <c r="V518" s="307"/>
      <c r="W518" s="307"/>
    </row>
    <row r="519" spans="1:23" s="306" customFormat="1" x14ac:dyDescent="0.2">
      <c r="A519" s="378"/>
      <c r="B519" s="308"/>
      <c r="C519" s="330"/>
      <c r="D519" s="349"/>
      <c r="E519" s="349"/>
      <c r="F519" s="349"/>
      <c r="I519" s="307"/>
      <c r="J519" s="307"/>
      <c r="K519" s="307"/>
      <c r="L519" s="307"/>
      <c r="M519" s="307"/>
      <c r="N519" s="307"/>
      <c r="O519" s="307"/>
      <c r="P519" s="307"/>
      <c r="Q519" s="307"/>
      <c r="R519" s="307"/>
      <c r="S519" s="307"/>
      <c r="T519" s="307"/>
      <c r="U519" s="307"/>
      <c r="V519" s="307"/>
      <c r="W519" s="307"/>
    </row>
    <row r="520" spans="1:23" s="306" customFormat="1" x14ac:dyDescent="0.2">
      <c r="A520" s="378"/>
      <c r="B520" s="308"/>
      <c r="C520" s="330"/>
      <c r="D520" s="349"/>
      <c r="E520" s="349"/>
      <c r="F520" s="349"/>
      <c r="I520" s="307"/>
      <c r="J520" s="307"/>
      <c r="K520" s="307"/>
      <c r="L520" s="307"/>
      <c r="M520" s="307"/>
      <c r="N520" s="307"/>
      <c r="O520" s="307"/>
      <c r="P520" s="307"/>
      <c r="Q520" s="307"/>
      <c r="R520" s="307"/>
      <c r="S520" s="307"/>
      <c r="T520" s="307"/>
      <c r="U520" s="307"/>
      <c r="V520" s="307"/>
      <c r="W520" s="307"/>
    </row>
    <row r="521" spans="1:23" s="306" customFormat="1" x14ac:dyDescent="0.2">
      <c r="A521" s="378"/>
      <c r="B521" s="308"/>
      <c r="C521" s="330"/>
      <c r="D521" s="349"/>
      <c r="E521" s="349"/>
      <c r="F521" s="349"/>
      <c r="I521" s="307"/>
      <c r="J521" s="307"/>
      <c r="K521" s="307"/>
      <c r="L521" s="307"/>
      <c r="M521" s="307"/>
      <c r="N521" s="307"/>
      <c r="O521" s="307"/>
      <c r="P521" s="307"/>
      <c r="Q521" s="307"/>
      <c r="R521" s="307"/>
      <c r="S521" s="307"/>
      <c r="T521" s="307"/>
      <c r="U521" s="307"/>
      <c r="V521" s="307"/>
      <c r="W521" s="307"/>
    </row>
    <row r="522" spans="1:23" s="306" customFormat="1" x14ac:dyDescent="0.2">
      <c r="A522" s="378"/>
      <c r="B522" s="308"/>
      <c r="C522" s="330"/>
      <c r="D522" s="349"/>
      <c r="E522" s="349"/>
      <c r="F522" s="349"/>
      <c r="I522" s="307"/>
      <c r="J522" s="307"/>
      <c r="K522" s="307"/>
      <c r="L522" s="307"/>
      <c r="M522" s="307"/>
      <c r="N522" s="307"/>
      <c r="O522" s="307"/>
      <c r="P522" s="307"/>
      <c r="Q522" s="307"/>
      <c r="R522" s="307"/>
      <c r="S522" s="307"/>
      <c r="T522" s="307"/>
      <c r="U522" s="307"/>
      <c r="V522" s="307"/>
      <c r="W522" s="307"/>
    </row>
    <row r="523" spans="1:23" s="306" customFormat="1" x14ac:dyDescent="0.2">
      <c r="A523" s="378"/>
      <c r="B523" s="308"/>
      <c r="C523" s="330"/>
      <c r="D523" s="349"/>
      <c r="E523" s="349"/>
      <c r="F523" s="349"/>
      <c r="I523" s="307"/>
      <c r="J523" s="307"/>
      <c r="K523" s="307"/>
      <c r="L523" s="307"/>
      <c r="M523" s="307"/>
      <c r="N523" s="307"/>
      <c r="O523" s="307"/>
      <c r="P523" s="307"/>
      <c r="Q523" s="307"/>
      <c r="R523" s="307"/>
      <c r="S523" s="307"/>
      <c r="T523" s="307"/>
      <c r="U523" s="307"/>
      <c r="V523" s="307"/>
      <c r="W523" s="307"/>
    </row>
    <row r="524" spans="1:23" s="306" customFormat="1" x14ac:dyDescent="0.2">
      <c r="A524" s="378"/>
      <c r="B524" s="308"/>
      <c r="C524" s="330"/>
      <c r="D524" s="349"/>
      <c r="E524" s="349"/>
      <c r="F524" s="349"/>
      <c r="I524" s="307"/>
      <c r="J524" s="307"/>
      <c r="K524" s="307"/>
      <c r="L524" s="307"/>
      <c r="M524" s="307"/>
      <c r="N524" s="307"/>
      <c r="O524" s="307"/>
      <c r="P524" s="307"/>
      <c r="Q524" s="307"/>
      <c r="R524" s="307"/>
      <c r="S524" s="307"/>
      <c r="T524" s="307"/>
      <c r="U524" s="307"/>
      <c r="V524" s="307"/>
      <c r="W524" s="307"/>
    </row>
    <row r="525" spans="1:23" s="306" customFormat="1" x14ac:dyDescent="0.2">
      <c r="A525" s="378"/>
      <c r="B525" s="308"/>
      <c r="C525" s="330"/>
      <c r="D525" s="331"/>
      <c r="E525" s="331"/>
      <c r="F525" s="331"/>
      <c r="I525" s="307"/>
      <c r="J525" s="307"/>
      <c r="K525" s="307"/>
      <c r="L525" s="307"/>
      <c r="M525" s="307"/>
      <c r="N525" s="307"/>
      <c r="O525" s="307"/>
      <c r="P525" s="307"/>
      <c r="Q525" s="307"/>
      <c r="R525" s="307"/>
      <c r="S525" s="307"/>
      <c r="T525" s="307"/>
      <c r="U525" s="307"/>
      <c r="V525" s="307"/>
      <c r="W525" s="307"/>
    </row>
    <row r="526" spans="1:23" s="306" customFormat="1" x14ac:dyDescent="0.2">
      <c r="A526" s="378"/>
      <c r="B526" s="308"/>
      <c r="C526" s="330"/>
      <c r="D526" s="349"/>
      <c r="E526" s="349"/>
      <c r="F526" s="349"/>
      <c r="I526" s="307"/>
      <c r="J526" s="307"/>
      <c r="K526" s="307"/>
      <c r="L526" s="307"/>
      <c r="M526" s="307"/>
      <c r="N526" s="307"/>
      <c r="O526" s="307"/>
      <c r="P526" s="307"/>
      <c r="Q526" s="307"/>
      <c r="R526" s="307"/>
      <c r="S526" s="307"/>
      <c r="T526" s="307"/>
      <c r="U526" s="307"/>
      <c r="V526" s="307"/>
      <c r="W526" s="307"/>
    </row>
    <row r="527" spans="1:23" s="306" customFormat="1" x14ac:dyDescent="0.2">
      <c r="A527" s="378"/>
      <c r="B527" s="308"/>
      <c r="C527" s="330"/>
      <c r="D527" s="349"/>
      <c r="E527" s="349"/>
      <c r="F527" s="349"/>
      <c r="I527" s="307"/>
      <c r="J527" s="307"/>
      <c r="K527" s="307"/>
      <c r="L527" s="307"/>
      <c r="M527" s="307"/>
      <c r="N527" s="307"/>
      <c r="O527" s="307"/>
      <c r="P527" s="307"/>
      <c r="Q527" s="307"/>
      <c r="R527" s="307"/>
      <c r="S527" s="307"/>
      <c r="T527" s="307"/>
      <c r="U527" s="307"/>
      <c r="V527" s="307"/>
      <c r="W527" s="307"/>
    </row>
    <row r="528" spans="1:23" s="306" customFormat="1" x14ac:dyDescent="0.2">
      <c r="A528" s="378"/>
      <c r="B528" s="308"/>
      <c r="C528" s="330"/>
      <c r="D528" s="349"/>
      <c r="E528" s="349"/>
      <c r="F528" s="349"/>
      <c r="I528" s="307"/>
      <c r="J528" s="307"/>
      <c r="K528" s="307"/>
      <c r="L528" s="307"/>
      <c r="M528" s="307"/>
      <c r="N528" s="307"/>
      <c r="O528" s="307"/>
      <c r="P528" s="307"/>
      <c r="Q528" s="307"/>
      <c r="R528" s="307"/>
      <c r="S528" s="307"/>
      <c r="T528" s="307"/>
      <c r="U528" s="307"/>
      <c r="V528" s="307"/>
      <c r="W528" s="307"/>
    </row>
    <row r="529" spans="1:23" s="306" customFormat="1" x14ac:dyDescent="0.2">
      <c r="A529" s="378"/>
      <c r="B529" s="308"/>
      <c r="C529" s="330"/>
      <c r="D529" s="349"/>
      <c r="E529" s="349"/>
      <c r="F529" s="349"/>
      <c r="I529" s="307"/>
      <c r="J529" s="307"/>
      <c r="K529" s="307"/>
      <c r="L529" s="307"/>
      <c r="M529" s="307"/>
      <c r="N529" s="307"/>
      <c r="O529" s="307"/>
      <c r="P529" s="307"/>
      <c r="Q529" s="307"/>
      <c r="R529" s="307"/>
      <c r="S529" s="307"/>
      <c r="T529" s="307"/>
      <c r="U529" s="307"/>
      <c r="V529" s="307"/>
      <c r="W529" s="307"/>
    </row>
    <row r="530" spans="1:23" s="306" customFormat="1" x14ac:dyDescent="0.2">
      <c r="A530" s="378"/>
      <c r="B530" s="308"/>
      <c r="C530" s="330"/>
      <c r="D530" s="349"/>
      <c r="E530" s="349"/>
      <c r="F530" s="349"/>
      <c r="I530" s="307"/>
      <c r="J530" s="307"/>
      <c r="K530" s="307"/>
      <c r="L530" s="307"/>
      <c r="M530" s="307"/>
      <c r="N530" s="307"/>
      <c r="O530" s="307"/>
      <c r="P530" s="307"/>
      <c r="Q530" s="307"/>
      <c r="R530" s="307"/>
      <c r="S530" s="307"/>
      <c r="T530" s="307"/>
      <c r="U530" s="307"/>
      <c r="V530" s="307"/>
      <c r="W530" s="307"/>
    </row>
    <row r="531" spans="1:23" s="306" customFormat="1" x14ac:dyDescent="0.2">
      <c r="A531" s="378"/>
      <c r="B531" s="379"/>
      <c r="C531" s="380"/>
      <c r="D531" s="349"/>
      <c r="E531" s="349"/>
      <c r="F531" s="349"/>
      <c r="I531" s="307"/>
      <c r="J531" s="307"/>
      <c r="K531" s="307"/>
      <c r="L531" s="307"/>
      <c r="M531" s="307"/>
      <c r="N531" s="307"/>
      <c r="O531" s="307"/>
      <c r="P531" s="307"/>
      <c r="Q531" s="307"/>
      <c r="R531" s="307"/>
      <c r="S531" s="307"/>
      <c r="T531" s="307"/>
      <c r="U531" s="307"/>
      <c r="V531" s="307"/>
      <c r="W531" s="307"/>
    </row>
    <row r="532" spans="1:23" s="306" customFormat="1" x14ac:dyDescent="0.2">
      <c r="A532" s="378"/>
      <c r="B532" s="379"/>
      <c r="C532" s="380"/>
      <c r="D532" s="349"/>
      <c r="E532" s="349"/>
      <c r="F532" s="349"/>
      <c r="I532" s="307"/>
      <c r="J532" s="307"/>
      <c r="K532" s="307"/>
      <c r="L532" s="307"/>
      <c r="M532" s="307"/>
      <c r="N532" s="307"/>
      <c r="O532" s="307"/>
      <c r="P532" s="307"/>
      <c r="Q532" s="307"/>
      <c r="R532" s="307"/>
      <c r="S532" s="307"/>
      <c r="T532" s="307"/>
      <c r="U532" s="307"/>
      <c r="V532" s="307"/>
      <c r="W532" s="307"/>
    </row>
    <row r="533" spans="1:23" s="306" customFormat="1" x14ac:dyDescent="0.2">
      <c r="A533" s="378"/>
      <c r="B533" s="379"/>
      <c r="C533" s="380"/>
      <c r="D533" s="349"/>
      <c r="E533" s="349"/>
      <c r="F533" s="349"/>
      <c r="I533" s="307"/>
      <c r="J533" s="307"/>
      <c r="K533" s="307"/>
      <c r="L533" s="307"/>
      <c r="M533" s="307"/>
      <c r="N533" s="307"/>
      <c r="O533" s="307"/>
      <c r="P533" s="307"/>
      <c r="Q533" s="307"/>
      <c r="R533" s="307"/>
      <c r="S533" s="307"/>
      <c r="T533" s="307"/>
      <c r="U533" s="307"/>
      <c r="V533" s="307"/>
      <c r="W533" s="307"/>
    </row>
    <row r="534" spans="1:23" s="306" customFormat="1" x14ac:dyDescent="0.2">
      <c r="A534" s="378"/>
      <c r="B534" s="379"/>
      <c r="C534" s="380"/>
      <c r="D534" s="349"/>
      <c r="E534" s="349"/>
      <c r="F534" s="349"/>
      <c r="I534" s="307"/>
      <c r="J534" s="307"/>
      <c r="K534" s="307"/>
      <c r="L534" s="307"/>
      <c r="M534" s="307"/>
      <c r="N534" s="307"/>
      <c r="O534" s="307"/>
      <c r="P534" s="307"/>
      <c r="Q534" s="307"/>
      <c r="R534" s="307"/>
      <c r="S534" s="307"/>
      <c r="T534" s="307"/>
      <c r="U534" s="307"/>
      <c r="V534" s="307"/>
      <c r="W534" s="307"/>
    </row>
    <row r="535" spans="1:23" s="306" customFormat="1" x14ac:dyDescent="0.2">
      <c r="A535" s="378"/>
      <c r="B535" s="379"/>
      <c r="C535" s="380"/>
      <c r="D535" s="349"/>
      <c r="E535" s="349"/>
      <c r="F535" s="349"/>
      <c r="I535" s="307"/>
      <c r="J535" s="307"/>
      <c r="K535" s="307"/>
      <c r="L535" s="307"/>
      <c r="M535" s="307"/>
      <c r="N535" s="307"/>
      <c r="O535" s="307"/>
      <c r="P535" s="307"/>
      <c r="Q535" s="307"/>
      <c r="R535" s="307"/>
      <c r="S535" s="307"/>
      <c r="T535" s="307"/>
      <c r="U535" s="307"/>
      <c r="V535" s="307"/>
      <c r="W535" s="307"/>
    </row>
    <row r="536" spans="1:23" s="306" customFormat="1" x14ac:dyDescent="0.2">
      <c r="A536" s="378"/>
      <c r="B536" s="379"/>
      <c r="C536" s="380"/>
      <c r="D536" s="349"/>
      <c r="E536" s="349"/>
      <c r="F536" s="349"/>
      <c r="I536" s="307"/>
      <c r="J536" s="307"/>
      <c r="K536" s="307"/>
      <c r="L536" s="307"/>
      <c r="M536" s="307"/>
      <c r="N536" s="307"/>
      <c r="O536" s="307"/>
      <c r="P536" s="307"/>
      <c r="Q536" s="307"/>
      <c r="R536" s="307"/>
      <c r="S536" s="307"/>
      <c r="T536" s="307"/>
      <c r="U536" s="307"/>
      <c r="V536" s="307"/>
      <c r="W536" s="307"/>
    </row>
    <row r="537" spans="1:23" s="306" customFormat="1" x14ac:dyDescent="0.2">
      <c r="A537" s="378"/>
      <c r="B537" s="308"/>
      <c r="C537" s="330"/>
      <c r="D537" s="349"/>
      <c r="E537" s="349"/>
      <c r="F537" s="349"/>
      <c r="I537" s="307"/>
      <c r="J537" s="307"/>
      <c r="K537" s="307"/>
      <c r="L537" s="307"/>
      <c r="M537" s="307"/>
      <c r="N537" s="307"/>
      <c r="O537" s="307"/>
      <c r="P537" s="307"/>
      <c r="Q537" s="307"/>
      <c r="R537" s="307"/>
      <c r="S537" s="307"/>
      <c r="T537" s="307"/>
      <c r="U537" s="307"/>
      <c r="V537" s="307"/>
      <c r="W537" s="307"/>
    </row>
    <row r="538" spans="1:23" s="306" customFormat="1" x14ac:dyDescent="0.2">
      <c r="A538" s="378"/>
      <c r="B538" s="308"/>
      <c r="C538" s="330"/>
      <c r="D538" s="349"/>
      <c r="E538" s="349"/>
      <c r="F538" s="349"/>
      <c r="I538" s="307"/>
      <c r="J538" s="307"/>
      <c r="K538" s="307"/>
      <c r="L538" s="307"/>
      <c r="M538" s="307"/>
      <c r="N538" s="307"/>
      <c r="O538" s="307"/>
      <c r="P538" s="307"/>
      <c r="Q538" s="307"/>
      <c r="R538" s="307"/>
      <c r="S538" s="307"/>
      <c r="T538" s="307"/>
      <c r="U538" s="307"/>
      <c r="V538" s="307"/>
      <c r="W538" s="307"/>
    </row>
    <row r="539" spans="1:23" s="306" customFormat="1" x14ac:dyDescent="0.2">
      <c r="A539" s="378"/>
      <c r="B539" s="308"/>
      <c r="C539" s="330"/>
      <c r="D539" s="349"/>
      <c r="E539" s="349"/>
      <c r="F539" s="349"/>
      <c r="I539" s="307"/>
      <c r="J539" s="307"/>
      <c r="K539" s="307"/>
      <c r="L539" s="307"/>
      <c r="M539" s="307"/>
      <c r="N539" s="307"/>
      <c r="O539" s="307"/>
      <c r="P539" s="307"/>
      <c r="Q539" s="307"/>
      <c r="R539" s="307"/>
      <c r="S539" s="307"/>
      <c r="T539" s="307"/>
      <c r="U539" s="307"/>
      <c r="V539" s="307"/>
      <c r="W539" s="307"/>
    </row>
    <row r="540" spans="1:23" s="306" customFormat="1" x14ac:dyDescent="0.2">
      <c r="A540" s="378"/>
      <c r="B540" s="308"/>
      <c r="C540" s="330"/>
      <c r="D540" s="349"/>
      <c r="E540" s="349"/>
      <c r="F540" s="349"/>
      <c r="I540" s="307"/>
      <c r="J540" s="307"/>
      <c r="K540" s="307"/>
      <c r="L540" s="307"/>
      <c r="M540" s="307"/>
      <c r="N540" s="307"/>
      <c r="O540" s="307"/>
      <c r="P540" s="307"/>
      <c r="Q540" s="307"/>
      <c r="R540" s="307"/>
      <c r="S540" s="307"/>
      <c r="T540" s="307"/>
      <c r="U540" s="307"/>
      <c r="V540" s="307"/>
      <c r="W540" s="307"/>
    </row>
    <row r="541" spans="1:23" s="306" customFormat="1" x14ac:dyDescent="0.2">
      <c r="A541" s="378"/>
      <c r="B541" s="308"/>
      <c r="C541" s="330"/>
      <c r="D541" s="331"/>
      <c r="E541" s="331"/>
      <c r="F541" s="331"/>
      <c r="I541" s="307"/>
      <c r="J541" s="307"/>
      <c r="K541" s="307"/>
      <c r="L541" s="307"/>
      <c r="M541" s="307"/>
      <c r="N541" s="307"/>
      <c r="O541" s="307"/>
      <c r="P541" s="307"/>
      <c r="Q541" s="307"/>
      <c r="R541" s="307"/>
      <c r="S541" s="307"/>
      <c r="T541" s="307"/>
      <c r="U541" s="307"/>
      <c r="V541" s="307"/>
      <c r="W541" s="307"/>
    </row>
    <row r="542" spans="1:23" s="306" customFormat="1" x14ac:dyDescent="0.2">
      <c r="A542" s="378"/>
      <c r="B542" s="308"/>
      <c r="C542" s="330"/>
      <c r="D542" s="349"/>
      <c r="E542" s="349"/>
      <c r="F542" s="349"/>
      <c r="I542" s="307"/>
      <c r="J542" s="307"/>
      <c r="K542" s="307"/>
      <c r="L542" s="307"/>
      <c r="M542" s="307"/>
      <c r="N542" s="307"/>
      <c r="O542" s="307"/>
      <c r="P542" s="307"/>
      <c r="Q542" s="307"/>
      <c r="R542" s="307"/>
      <c r="S542" s="307"/>
      <c r="T542" s="307"/>
      <c r="U542" s="307"/>
      <c r="V542" s="307"/>
      <c r="W542" s="307"/>
    </row>
    <row r="543" spans="1:23" s="306" customFormat="1" x14ac:dyDescent="0.2">
      <c r="A543" s="378"/>
      <c r="B543" s="308"/>
      <c r="C543" s="330"/>
      <c r="D543" s="349"/>
      <c r="E543" s="349"/>
      <c r="F543" s="349"/>
      <c r="I543" s="307"/>
      <c r="J543" s="307"/>
      <c r="K543" s="307"/>
      <c r="L543" s="307"/>
      <c r="M543" s="307"/>
      <c r="N543" s="307"/>
      <c r="O543" s="307"/>
      <c r="P543" s="307"/>
      <c r="Q543" s="307"/>
      <c r="R543" s="307"/>
      <c r="S543" s="307"/>
      <c r="T543" s="307"/>
      <c r="U543" s="307"/>
      <c r="V543" s="307"/>
      <c r="W543" s="307"/>
    </row>
    <row r="544" spans="1:23" s="306" customFormat="1" x14ac:dyDescent="0.2">
      <c r="A544" s="378"/>
      <c r="B544" s="308"/>
      <c r="C544" s="330"/>
      <c r="D544" s="349"/>
      <c r="E544" s="349"/>
      <c r="F544" s="349"/>
      <c r="I544" s="307"/>
      <c r="J544" s="307"/>
      <c r="K544" s="307"/>
      <c r="L544" s="307"/>
      <c r="M544" s="307"/>
      <c r="N544" s="307"/>
      <c r="O544" s="307"/>
      <c r="P544" s="307"/>
      <c r="Q544" s="307"/>
      <c r="R544" s="307"/>
      <c r="S544" s="307"/>
      <c r="T544" s="307"/>
      <c r="U544" s="307"/>
      <c r="V544" s="307"/>
      <c r="W544" s="307"/>
    </row>
    <row r="545" spans="1:23" s="306" customFormat="1" x14ac:dyDescent="0.2">
      <c r="A545" s="378"/>
      <c r="B545" s="308"/>
      <c r="C545" s="330"/>
      <c r="D545" s="349"/>
      <c r="E545" s="349"/>
      <c r="F545" s="349"/>
      <c r="I545" s="307"/>
      <c r="J545" s="307"/>
      <c r="K545" s="307"/>
      <c r="L545" s="307"/>
      <c r="M545" s="307"/>
      <c r="N545" s="307"/>
      <c r="O545" s="307"/>
      <c r="P545" s="307"/>
      <c r="Q545" s="307"/>
      <c r="R545" s="307"/>
      <c r="S545" s="307"/>
      <c r="T545" s="307"/>
      <c r="U545" s="307"/>
      <c r="V545" s="307"/>
      <c r="W545" s="307"/>
    </row>
    <row r="546" spans="1:23" s="306" customFormat="1" x14ac:dyDescent="0.2">
      <c r="A546" s="378"/>
      <c r="B546" s="308"/>
      <c r="C546" s="330"/>
      <c r="D546" s="349"/>
      <c r="E546" s="349"/>
      <c r="F546" s="349"/>
      <c r="I546" s="307"/>
      <c r="J546" s="307"/>
      <c r="K546" s="307"/>
      <c r="L546" s="307"/>
      <c r="M546" s="307"/>
      <c r="N546" s="307"/>
      <c r="O546" s="307"/>
      <c r="P546" s="307"/>
      <c r="Q546" s="307"/>
      <c r="R546" s="307"/>
      <c r="S546" s="307"/>
      <c r="T546" s="307"/>
      <c r="U546" s="307"/>
      <c r="V546" s="307"/>
      <c r="W546" s="307"/>
    </row>
    <row r="547" spans="1:23" s="306" customFormat="1" x14ac:dyDescent="0.2">
      <c r="A547" s="378"/>
      <c r="B547" s="308"/>
      <c r="C547" s="330"/>
      <c r="D547" s="349"/>
      <c r="E547" s="349"/>
      <c r="F547" s="349"/>
      <c r="I547" s="307"/>
      <c r="J547" s="307"/>
      <c r="K547" s="307"/>
      <c r="L547" s="307"/>
      <c r="M547" s="307"/>
      <c r="N547" s="307"/>
      <c r="O547" s="307"/>
      <c r="P547" s="307"/>
      <c r="Q547" s="307"/>
      <c r="R547" s="307"/>
      <c r="S547" s="307"/>
      <c r="T547" s="307"/>
      <c r="U547" s="307"/>
      <c r="V547" s="307"/>
      <c r="W547" s="307"/>
    </row>
    <row r="548" spans="1:23" s="306" customFormat="1" x14ac:dyDescent="0.2">
      <c r="A548" s="378"/>
      <c r="B548" s="308"/>
      <c r="C548" s="330"/>
      <c r="D548" s="349"/>
      <c r="E548" s="349"/>
      <c r="F548" s="349"/>
      <c r="I548" s="307"/>
      <c r="J548" s="307"/>
      <c r="K548" s="307"/>
      <c r="L548" s="307"/>
      <c r="M548" s="307"/>
      <c r="N548" s="307"/>
      <c r="O548" s="307"/>
      <c r="P548" s="307"/>
      <c r="Q548" s="307"/>
      <c r="R548" s="307"/>
      <c r="S548" s="307"/>
      <c r="T548" s="307"/>
      <c r="U548" s="307"/>
      <c r="V548" s="307"/>
      <c r="W548" s="307"/>
    </row>
    <row r="549" spans="1:23" s="306" customFormat="1" x14ac:dyDescent="0.2">
      <c r="A549" s="378"/>
      <c r="B549" s="308"/>
      <c r="C549" s="330"/>
      <c r="D549" s="349"/>
      <c r="E549" s="349"/>
      <c r="F549" s="349"/>
      <c r="I549" s="307"/>
      <c r="J549" s="307"/>
      <c r="K549" s="307"/>
      <c r="L549" s="307"/>
      <c r="M549" s="307"/>
      <c r="N549" s="307"/>
      <c r="O549" s="307"/>
      <c r="P549" s="307"/>
      <c r="Q549" s="307"/>
      <c r="R549" s="307"/>
      <c r="S549" s="307"/>
      <c r="T549" s="307"/>
      <c r="U549" s="307"/>
      <c r="V549" s="307"/>
      <c r="W549" s="307"/>
    </row>
    <row r="550" spans="1:23" s="306" customFormat="1" x14ac:dyDescent="0.2">
      <c r="A550" s="378"/>
      <c r="B550" s="308"/>
      <c r="C550" s="330"/>
      <c r="D550" s="349"/>
      <c r="E550" s="349"/>
      <c r="F550" s="349"/>
      <c r="I550" s="307"/>
      <c r="J550" s="307"/>
      <c r="K550" s="307"/>
      <c r="L550" s="307"/>
      <c r="M550" s="307"/>
      <c r="N550" s="307"/>
      <c r="O550" s="307"/>
      <c r="P550" s="307"/>
      <c r="Q550" s="307"/>
      <c r="R550" s="307"/>
      <c r="S550" s="307"/>
      <c r="T550" s="307"/>
      <c r="U550" s="307"/>
      <c r="V550" s="307"/>
      <c r="W550" s="307"/>
    </row>
    <row r="551" spans="1:23" s="306" customFormat="1" x14ac:dyDescent="0.2">
      <c r="A551" s="378"/>
      <c r="B551" s="308"/>
      <c r="C551" s="330"/>
      <c r="D551" s="349"/>
      <c r="E551" s="349"/>
      <c r="F551" s="349"/>
      <c r="I551" s="307"/>
      <c r="J551" s="307"/>
      <c r="K551" s="307"/>
      <c r="L551" s="307"/>
      <c r="M551" s="307"/>
      <c r="N551" s="307"/>
      <c r="O551" s="307"/>
      <c r="P551" s="307"/>
      <c r="Q551" s="307"/>
      <c r="R551" s="307"/>
      <c r="S551" s="307"/>
      <c r="T551" s="307"/>
      <c r="U551" s="307"/>
      <c r="V551" s="307"/>
      <c r="W551" s="307"/>
    </row>
    <row r="552" spans="1:23" s="306" customFormat="1" x14ac:dyDescent="0.2">
      <c r="A552" s="378"/>
      <c r="B552" s="308"/>
      <c r="C552" s="330"/>
      <c r="D552" s="349"/>
      <c r="E552" s="349"/>
      <c r="F552" s="349"/>
      <c r="I552" s="307"/>
      <c r="J552" s="307"/>
      <c r="K552" s="307"/>
      <c r="L552" s="307"/>
      <c r="M552" s="307"/>
      <c r="N552" s="307"/>
      <c r="O552" s="307"/>
      <c r="P552" s="307"/>
      <c r="Q552" s="307"/>
      <c r="R552" s="307"/>
      <c r="S552" s="307"/>
      <c r="T552" s="307"/>
      <c r="U552" s="307"/>
      <c r="V552" s="307"/>
      <c r="W552" s="307"/>
    </row>
    <row r="553" spans="1:23" s="306" customFormat="1" x14ac:dyDescent="0.2">
      <c r="A553" s="378"/>
      <c r="B553" s="308"/>
      <c r="C553" s="330"/>
      <c r="D553" s="349"/>
      <c r="E553" s="349"/>
      <c r="F553" s="349"/>
      <c r="I553" s="307"/>
      <c r="J553" s="307"/>
      <c r="K553" s="307"/>
      <c r="L553" s="307"/>
      <c r="M553" s="307"/>
      <c r="N553" s="307"/>
      <c r="O553" s="307"/>
      <c r="P553" s="307"/>
      <c r="Q553" s="307"/>
      <c r="R553" s="307"/>
      <c r="S553" s="307"/>
      <c r="T553" s="307"/>
      <c r="U553" s="307"/>
      <c r="V553" s="307"/>
      <c r="W553" s="307"/>
    </row>
    <row r="554" spans="1:23" s="306" customFormat="1" x14ac:dyDescent="0.2">
      <c r="A554" s="378"/>
      <c r="B554" s="308"/>
      <c r="C554" s="330"/>
      <c r="D554" s="349"/>
      <c r="E554" s="349"/>
      <c r="F554" s="349"/>
      <c r="I554" s="307"/>
      <c r="J554" s="307"/>
      <c r="K554" s="307"/>
      <c r="L554" s="307"/>
      <c r="M554" s="307"/>
      <c r="N554" s="307"/>
      <c r="O554" s="307"/>
      <c r="P554" s="307"/>
      <c r="Q554" s="307"/>
      <c r="R554" s="307"/>
      <c r="S554" s="307"/>
      <c r="T554" s="307"/>
      <c r="U554" s="307"/>
      <c r="V554" s="307"/>
      <c r="W554" s="307"/>
    </row>
    <row r="555" spans="1:23" s="306" customFormat="1" x14ac:dyDescent="0.2">
      <c r="A555" s="378"/>
      <c r="B555" s="308"/>
      <c r="C555" s="330"/>
      <c r="D555" s="349"/>
      <c r="E555" s="349"/>
      <c r="F555" s="349"/>
      <c r="I555" s="307"/>
      <c r="J555" s="307"/>
      <c r="K555" s="307"/>
      <c r="L555" s="307"/>
      <c r="M555" s="307"/>
      <c r="N555" s="307"/>
      <c r="O555" s="307"/>
      <c r="P555" s="307"/>
      <c r="Q555" s="307"/>
      <c r="R555" s="307"/>
      <c r="S555" s="307"/>
      <c r="T555" s="307"/>
      <c r="U555" s="307"/>
      <c r="V555" s="307"/>
      <c r="W555" s="307"/>
    </row>
    <row r="556" spans="1:23" s="306" customFormat="1" x14ac:dyDescent="0.2">
      <c r="A556" s="378"/>
      <c r="B556" s="308"/>
      <c r="C556" s="330"/>
      <c r="D556" s="331"/>
      <c r="E556" s="331"/>
      <c r="F556" s="331"/>
      <c r="I556" s="307"/>
      <c r="J556" s="307"/>
      <c r="K556" s="307"/>
      <c r="L556" s="307"/>
      <c r="M556" s="307"/>
      <c r="N556" s="307"/>
      <c r="O556" s="307"/>
      <c r="P556" s="307"/>
      <c r="Q556" s="307"/>
      <c r="R556" s="307"/>
      <c r="S556" s="307"/>
      <c r="T556" s="307"/>
      <c r="U556" s="307"/>
      <c r="V556" s="307"/>
      <c r="W556" s="307"/>
    </row>
    <row r="557" spans="1:23" s="306" customFormat="1" x14ac:dyDescent="0.2">
      <c r="A557" s="378"/>
      <c r="B557" s="308"/>
      <c r="C557" s="330"/>
      <c r="D557" s="349"/>
      <c r="E557" s="349"/>
      <c r="F557" s="349"/>
      <c r="I557" s="307"/>
      <c r="J557" s="307"/>
      <c r="K557" s="307"/>
      <c r="L557" s="307"/>
      <c r="M557" s="307"/>
      <c r="N557" s="307"/>
      <c r="O557" s="307"/>
      <c r="P557" s="307"/>
      <c r="Q557" s="307"/>
      <c r="R557" s="307"/>
      <c r="S557" s="307"/>
      <c r="T557" s="307"/>
      <c r="U557" s="307"/>
      <c r="V557" s="307"/>
      <c r="W557" s="307"/>
    </row>
    <row r="558" spans="1:23" s="306" customFormat="1" x14ac:dyDescent="0.2">
      <c r="A558" s="378"/>
      <c r="B558" s="308"/>
      <c r="C558" s="330"/>
      <c r="D558" s="349"/>
      <c r="E558" s="349"/>
      <c r="F558" s="349"/>
      <c r="I558" s="307"/>
      <c r="J558" s="307"/>
      <c r="K558" s="307"/>
      <c r="L558" s="307"/>
      <c r="M558" s="307"/>
      <c r="N558" s="307"/>
      <c r="O558" s="307"/>
      <c r="P558" s="307"/>
      <c r="Q558" s="307"/>
      <c r="R558" s="307"/>
      <c r="S558" s="307"/>
      <c r="T558" s="307"/>
      <c r="U558" s="307"/>
      <c r="V558" s="307"/>
      <c r="W558" s="307"/>
    </row>
    <row r="559" spans="1:23" s="306" customFormat="1" x14ac:dyDescent="0.2">
      <c r="A559" s="378"/>
      <c r="B559" s="308"/>
      <c r="C559" s="330"/>
      <c r="D559" s="349"/>
      <c r="E559" s="349"/>
      <c r="F559" s="349"/>
      <c r="I559" s="307"/>
      <c r="J559" s="307"/>
      <c r="K559" s="307"/>
      <c r="L559" s="307"/>
      <c r="M559" s="307"/>
      <c r="N559" s="307"/>
      <c r="O559" s="307"/>
      <c r="P559" s="307"/>
      <c r="Q559" s="307"/>
      <c r="R559" s="307"/>
      <c r="S559" s="307"/>
      <c r="T559" s="307"/>
      <c r="U559" s="307"/>
      <c r="V559" s="307"/>
      <c r="W559" s="307"/>
    </row>
    <row r="560" spans="1:23" s="306" customFormat="1" x14ac:dyDescent="0.2">
      <c r="A560" s="378"/>
      <c r="B560" s="308"/>
      <c r="C560" s="330"/>
      <c r="D560" s="349"/>
      <c r="E560" s="349"/>
      <c r="F560" s="349"/>
      <c r="I560" s="307"/>
      <c r="J560" s="307"/>
      <c r="K560" s="307"/>
      <c r="L560" s="307"/>
      <c r="M560" s="307"/>
      <c r="N560" s="307"/>
      <c r="O560" s="307"/>
      <c r="P560" s="307"/>
      <c r="Q560" s="307"/>
      <c r="R560" s="307"/>
      <c r="S560" s="307"/>
      <c r="T560" s="307"/>
      <c r="U560" s="307"/>
      <c r="V560" s="307"/>
      <c r="W560" s="307"/>
    </row>
    <row r="561" spans="1:23" s="306" customFormat="1" x14ac:dyDescent="0.2">
      <c r="A561" s="378"/>
      <c r="B561" s="308"/>
      <c r="C561" s="330"/>
      <c r="D561" s="349"/>
      <c r="E561" s="349"/>
      <c r="F561" s="349"/>
      <c r="I561" s="307"/>
      <c r="J561" s="307"/>
      <c r="K561" s="307"/>
      <c r="L561" s="307"/>
      <c r="M561" s="307"/>
      <c r="N561" s="307"/>
      <c r="O561" s="307"/>
      <c r="P561" s="307"/>
      <c r="Q561" s="307"/>
      <c r="R561" s="307"/>
      <c r="S561" s="307"/>
      <c r="T561" s="307"/>
      <c r="U561" s="307"/>
      <c r="V561" s="307"/>
      <c r="W561" s="307"/>
    </row>
    <row r="562" spans="1:23" s="306" customFormat="1" x14ac:dyDescent="0.2">
      <c r="A562" s="378"/>
      <c r="B562" s="379"/>
      <c r="C562" s="380"/>
      <c r="D562" s="349"/>
      <c r="E562" s="349"/>
      <c r="F562" s="349"/>
      <c r="I562" s="307"/>
      <c r="J562" s="307"/>
      <c r="K562" s="307"/>
      <c r="L562" s="307"/>
      <c r="M562" s="307"/>
      <c r="N562" s="307"/>
      <c r="O562" s="307"/>
      <c r="P562" s="307"/>
      <c r="Q562" s="307"/>
      <c r="R562" s="307"/>
      <c r="S562" s="307"/>
      <c r="T562" s="307"/>
      <c r="U562" s="307"/>
      <c r="V562" s="307"/>
      <c r="W562" s="307"/>
    </row>
    <row r="563" spans="1:23" s="306" customFormat="1" x14ac:dyDescent="0.2">
      <c r="A563" s="378"/>
      <c r="B563" s="379"/>
      <c r="C563" s="380"/>
      <c r="D563" s="349"/>
      <c r="E563" s="349"/>
      <c r="F563" s="349"/>
      <c r="I563" s="307"/>
      <c r="J563" s="307"/>
      <c r="K563" s="307"/>
      <c r="L563" s="307"/>
      <c r="M563" s="307"/>
      <c r="N563" s="307"/>
      <c r="O563" s="307"/>
      <c r="P563" s="307"/>
      <c r="Q563" s="307"/>
      <c r="R563" s="307"/>
      <c r="S563" s="307"/>
      <c r="T563" s="307"/>
      <c r="U563" s="307"/>
      <c r="V563" s="307"/>
      <c r="W563" s="307"/>
    </row>
    <row r="564" spans="1:23" s="306" customFormat="1" x14ac:dyDescent="0.2">
      <c r="A564" s="378"/>
      <c r="B564" s="379"/>
      <c r="C564" s="380"/>
      <c r="D564" s="349"/>
      <c r="E564" s="349"/>
      <c r="F564" s="349"/>
      <c r="I564" s="307"/>
      <c r="J564" s="307"/>
      <c r="K564" s="307"/>
      <c r="L564" s="307"/>
      <c r="M564" s="307"/>
      <c r="N564" s="307"/>
      <c r="O564" s="307"/>
      <c r="P564" s="307"/>
      <c r="Q564" s="307"/>
      <c r="R564" s="307"/>
      <c r="S564" s="307"/>
      <c r="T564" s="307"/>
      <c r="U564" s="307"/>
      <c r="V564" s="307"/>
      <c r="W564" s="307"/>
    </row>
    <row r="565" spans="1:23" s="306" customFormat="1" x14ac:dyDescent="0.2">
      <c r="A565" s="378"/>
      <c r="B565" s="379"/>
      <c r="C565" s="380"/>
      <c r="D565" s="349"/>
      <c r="E565" s="349"/>
      <c r="F565" s="349"/>
      <c r="I565" s="307"/>
      <c r="J565" s="307"/>
      <c r="K565" s="307"/>
      <c r="L565" s="307"/>
      <c r="M565" s="307"/>
      <c r="N565" s="307"/>
      <c r="O565" s="307"/>
      <c r="P565" s="307"/>
      <c r="Q565" s="307"/>
      <c r="R565" s="307"/>
      <c r="S565" s="307"/>
      <c r="T565" s="307"/>
      <c r="U565" s="307"/>
      <c r="V565" s="307"/>
      <c r="W565" s="307"/>
    </row>
    <row r="566" spans="1:23" s="306" customFormat="1" x14ac:dyDescent="0.2">
      <c r="A566" s="378"/>
      <c r="B566" s="379"/>
      <c r="C566" s="380"/>
      <c r="D566" s="349"/>
      <c r="E566" s="349"/>
      <c r="F566" s="349"/>
      <c r="I566" s="307"/>
      <c r="J566" s="307"/>
      <c r="K566" s="307"/>
      <c r="L566" s="307"/>
      <c r="M566" s="307"/>
      <c r="N566" s="307"/>
      <c r="O566" s="307"/>
      <c r="P566" s="307"/>
      <c r="Q566" s="307"/>
      <c r="R566" s="307"/>
      <c r="S566" s="307"/>
      <c r="T566" s="307"/>
      <c r="U566" s="307"/>
      <c r="V566" s="307"/>
      <c r="W566" s="307"/>
    </row>
    <row r="567" spans="1:23" s="306" customFormat="1" x14ac:dyDescent="0.2">
      <c r="A567" s="378"/>
      <c r="B567" s="379"/>
      <c r="C567" s="380"/>
      <c r="D567" s="349"/>
      <c r="E567" s="349"/>
      <c r="F567" s="349"/>
      <c r="I567" s="307"/>
      <c r="J567" s="307"/>
      <c r="K567" s="307"/>
      <c r="L567" s="307"/>
      <c r="M567" s="307"/>
      <c r="N567" s="307"/>
      <c r="O567" s="307"/>
      <c r="P567" s="307"/>
      <c r="Q567" s="307"/>
      <c r="R567" s="307"/>
      <c r="S567" s="307"/>
      <c r="T567" s="307"/>
      <c r="U567" s="307"/>
      <c r="V567" s="307"/>
      <c r="W567" s="307"/>
    </row>
    <row r="568" spans="1:23" s="306" customFormat="1" x14ac:dyDescent="0.2">
      <c r="A568" s="378"/>
      <c r="B568" s="308"/>
      <c r="C568" s="330"/>
      <c r="D568" s="349"/>
      <c r="E568" s="349"/>
      <c r="F568" s="349"/>
      <c r="I568" s="307"/>
      <c r="J568" s="307"/>
      <c r="K568" s="307"/>
      <c r="L568" s="307"/>
      <c r="M568" s="307"/>
      <c r="N568" s="307"/>
      <c r="O568" s="307"/>
      <c r="P568" s="307"/>
      <c r="Q568" s="307"/>
      <c r="R568" s="307"/>
      <c r="S568" s="307"/>
      <c r="T568" s="307"/>
      <c r="U568" s="307"/>
      <c r="V568" s="307"/>
      <c r="W568" s="307"/>
    </row>
    <row r="569" spans="1:23" s="306" customFormat="1" x14ac:dyDescent="0.2">
      <c r="A569" s="378"/>
      <c r="B569" s="308"/>
      <c r="C569" s="330"/>
      <c r="D569" s="349"/>
      <c r="E569" s="349"/>
      <c r="F569" s="349"/>
      <c r="I569" s="307"/>
      <c r="J569" s="307"/>
      <c r="K569" s="307"/>
      <c r="L569" s="307"/>
      <c r="M569" s="307"/>
      <c r="N569" s="307"/>
      <c r="O569" s="307"/>
      <c r="P569" s="307"/>
      <c r="Q569" s="307"/>
      <c r="R569" s="307"/>
      <c r="S569" s="307"/>
      <c r="T569" s="307"/>
      <c r="U569" s="307"/>
      <c r="V569" s="307"/>
      <c r="W569" s="307"/>
    </row>
    <row r="570" spans="1:23" s="306" customFormat="1" x14ac:dyDescent="0.2">
      <c r="A570" s="378"/>
      <c r="B570" s="308"/>
      <c r="C570" s="330"/>
      <c r="D570" s="349"/>
      <c r="E570" s="349"/>
      <c r="F570" s="349"/>
      <c r="I570" s="307"/>
      <c r="J570" s="307"/>
      <c r="K570" s="307"/>
      <c r="L570" s="307"/>
      <c r="M570" s="307"/>
      <c r="N570" s="307"/>
      <c r="O570" s="307"/>
      <c r="P570" s="307"/>
      <c r="Q570" s="307"/>
      <c r="R570" s="307"/>
      <c r="S570" s="307"/>
      <c r="T570" s="307"/>
      <c r="U570" s="307"/>
      <c r="V570" s="307"/>
      <c r="W570" s="307"/>
    </row>
    <row r="571" spans="1:23" s="306" customFormat="1" x14ac:dyDescent="0.2">
      <c r="A571" s="378"/>
      <c r="B571" s="308"/>
      <c r="C571" s="330"/>
      <c r="D571" s="349"/>
      <c r="E571" s="349"/>
      <c r="F571" s="349"/>
      <c r="I571" s="307"/>
      <c r="J571" s="307"/>
      <c r="K571" s="307"/>
      <c r="L571" s="307"/>
      <c r="M571" s="307"/>
      <c r="N571" s="307"/>
      <c r="O571" s="307"/>
      <c r="P571" s="307"/>
      <c r="Q571" s="307"/>
      <c r="R571" s="307"/>
      <c r="S571" s="307"/>
      <c r="T571" s="307"/>
      <c r="U571" s="307"/>
      <c r="V571" s="307"/>
      <c r="W571" s="307"/>
    </row>
    <row r="572" spans="1:23" s="306" customFormat="1" x14ac:dyDescent="0.2">
      <c r="A572" s="378"/>
      <c r="B572" s="308"/>
      <c r="C572" s="330"/>
      <c r="D572" s="331"/>
      <c r="E572" s="331"/>
      <c r="F572" s="331"/>
      <c r="I572" s="307"/>
      <c r="J572" s="307"/>
      <c r="K572" s="307"/>
      <c r="L572" s="307"/>
      <c r="M572" s="307"/>
      <c r="N572" s="307"/>
      <c r="O572" s="307"/>
      <c r="P572" s="307"/>
      <c r="Q572" s="307"/>
      <c r="R572" s="307"/>
      <c r="S572" s="307"/>
      <c r="T572" s="307"/>
      <c r="U572" s="307"/>
      <c r="V572" s="307"/>
      <c r="W572" s="307"/>
    </row>
    <row r="573" spans="1:23" s="306" customFormat="1" x14ac:dyDescent="0.2">
      <c r="A573" s="378"/>
      <c r="B573" s="308"/>
      <c r="C573" s="330"/>
      <c r="D573" s="349"/>
      <c r="E573" s="349"/>
      <c r="F573" s="349"/>
      <c r="I573" s="307"/>
      <c r="J573" s="307"/>
      <c r="K573" s="307"/>
      <c r="L573" s="307"/>
      <c r="M573" s="307"/>
      <c r="N573" s="307"/>
      <c r="O573" s="307"/>
      <c r="P573" s="307"/>
      <c r="Q573" s="307"/>
      <c r="R573" s="307"/>
      <c r="S573" s="307"/>
      <c r="T573" s="307"/>
      <c r="U573" s="307"/>
      <c r="V573" s="307"/>
      <c r="W573" s="307"/>
    </row>
    <row r="574" spans="1:23" s="306" customFormat="1" x14ac:dyDescent="0.2">
      <c r="A574" s="378"/>
      <c r="B574" s="308"/>
      <c r="C574" s="330"/>
      <c r="D574" s="349"/>
      <c r="E574" s="349"/>
      <c r="F574" s="349"/>
      <c r="I574" s="307"/>
      <c r="J574" s="307"/>
      <c r="K574" s="307"/>
      <c r="L574" s="307"/>
      <c r="M574" s="307"/>
      <c r="N574" s="307"/>
      <c r="O574" s="307"/>
      <c r="P574" s="307"/>
      <c r="Q574" s="307"/>
      <c r="R574" s="307"/>
      <c r="S574" s="307"/>
      <c r="T574" s="307"/>
      <c r="U574" s="307"/>
      <c r="V574" s="307"/>
      <c r="W574" s="307"/>
    </row>
    <row r="575" spans="1:23" s="306" customFormat="1" x14ac:dyDescent="0.2">
      <c r="A575" s="378"/>
      <c r="B575" s="308"/>
      <c r="C575" s="330"/>
      <c r="D575" s="349"/>
      <c r="E575" s="349"/>
      <c r="F575" s="349"/>
      <c r="I575" s="307"/>
      <c r="J575" s="307"/>
      <c r="K575" s="307"/>
      <c r="L575" s="307"/>
      <c r="M575" s="307"/>
      <c r="N575" s="307"/>
      <c r="O575" s="307"/>
      <c r="P575" s="307"/>
      <c r="Q575" s="307"/>
      <c r="R575" s="307"/>
      <c r="S575" s="307"/>
      <c r="T575" s="307"/>
      <c r="U575" s="307"/>
      <c r="V575" s="307"/>
      <c r="W575" s="307"/>
    </row>
    <row r="576" spans="1:23" s="306" customFormat="1" x14ac:dyDescent="0.2">
      <c r="A576" s="378"/>
      <c r="B576" s="308"/>
      <c r="C576" s="330"/>
      <c r="D576" s="349"/>
      <c r="E576" s="349"/>
      <c r="F576" s="349"/>
      <c r="I576" s="307"/>
      <c r="J576" s="307"/>
      <c r="K576" s="307"/>
      <c r="L576" s="307"/>
      <c r="M576" s="307"/>
      <c r="N576" s="307"/>
      <c r="O576" s="307"/>
      <c r="P576" s="307"/>
      <c r="Q576" s="307"/>
      <c r="R576" s="307"/>
      <c r="S576" s="307"/>
      <c r="T576" s="307"/>
      <c r="U576" s="307"/>
      <c r="V576" s="307"/>
      <c r="W576" s="307"/>
    </row>
    <row r="577" spans="1:23" s="306" customFormat="1" x14ac:dyDescent="0.2">
      <c r="A577" s="378"/>
      <c r="B577" s="308"/>
      <c r="C577" s="330"/>
      <c r="D577" s="349"/>
      <c r="E577" s="349"/>
      <c r="F577" s="349"/>
      <c r="I577" s="307"/>
      <c r="J577" s="307"/>
      <c r="K577" s="307"/>
      <c r="L577" s="307"/>
      <c r="M577" s="307"/>
      <c r="N577" s="307"/>
      <c r="O577" s="307"/>
      <c r="P577" s="307"/>
      <c r="Q577" s="307"/>
      <c r="R577" s="307"/>
      <c r="S577" s="307"/>
      <c r="T577" s="307"/>
      <c r="U577" s="307"/>
      <c r="V577" s="307"/>
      <c r="W577" s="307"/>
    </row>
    <row r="578" spans="1:23" s="306" customFormat="1" x14ac:dyDescent="0.2">
      <c r="A578" s="378"/>
      <c r="B578" s="308"/>
      <c r="C578" s="330"/>
      <c r="D578" s="349"/>
      <c r="E578" s="349"/>
      <c r="F578" s="349"/>
      <c r="I578" s="307"/>
      <c r="J578" s="307"/>
      <c r="K578" s="307"/>
      <c r="L578" s="307"/>
      <c r="M578" s="307"/>
      <c r="N578" s="307"/>
      <c r="O578" s="307"/>
      <c r="P578" s="307"/>
      <c r="Q578" s="307"/>
      <c r="R578" s="307"/>
      <c r="S578" s="307"/>
      <c r="T578" s="307"/>
      <c r="U578" s="307"/>
      <c r="V578" s="307"/>
      <c r="W578" s="307"/>
    </row>
    <row r="579" spans="1:23" s="306" customFormat="1" x14ac:dyDescent="0.2">
      <c r="A579" s="378"/>
      <c r="B579" s="308"/>
      <c r="C579" s="330"/>
      <c r="D579" s="349"/>
      <c r="E579" s="349"/>
      <c r="F579" s="349"/>
      <c r="I579" s="307"/>
      <c r="J579" s="307"/>
      <c r="K579" s="307"/>
      <c r="L579" s="307"/>
      <c r="M579" s="307"/>
      <c r="N579" s="307"/>
      <c r="O579" s="307"/>
      <c r="P579" s="307"/>
      <c r="Q579" s="307"/>
      <c r="R579" s="307"/>
      <c r="S579" s="307"/>
      <c r="T579" s="307"/>
      <c r="U579" s="307"/>
      <c r="V579" s="307"/>
      <c r="W579" s="307"/>
    </row>
    <row r="580" spans="1:23" s="306" customFormat="1" x14ac:dyDescent="0.2">
      <c r="A580" s="378"/>
      <c r="B580" s="308"/>
      <c r="C580" s="330"/>
      <c r="D580" s="349"/>
      <c r="E580" s="349"/>
      <c r="F580" s="349"/>
      <c r="I580" s="307"/>
      <c r="J580" s="307"/>
      <c r="K580" s="307"/>
      <c r="L580" s="307"/>
      <c r="M580" s="307"/>
      <c r="N580" s="307"/>
      <c r="O580" s="307"/>
      <c r="P580" s="307"/>
      <c r="Q580" s="307"/>
      <c r="R580" s="307"/>
      <c r="S580" s="307"/>
      <c r="T580" s="307"/>
      <c r="U580" s="307"/>
      <c r="V580" s="307"/>
      <c r="W580" s="307"/>
    </row>
    <row r="581" spans="1:23" s="306" customFormat="1" x14ac:dyDescent="0.2">
      <c r="A581" s="378"/>
      <c r="B581" s="308"/>
      <c r="C581" s="330"/>
      <c r="D581" s="349"/>
      <c r="E581" s="349"/>
      <c r="F581" s="349"/>
      <c r="I581" s="307"/>
      <c r="J581" s="307"/>
      <c r="K581" s="307"/>
      <c r="L581" s="307"/>
      <c r="M581" s="307"/>
      <c r="N581" s="307"/>
      <c r="O581" s="307"/>
      <c r="P581" s="307"/>
      <c r="Q581" s="307"/>
      <c r="R581" s="307"/>
      <c r="S581" s="307"/>
      <c r="T581" s="307"/>
      <c r="U581" s="307"/>
      <c r="V581" s="307"/>
      <c r="W581" s="307"/>
    </row>
    <row r="582" spans="1:23" s="306" customFormat="1" x14ac:dyDescent="0.2">
      <c r="A582" s="378"/>
      <c r="B582" s="308"/>
      <c r="C582" s="330"/>
      <c r="D582" s="349"/>
      <c r="E582" s="349"/>
      <c r="F582" s="349"/>
      <c r="I582" s="307"/>
      <c r="J582" s="307"/>
      <c r="K582" s="307"/>
      <c r="L582" s="307"/>
      <c r="M582" s="307"/>
      <c r="N582" s="307"/>
      <c r="O582" s="307"/>
      <c r="P582" s="307"/>
      <c r="Q582" s="307"/>
      <c r="R582" s="307"/>
      <c r="S582" s="307"/>
      <c r="T582" s="307"/>
      <c r="U582" s="307"/>
      <c r="V582" s="307"/>
      <c r="W582" s="307"/>
    </row>
    <row r="583" spans="1:23" s="306" customFormat="1" x14ac:dyDescent="0.2">
      <c r="A583" s="378"/>
      <c r="B583" s="308"/>
      <c r="C583" s="330"/>
      <c r="D583" s="349"/>
      <c r="E583" s="349"/>
      <c r="F583" s="349"/>
      <c r="I583" s="307"/>
      <c r="J583" s="307"/>
      <c r="K583" s="307"/>
      <c r="L583" s="307"/>
      <c r="M583" s="307"/>
      <c r="N583" s="307"/>
      <c r="O583" s="307"/>
      <c r="P583" s="307"/>
      <c r="Q583" s="307"/>
      <c r="R583" s="307"/>
      <c r="S583" s="307"/>
      <c r="T583" s="307"/>
      <c r="U583" s="307"/>
      <c r="V583" s="307"/>
      <c r="W583" s="307"/>
    </row>
    <row r="584" spans="1:23" s="306" customFormat="1" x14ac:dyDescent="0.2">
      <c r="A584" s="378"/>
      <c r="B584" s="308"/>
      <c r="C584" s="330"/>
      <c r="D584" s="349"/>
      <c r="E584" s="349"/>
      <c r="F584" s="349"/>
      <c r="I584" s="307"/>
      <c r="J584" s="307"/>
      <c r="K584" s="307"/>
      <c r="L584" s="307"/>
      <c r="M584" s="307"/>
      <c r="N584" s="307"/>
      <c r="O584" s="307"/>
      <c r="P584" s="307"/>
      <c r="Q584" s="307"/>
      <c r="R584" s="307"/>
      <c r="S584" s="307"/>
      <c r="T584" s="307"/>
      <c r="U584" s="307"/>
      <c r="V584" s="307"/>
      <c r="W584" s="307"/>
    </row>
    <row r="585" spans="1:23" s="306" customFormat="1" x14ac:dyDescent="0.2">
      <c r="A585" s="378"/>
      <c r="B585" s="308"/>
      <c r="C585" s="330"/>
      <c r="D585" s="331"/>
      <c r="E585" s="331"/>
      <c r="F585" s="331"/>
      <c r="I585" s="307"/>
      <c r="J585" s="307"/>
      <c r="K585" s="307"/>
      <c r="L585" s="307"/>
      <c r="M585" s="307"/>
      <c r="N585" s="307"/>
      <c r="O585" s="307"/>
      <c r="P585" s="307"/>
      <c r="Q585" s="307"/>
      <c r="R585" s="307"/>
      <c r="S585" s="307"/>
      <c r="T585" s="307"/>
      <c r="U585" s="307"/>
      <c r="V585" s="307"/>
      <c r="W585" s="307"/>
    </row>
    <row r="586" spans="1:23" s="306" customFormat="1" x14ac:dyDescent="0.2">
      <c r="A586" s="378"/>
      <c r="B586" s="308"/>
      <c r="C586" s="330"/>
      <c r="D586" s="349"/>
      <c r="E586" s="349"/>
      <c r="F586" s="349"/>
      <c r="I586" s="307"/>
      <c r="J586" s="307"/>
      <c r="K586" s="307"/>
      <c r="L586" s="307"/>
      <c r="M586" s="307"/>
      <c r="N586" s="307"/>
      <c r="O586" s="307"/>
      <c r="P586" s="307"/>
      <c r="Q586" s="307"/>
      <c r="R586" s="307"/>
      <c r="S586" s="307"/>
      <c r="T586" s="307"/>
      <c r="U586" s="307"/>
      <c r="V586" s="307"/>
      <c r="W586" s="307"/>
    </row>
    <row r="587" spans="1:23" s="306" customFormat="1" x14ac:dyDescent="0.2">
      <c r="A587" s="378"/>
      <c r="B587" s="308"/>
      <c r="C587" s="330"/>
      <c r="D587" s="349"/>
      <c r="E587" s="349"/>
      <c r="F587" s="349"/>
      <c r="I587" s="307"/>
      <c r="J587" s="307"/>
      <c r="K587" s="307"/>
      <c r="L587" s="307"/>
      <c r="M587" s="307"/>
      <c r="N587" s="307"/>
      <c r="O587" s="307"/>
      <c r="P587" s="307"/>
      <c r="Q587" s="307"/>
      <c r="R587" s="307"/>
      <c r="S587" s="307"/>
      <c r="T587" s="307"/>
      <c r="U587" s="307"/>
      <c r="V587" s="307"/>
      <c r="W587" s="307"/>
    </row>
    <row r="588" spans="1:23" s="306" customFormat="1" x14ac:dyDescent="0.2">
      <c r="A588" s="378"/>
      <c r="B588" s="308"/>
      <c r="C588" s="330"/>
      <c r="D588" s="349"/>
      <c r="E588" s="349"/>
      <c r="F588" s="349"/>
      <c r="I588" s="307"/>
      <c r="J588" s="307"/>
      <c r="K588" s="307"/>
      <c r="L588" s="307"/>
      <c r="M588" s="307"/>
      <c r="N588" s="307"/>
      <c r="O588" s="307"/>
      <c r="P588" s="307"/>
      <c r="Q588" s="307"/>
      <c r="R588" s="307"/>
      <c r="S588" s="307"/>
      <c r="T588" s="307"/>
      <c r="U588" s="307"/>
      <c r="V588" s="307"/>
      <c r="W588" s="307"/>
    </row>
    <row r="589" spans="1:23" s="306" customFormat="1" x14ac:dyDescent="0.2">
      <c r="A589" s="378"/>
      <c r="B589" s="308"/>
      <c r="C589" s="330"/>
      <c r="D589" s="349"/>
      <c r="E589" s="349"/>
      <c r="F589" s="349"/>
      <c r="I589" s="307"/>
      <c r="J589" s="307"/>
      <c r="K589" s="307"/>
      <c r="L589" s="307"/>
      <c r="M589" s="307"/>
      <c r="N589" s="307"/>
      <c r="O589" s="307"/>
      <c r="P589" s="307"/>
      <c r="Q589" s="307"/>
      <c r="R589" s="307"/>
      <c r="S589" s="307"/>
      <c r="T589" s="307"/>
      <c r="U589" s="307"/>
      <c r="V589" s="307"/>
      <c r="W589" s="307"/>
    </row>
    <row r="590" spans="1:23" s="306" customFormat="1" x14ac:dyDescent="0.2">
      <c r="A590" s="378"/>
      <c r="B590" s="308"/>
      <c r="C590" s="330"/>
      <c r="D590" s="349"/>
      <c r="E590" s="349"/>
      <c r="F590" s="349"/>
      <c r="I590" s="307"/>
      <c r="J590" s="307"/>
      <c r="K590" s="307"/>
      <c r="L590" s="307"/>
      <c r="M590" s="307"/>
      <c r="N590" s="307"/>
      <c r="O590" s="307"/>
      <c r="P590" s="307"/>
      <c r="Q590" s="307"/>
      <c r="R590" s="307"/>
      <c r="S590" s="307"/>
      <c r="T590" s="307"/>
      <c r="U590" s="307"/>
      <c r="V590" s="307"/>
      <c r="W590" s="307"/>
    </row>
    <row r="591" spans="1:23" s="306" customFormat="1" x14ac:dyDescent="0.2">
      <c r="A591" s="378"/>
      <c r="B591" s="379"/>
      <c r="C591" s="380"/>
      <c r="D591" s="349"/>
      <c r="E591" s="349"/>
      <c r="F591" s="349"/>
      <c r="I591" s="307"/>
      <c r="J591" s="307"/>
      <c r="K591" s="307"/>
      <c r="L591" s="307"/>
      <c r="M591" s="307"/>
      <c r="N591" s="307"/>
      <c r="O591" s="307"/>
      <c r="P591" s="307"/>
      <c r="Q591" s="307"/>
      <c r="R591" s="307"/>
      <c r="S591" s="307"/>
      <c r="T591" s="307"/>
      <c r="U591" s="307"/>
      <c r="V591" s="307"/>
      <c r="W591" s="307"/>
    </row>
    <row r="592" spans="1:23" s="306" customFormat="1" x14ac:dyDescent="0.2">
      <c r="A592" s="378"/>
      <c r="B592" s="379"/>
      <c r="C592" s="380"/>
      <c r="D592" s="349"/>
      <c r="E592" s="349"/>
      <c r="F592" s="349"/>
      <c r="I592" s="307"/>
      <c r="J592" s="307"/>
      <c r="K592" s="307"/>
      <c r="L592" s="307"/>
      <c r="M592" s="307"/>
      <c r="N592" s="307"/>
      <c r="O592" s="307"/>
      <c r="P592" s="307"/>
      <c r="Q592" s="307"/>
      <c r="R592" s="307"/>
      <c r="S592" s="307"/>
      <c r="T592" s="307"/>
      <c r="U592" s="307"/>
      <c r="V592" s="307"/>
      <c r="W592" s="307"/>
    </row>
    <row r="593" spans="1:23" s="306" customFormat="1" x14ac:dyDescent="0.2">
      <c r="A593" s="378"/>
      <c r="B593" s="379"/>
      <c r="C593" s="380"/>
      <c r="D593" s="349"/>
      <c r="E593" s="349"/>
      <c r="F593" s="349"/>
      <c r="I593" s="307"/>
      <c r="J593" s="307"/>
      <c r="K593" s="307"/>
      <c r="L593" s="307"/>
      <c r="M593" s="307"/>
      <c r="N593" s="307"/>
      <c r="O593" s="307"/>
      <c r="P593" s="307"/>
      <c r="Q593" s="307"/>
      <c r="R593" s="307"/>
      <c r="S593" s="307"/>
      <c r="T593" s="307"/>
      <c r="U593" s="307"/>
      <c r="V593" s="307"/>
      <c r="W593" s="307"/>
    </row>
    <row r="594" spans="1:23" s="306" customFormat="1" x14ac:dyDescent="0.2">
      <c r="A594" s="378"/>
      <c r="B594" s="379"/>
      <c r="C594" s="380"/>
      <c r="D594" s="349"/>
      <c r="E594" s="349"/>
      <c r="F594" s="349"/>
      <c r="I594" s="307"/>
      <c r="J594" s="307"/>
      <c r="K594" s="307"/>
      <c r="L594" s="307"/>
      <c r="M594" s="307"/>
      <c r="N594" s="307"/>
      <c r="O594" s="307"/>
      <c r="P594" s="307"/>
      <c r="Q594" s="307"/>
      <c r="R594" s="307"/>
      <c r="S594" s="307"/>
      <c r="T594" s="307"/>
      <c r="U594" s="307"/>
      <c r="V594" s="307"/>
      <c r="W594" s="307"/>
    </row>
    <row r="595" spans="1:23" s="306" customFormat="1" x14ac:dyDescent="0.2">
      <c r="A595" s="378"/>
      <c r="B595" s="379"/>
      <c r="C595" s="380"/>
      <c r="D595" s="349"/>
      <c r="E595" s="349"/>
      <c r="F595" s="349"/>
      <c r="I595" s="307"/>
      <c r="J595" s="307"/>
      <c r="K595" s="307"/>
      <c r="L595" s="307"/>
      <c r="M595" s="307"/>
      <c r="N595" s="307"/>
      <c r="O595" s="307"/>
      <c r="P595" s="307"/>
      <c r="Q595" s="307"/>
      <c r="R595" s="307"/>
      <c r="S595" s="307"/>
      <c r="T595" s="307"/>
      <c r="U595" s="307"/>
      <c r="V595" s="307"/>
      <c r="W595" s="307"/>
    </row>
    <row r="596" spans="1:23" s="306" customFormat="1" x14ac:dyDescent="0.2">
      <c r="A596" s="378"/>
      <c r="B596" s="379"/>
      <c r="C596" s="380"/>
      <c r="D596" s="349"/>
      <c r="E596" s="349"/>
      <c r="F596" s="349"/>
      <c r="I596" s="307"/>
      <c r="J596" s="307"/>
      <c r="K596" s="307"/>
      <c r="L596" s="307"/>
      <c r="M596" s="307"/>
      <c r="N596" s="307"/>
      <c r="O596" s="307"/>
      <c r="P596" s="307"/>
      <c r="Q596" s="307"/>
      <c r="R596" s="307"/>
      <c r="S596" s="307"/>
      <c r="T596" s="307"/>
      <c r="U596" s="307"/>
      <c r="V596" s="307"/>
      <c r="W596" s="307"/>
    </row>
    <row r="597" spans="1:23" s="306" customFormat="1" x14ac:dyDescent="0.2">
      <c r="A597" s="378"/>
      <c r="B597" s="308"/>
      <c r="C597" s="330"/>
      <c r="D597" s="349"/>
      <c r="E597" s="349"/>
      <c r="F597" s="349"/>
      <c r="I597" s="307"/>
      <c r="J597" s="307"/>
      <c r="K597" s="307"/>
      <c r="L597" s="307"/>
      <c r="M597" s="307"/>
      <c r="N597" s="307"/>
      <c r="O597" s="307"/>
      <c r="P597" s="307"/>
      <c r="Q597" s="307"/>
      <c r="R597" s="307"/>
      <c r="S597" s="307"/>
      <c r="T597" s="307"/>
      <c r="U597" s="307"/>
      <c r="V597" s="307"/>
      <c r="W597" s="307"/>
    </row>
    <row r="598" spans="1:23" s="306" customFormat="1" x14ac:dyDescent="0.2">
      <c r="A598" s="378"/>
      <c r="B598" s="308"/>
      <c r="C598" s="330"/>
      <c r="D598" s="349"/>
      <c r="E598" s="349"/>
      <c r="F598" s="349"/>
      <c r="I598" s="307"/>
      <c r="J598" s="307"/>
      <c r="K598" s="307"/>
      <c r="L598" s="307"/>
      <c r="M598" s="307"/>
      <c r="N598" s="307"/>
      <c r="O598" s="307"/>
      <c r="P598" s="307"/>
      <c r="Q598" s="307"/>
      <c r="R598" s="307"/>
      <c r="S598" s="307"/>
      <c r="T598" s="307"/>
      <c r="U598" s="307"/>
      <c r="V598" s="307"/>
      <c r="W598" s="307"/>
    </row>
    <row r="599" spans="1:23" s="306" customFormat="1" x14ac:dyDescent="0.2">
      <c r="A599" s="378"/>
      <c r="B599" s="308"/>
      <c r="C599" s="330"/>
      <c r="D599" s="349"/>
      <c r="E599" s="349"/>
      <c r="F599" s="349"/>
      <c r="I599" s="307"/>
      <c r="J599" s="307"/>
      <c r="K599" s="307"/>
      <c r="L599" s="307"/>
      <c r="M599" s="307"/>
      <c r="N599" s="307"/>
      <c r="O599" s="307"/>
      <c r="P599" s="307"/>
      <c r="Q599" s="307"/>
      <c r="R599" s="307"/>
      <c r="S599" s="307"/>
      <c r="T599" s="307"/>
      <c r="U599" s="307"/>
      <c r="V599" s="307"/>
      <c r="W599" s="307"/>
    </row>
    <row r="600" spans="1:23" s="306" customFormat="1" x14ac:dyDescent="0.2">
      <c r="A600" s="378"/>
      <c r="B600" s="308"/>
      <c r="C600" s="330"/>
      <c r="D600" s="349"/>
      <c r="E600" s="349"/>
      <c r="F600" s="349"/>
      <c r="I600" s="307"/>
      <c r="J600" s="307"/>
      <c r="K600" s="307"/>
      <c r="L600" s="307"/>
      <c r="M600" s="307"/>
      <c r="N600" s="307"/>
      <c r="O600" s="307"/>
      <c r="P600" s="307"/>
      <c r="Q600" s="307"/>
      <c r="R600" s="307"/>
      <c r="S600" s="307"/>
      <c r="T600" s="307"/>
      <c r="U600" s="307"/>
      <c r="V600" s="307"/>
      <c r="W600" s="307"/>
    </row>
    <row r="601" spans="1:23" s="306" customFormat="1" x14ac:dyDescent="0.2">
      <c r="A601" s="378"/>
      <c r="B601" s="308"/>
      <c r="C601" s="330"/>
      <c r="D601" s="349"/>
      <c r="E601" s="349"/>
      <c r="F601" s="349"/>
      <c r="I601" s="307"/>
      <c r="J601" s="307"/>
      <c r="K601" s="307"/>
      <c r="L601" s="307"/>
      <c r="M601" s="307"/>
      <c r="N601" s="307"/>
      <c r="O601" s="307"/>
      <c r="P601" s="307"/>
      <c r="Q601" s="307"/>
      <c r="R601" s="307"/>
      <c r="S601" s="307"/>
      <c r="T601" s="307"/>
      <c r="U601" s="307"/>
      <c r="V601" s="307"/>
      <c r="W601" s="307"/>
    </row>
    <row r="602" spans="1:23" s="306" customFormat="1" x14ac:dyDescent="0.2">
      <c r="A602" s="378"/>
      <c r="B602" s="308"/>
      <c r="C602" s="330"/>
      <c r="D602" s="349"/>
      <c r="E602" s="349"/>
      <c r="F602" s="349"/>
      <c r="I602" s="307"/>
      <c r="J602" s="307"/>
      <c r="K602" s="307"/>
      <c r="L602" s="307"/>
      <c r="M602" s="307"/>
      <c r="N602" s="307"/>
      <c r="O602" s="307"/>
      <c r="P602" s="307"/>
      <c r="Q602" s="307"/>
      <c r="R602" s="307"/>
      <c r="S602" s="307"/>
      <c r="T602" s="307"/>
      <c r="U602" s="307"/>
      <c r="V602" s="307"/>
      <c r="W602" s="307"/>
    </row>
    <row r="603" spans="1:23" s="306" customFormat="1" x14ac:dyDescent="0.2">
      <c r="A603" s="378"/>
      <c r="B603" s="308"/>
      <c r="C603" s="330"/>
      <c r="D603" s="331"/>
      <c r="E603" s="331"/>
      <c r="F603" s="331"/>
      <c r="I603" s="307"/>
      <c r="J603" s="307"/>
      <c r="K603" s="307"/>
      <c r="L603" s="307"/>
      <c r="M603" s="307"/>
      <c r="N603" s="307"/>
      <c r="O603" s="307"/>
      <c r="P603" s="307"/>
      <c r="Q603" s="307"/>
      <c r="R603" s="307"/>
      <c r="S603" s="307"/>
      <c r="T603" s="307"/>
      <c r="U603" s="307"/>
      <c r="V603" s="307"/>
      <c r="W603" s="307"/>
    </row>
    <row r="604" spans="1:23" s="306" customFormat="1" x14ac:dyDescent="0.2">
      <c r="A604" s="378"/>
      <c r="B604" s="308"/>
      <c r="C604" s="330"/>
      <c r="D604" s="349"/>
      <c r="E604" s="349"/>
      <c r="F604" s="349"/>
      <c r="I604" s="307"/>
      <c r="J604" s="307"/>
      <c r="K604" s="307"/>
      <c r="L604" s="307"/>
      <c r="M604" s="307"/>
      <c r="N604" s="307"/>
      <c r="O604" s="307"/>
      <c r="P604" s="307"/>
      <c r="Q604" s="307"/>
      <c r="R604" s="307"/>
      <c r="S604" s="307"/>
      <c r="T604" s="307"/>
      <c r="U604" s="307"/>
      <c r="V604" s="307"/>
      <c r="W604" s="307"/>
    </row>
    <row r="605" spans="1:23" s="306" customFormat="1" x14ac:dyDescent="0.2">
      <c r="A605" s="378"/>
      <c r="B605" s="308"/>
      <c r="C605" s="330"/>
      <c r="D605" s="349"/>
      <c r="E605" s="349"/>
      <c r="F605" s="349"/>
      <c r="I605" s="307"/>
      <c r="J605" s="307"/>
      <c r="K605" s="307"/>
      <c r="L605" s="307"/>
      <c r="M605" s="307"/>
      <c r="N605" s="307"/>
      <c r="O605" s="307"/>
      <c r="P605" s="307"/>
      <c r="Q605" s="307"/>
      <c r="R605" s="307"/>
      <c r="S605" s="307"/>
      <c r="T605" s="307"/>
      <c r="U605" s="307"/>
      <c r="V605" s="307"/>
      <c r="W605" s="307"/>
    </row>
    <row r="606" spans="1:23" s="306" customFormat="1" x14ac:dyDescent="0.2">
      <c r="A606" s="378"/>
      <c r="B606" s="308"/>
      <c r="C606" s="330"/>
      <c r="D606" s="349"/>
      <c r="E606" s="349"/>
      <c r="F606" s="349"/>
      <c r="I606" s="307"/>
      <c r="J606" s="307"/>
      <c r="K606" s="307"/>
      <c r="L606" s="307"/>
      <c r="M606" s="307"/>
      <c r="N606" s="307"/>
      <c r="O606" s="307"/>
      <c r="P606" s="307"/>
      <c r="Q606" s="307"/>
      <c r="R606" s="307"/>
      <c r="S606" s="307"/>
      <c r="T606" s="307"/>
      <c r="U606" s="307"/>
      <c r="V606" s="307"/>
      <c r="W606" s="307"/>
    </row>
    <row r="607" spans="1:23" s="306" customFormat="1" x14ac:dyDescent="0.2">
      <c r="A607" s="378"/>
      <c r="B607" s="308"/>
      <c r="C607" s="330"/>
      <c r="D607" s="349"/>
      <c r="E607" s="349"/>
      <c r="F607" s="349"/>
      <c r="I607" s="307"/>
      <c r="J607" s="307"/>
      <c r="K607" s="307"/>
      <c r="L607" s="307"/>
      <c r="M607" s="307"/>
      <c r="N607" s="307"/>
      <c r="O607" s="307"/>
      <c r="P607" s="307"/>
      <c r="Q607" s="307"/>
      <c r="R607" s="307"/>
      <c r="S607" s="307"/>
      <c r="T607" s="307"/>
      <c r="U607" s="307"/>
      <c r="V607" s="307"/>
      <c r="W607" s="307"/>
    </row>
    <row r="608" spans="1:23" s="306" customFormat="1" x14ac:dyDescent="0.2">
      <c r="A608" s="378"/>
      <c r="B608" s="308"/>
      <c r="C608" s="330"/>
      <c r="D608" s="349"/>
      <c r="E608" s="349"/>
      <c r="F608" s="349"/>
      <c r="I608" s="307"/>
      <c r="J608" s="307"/>
      <c r="K608" s="307"/>
      <c r="L608" s="307"/>
      <c r="M608" s="307"/>
      <c r="N608" s="307"/>
      <c r="O608" s="307"/>
      <c r="P608" s="307"/>
      <c r="Q608" s="307"/>
      <c r="R608" s="307"/>
      <c r="S608" s="307"/>
      <c r="T608" s="307"/>
      <c r="U608" s="307"/>
      <c r="V608" s="307"/>
      <c r="W608" s="307"/>
    </row>
    <row r="609" spans="1:23" s="306" customFormat="1" x14ac:dyDescent="0.2">
      <c r="A609" s="378"/>
      <c r="B609" s="308"/>
      <c r="C609" s="330"/>
      <c r="D609" s="349"/>
      <c r="E609" s="349"/>
      <c r="F609" s="349"/>
      <c r="I609" s="307"/>
      <c r="J609" s="307"/>
      <c r="K609" s="307"/>
      <c r="L609" s="307"/>
      <c r="M609" s="307"/>
      <c r="N609" s="307"/>
      <c r="O609" s="307"/>
      <c r="P609" s="307"/>
      <c r="Q609" s="307"/>
      <c r="R609" s="307"/>
      <c r="S609" s="307"/>
      <c r="T609" s="307"/>
      <c r="U609" s="307"/>
      <c r="V609" s="307"/>
      <c r="W609" s="307"/>
    </row>
    <row r="610" spans="1:23" s="306" customFormat="1" x14ac:dyDescent="0.2">
      <c r="A610" s="378"/>
      <c r="B610" s="308"/>
      <c r="C610" s="330"/>
      <c r="D610" s="349"/>
      <c r="E610" s="349"/>
      <c r="F610" s="349"/>
      <c r="I610" s="307"/>
      <c r="J610" s="307"/>
      <c r="K610" s="307"/>
      <c r="L610" s="307"/>
      <c r="M610" s="307"/>
      <c r="N610" s="307"/>
      <c r="O610" s="307"/>
      <c r="P610" s="307"/>
      <c r="Q610" s="307"/>
      <c r="R610" s="307"/>
      <c r="S610" s="307"/>
      <c r="T610" s="307"/>
      <c r="U610" s="307"/>
      <c r="V610" s="307"/>
      <c r="W610" s="307"/>
    </row>
    <row r="611" spans="1:23" s="306" customFormat="1" x14ac:dyDescent="0.2">
      <c r="A611" s="378"/>
      <c r="B611" s="308"/>
      <c r="C611" s="330"/>
      <c r="D611" s="349"/>
      <c r="E611" s="349"/>
      <c r="F611" s="349"/>
      <c r="I611" s="307"/>
      <c r="J611" s="307"/>
      <c r="K611" s="307"/>
      <c r="L611" s="307"/>
      <c r="M611" s="307"/>
      <c r="N611" s="307"/>
      <c r="O611" s="307"/>
      <c r="P611" s="307"/>
      <c r="Q611" s="307"/>
      <c r="R611" s="307"/>
      <c r="S611" s="307"/>
      <c r="T611" s="307"/>
      <c r="U611" s="307"/>
      <c r="V611" s="307"/>
      <c r="W611" s="307"/>
    </row>
    <row r="612" spans="1:23" s="306" customFormat="1" x14ac:dyDescent="0.2">
      <c r="A612" s="378"/>
      <c r="B612" s="308"/>
      <c r="C612" s="330"/>
      <c r="D612" s="349"/>
      <c r="E612" s="349"/>
      <c r="F612" s="349"/>
      <c r="I612" s="307"/>
      <c r="J612" s="307"/>
      <c r="K612" s="307"/>
      <c r="L612" s="307"/>
      <c r="M612" s="307"/>
      <c r="N612" s="307"/>
      <c r="O612" s="307"/>
      <c r="P612" s="307"/>
      <c r="Q612" s="307"/>
      <c r="R612" s="307"/>
      <c r="S612" s="307"/>
      <c r="T612" s="307"/>
      <c r="U612" s="307"/>
      <c r="V612" s="307"/>
      <c r="W612" s="307"/>
    </row>
    <row r="613" spans="1:23" s="306" customFormat="1" x14ac:dyDescent="0.2">
      <c r="A613" s="378"/>
      <c r="B613" s="308"/>
      <c r="C613" s="330"/>
      <c r="D613" s="331"/>
      <c r="E613" s="331"/>
      <c r="F613" s="331"/>
      <c r="I613" s="307"/>
      <c r="J613" s="307"/>
      <c r="K613" s="307"/>
      <c r="L613" s="307"/>
      <c r="M613" s="307"/>
      <c r="N613" s="307"/>
      <c r="O613" s="307"/>
      <c r="P613" s="307"/>
      <c r="Q613" s="307"/>
      <c r="R613" s="307"/>
      <c r="S613" s="307"/>
      <c r="T613" s="307"/>
      <c r="U613" s="307"/>
      <c r="V613" s="307"/>
      <c r="W613" s="307"/>
    </row>
    <row r="614" spans="1:23" s="306" customFormat="1" x14ac:dyDescent="0.2">
      <c r="A614" s="378"/>
      <c r="B614" s="308"/>
      <c r="C614" s="330"/>
      <c r="D614" s="349"/>
      <c r="E614" s="349"/>
      <c r="F614" s="349"/>
      <c r="I614" s="307"/>
      <c r="J614" s="307"/>
      <c r="K614" s="307"/>
      <c r="L614" s="307"/>
      <c r="M614" s="307"/>
      <c r="N614" s="307"/>
      <c r="O614" s="307"/>
      <c r="P614" s="307"/>
      <c r="Q614" s="307"/>
      <c r="R614" s="307"/>
      <c r="S614" s="307"/>
      <c r="T614" s="307"/>
      <c r="U614" s="307"/>
      <c r="V614" s="307"/>
      <c r="W614" s="307"/>
    </row>
    <row r="615" spans="1:23" s="306" customFormat="1" x14ac:dyDescent="0.2">
      <c r="A615" s="378"/>
      <c r="B615" s="308"/>
      <c r="C615" s="330"/>
      <c r="D615" s="349"/>
      <c r="E615" s="349"/>
      <c r="F615" s="349"/>
      <c r="I615" s="307"/>
      <c r="J615" s="307"/>
      <c r="K615" s="307"/>
      <c r="L615" s="307"/>
      <c r="M615" s="307"/>
      <c r="N615" s="307"/>
      <c r="O615" s="307"/>
      <c r="P615" s="307"/>
      <c r="Q615" s="307"/>
      <c r="R615" s="307"/>
      <c r="S615" s="307"/>
      <c r="T615" s="307"/>
      <c r="U615" s="307"/>
      <c r="V615" s="307"/>
      <c r="W615" s="307"/>
    </row>
    <row r="616" spans="1:23" s="306" customFormat="1" x14ac:dyDescent="0.2">
      <c r="A616" s="378"/>
      <c r="B616" s="308"/>
      <c r="C616" s="330"/>
      <c r="D616" s="349"/>
      <c r="E616" s="349"/>
      <c r="F616" s="349"/>
      <c r="I616" s="307"/>
      <c r="J616" s="307"/>
      <c r="K616" s="307"/>
      <c r="L616" s="307"/>
      <c r="M616" s="307"/>
      <c r="N616" s="307"/>
      <c r="O616" s="307"/>
      <c r="P616" s="307"/>
      <c r="Q616" s="307"/>
      <c r="R616" s="307"/>
      <c r="S616" s="307"/>
      <c r="T616" s="307"/>
      <c r="U616" s="307"/>
      <c r="V616" s="307"/>
      <c r="W616" s="307"/>
    </row>
    <row r="617" spans="1:23" s="306" customFormat="1" x14ac:dyDescent="0.2">
      <c r="A617" s="378"/>
      <c r="B617" s="308"/>
      <c r="C617" s="330"/>
      <c r="D617" s="349"/>
      <c r="E617" s="349"/>
      <c r="F617" s="349"/>
      <c r="I617" s="307"/>
      <c r="J617" s="307"/>
      <c r="K617" s="307"/>
      <c r="L617" s="307"/>
      <c r="M617" s="307"/>
      <c r="N617" s="307"/>
      <c r="O617" s="307"/>
      <c r="P617" s="307"/>
      <c r="Q617" s="307"/>
      <c r="R617" s="307"/>
      <c r="S617" s="307"/>
      <c r="T617" s="307"/>
      <c r="U617" s="307"/>
      <c r="V617" s="307"/>
      <c r="W617" s="307"/>
    </row>
    <row r="618" spans="1:23" s="306" customFormat="1" x14ac:dyDescent="0.2">
      <c r="A618" s="378"/>
      <c r="B618" s="308"/>
      <c r="C618" s="330"/>
      <c r="D618" s="349"/>
      <c r="E618" s="349"/>
      <c r="F618" s="349"/>
      <c r="I618" s="307"/>
      <c r="J618" s="307"/>
      <c r="K618" s="307"/>
      <c r="L618" s="307"/>
      <c r="M618" s="307"/>
      <c r="N618" s="307"/>
      <c r="O618" s="307"/>
      <c r="P618" s="307"/>
      <c r="Q618" s="307"/>
      <c r="R618" s="307"/>
      <c r="S618" s="307"/>
      <c r="T618" s="307"/>
      <c r="U618" s="307"/>
      <c r="V618" s="307"/>
      <c r="W618" s="307"/>
    </row>
    <row r="619" spans="1:23" s="306" customFormat="1" x14ac:dyDescent="0.2">
      <c r="A619" s="378"/>
      <c r="B619" s="379"/>
      <c r="C619" s="380"/>
      <c r="D619" s="349"/>
      <c r="E619" s="349"/>
      <c r="F619" s="349"/>
      <c r="I619" s="307"/>
      <c r="J619" s="307"/>
      <c r="K619" s="307"/>
      <c r="L619" s="307"/>
      <c r="M619" s="307"/>
      <c r="N619" s="307"/>
      <c r="O619" s="307"/>
      <c r="P619" s="307"/>
      <c r="Q619" s="307"/>
      <c r="R619" s="307"/>
      <c r="S619" s="307"/>
      <c r="T619" s="307"/>
      <c r="U619" s="307"/>
      <c r="V619" s="307"/>
      <c r="W619" s="307"/>
    </row>
    <row r="620" spans="1:23" s="306" customFormat="1" x14ac:dyDescent="0.2">
      <c r="A620" s="378"/>
      <c r="B620" s="379"/>
      <c r="C620" s="380"/>
      <c r="D620" s="349"/>
      <c r="E620" s="349"/>
      <c r="F620" s="349"/>
      <c r="I620" s="307"/>
      <c r="J620" s="307"/>
      <c r="K620" s="307"/>
      <c r="L620" s="307"/>
      <c r="M620" s="307"/>
      <c r="N620" s="307"/>
      <c r="O620" s="307"/>
      <c r="P620" s="307"/>
      <c r="Q620" s="307"/>
      <c r="R620" s="307"/>
      <c r="S620" s="307"/>
      <c r="T620" s="307"/>
      <c r="U620" s="307"/>
      <c r="V620" s="307"/>
      <c r="W620" s="307"/>
    </row>
    <row r="621" spans="1:23" s="306" customFormat="1" x14ac:dyDescent="0.2">
      <c r="A621" s="378"/>
      <c r="B621" s="379"/>
      <c r="C621" s="380"/>
      <c r="D621" s="349"/>
      <c r="E621" s="349"/>
      <c r="F621" s="349"/>
      <c r="I621" s="307"/>
      <c r="J621" s="307"/>
      <c r="K621" s="307"/>
      <c r="L621" s="307"/>
      <c r="M621" s="307"/>
      <c r="N621" s="307"/>
      <c r="O621" s="307"/>
      <c r="P621" s="307"/>
      <c r="Q621" s="307"/>
      <c r="R621" s="307"/>
      <c r="S621" s="307"/>
      <c r="T621" s="307"/>
      <c r="U621" s="307"/>
      <c r="V621" s="307"/>
      <c r="W621" s="307"/>
    </row>
    <row r="622" spans="1:23" s="306" customFormat="1" x14ac:dyDescent="0.2">
      <c r="A622" s="378"/>
      <c r="B622" s="379"/>
      <c r="C622" s="380"/>
      <c r="D622" s="349"/>
      <c r="E622" s="349"/>
      <c r="F622" s="349"/>
      <c r="I622" s="307"/>
      <c r="J622" s="307"/>
      <c r="K622" s="307"/>
      <c r="L622" s="307"/>
      <c r="M622" s="307"/>
      <c r="N622" s="307"/>
      <c r="O622" s="307"/>
      <c r="P622" s="307"/>
      <c r="Q622" s="307"/>
      <c r="R622" s="307"/>
      <c r="S622" s="307"/>
      <c r="T622" s="307"/>
      <c r="U622" s="307"/>
      <c r="V622" s="307"/>
      <c r="W622" s="307"/>
    </row>
    <row r="623" spans="1:23" s="306" customFormat="1" x14ac:dyDescent="0.2">
      <c r="A623" s="378"/>
      <c r="B623" s="379"/>
      <c r="C623" s="380"/>
      <c r="D623" s="349"/>
      <c r="E623" s="349"/>
      <c r="F623" s="349"/>
      <c r="I623" s="307"/>
      <c r="J623" s="307"/>
      <c r="K623" s="307"/>
      <c r="L623" s="307"/>
      <c r="M623" s="307"/>
      <c r="N623" s="307"/>
      <c r="O623" s="307"/>
      <c r="P623" s="307"/>
      <c r="Q623" s="307"/>
      <c r="R623" s="307"/>
      <c r="S623" s="307"/>
      <c r="T623" s="307"/>
      <c r="U623" s="307"/>
      <c r="V623" s="307"/>
      <c r="W623" s="307"/>
    </row>
    <row r="624" spans="1:23" s="306" customFormat="1" x14ac:dyDescent="0.2">
      <c r="A624" s="378"/>
      <c r="B624" s="379"/>
      <c r="C624" s="380"/>
      <c r="D624" s="349"/>
      <c r="E624" s="349"/>
      <c r="F624" s="349"/>
      <c r="I624" s="307"/>
      <c r="J624" s="307"/>
      <c r="K624" s="307"/>
      <c r="L624" s="307"/>
      <c r="M624" s="307"/>
      <c r="N624" s="307"/>
      <c r="O624" s="307"/>
      <c r="P624" s="307"/>
      <c r="Q624" s="307"/>
      <c r="R624" s="307"/>
      <c r="S624" s="307"/>
      <c r="T624" s="307"/>
      <c r="U624" s="307"/>
      <c r="V624" s="307"/>
      <c r="W624" s="307"/>
    </row>
    <row r="625" spans="1:23" s="306" customFormat="1" x14ac:dyDescent="0.2">
      <c r="A625" s="378"/>
      <c r="B625" s="308"/>
      <c r="C625" s="330"/>
      <c r="D625" s="349"/>
      <c r="E625" s="349"/>
      <c r="F625" s="349"/>
      <c r="I625" s="307"/>
      <c r="J625" s="307"/>
      <c r="K625" s="307"/>
      <c r="L625" s="307"/>
      <c r="M625" s="307"/>
      <c r="N625" s="307"/>
      <c r="O625" s="307"/>
      <c r="P625" s="307"/>
      <c r="Q625" s="307"/>
      <c r="R625" s="307"/>
      <c r="S625" s="307"/>
      <c r="T625" s="307"/>
      <c r="U625" s="307"/>
      <c r="V625" s="307"/>
      <c r="W625" s="307"/>
    </row>
    <row r="626" spans="1:23" s="306" customFormat="1" x14ac:dyDescent="0.2">
      <c r="A626" s="378"/>
      <c r="B626" s="308"/>
      <c r="C626" s="330"/>
      <c r="D626" s="349"/>
      <c r="E626" s="349"/>
      <c r="F626" s="349"/>
      <c r="I626" s="307"/>
      <c r="J626" s="307"/>
      <c r="K626" s="307"/>
      <c r="L626" s="307"/>
      <c r="M626" s="307"/>
      <c r="N626" s="307"/>
      <c r="O626" s="307"/>
      <c r="P626" s="307"/>
      <c r="Q626" s="307"/>
      <c r="R626" s="307"/>
      <c r="S626" s="307"/>
      <c r="T626" s="307"/>
      <c r="U626" s="307"/>
      <c r="V626" s="307"/>
      <c r="W626" s="307"/>
    </row>
    <row r="627" spans="1:23" s="306" customFormat="1" x14ac:dyDescent="0.2">
      <c r="A627" s="378"/>
      <c r="B627" s="308"/>
      <c r="C627" s="330"/>
      <c r="D627" s="349"/>
      <c r="E627" s="349"/>
      <c r="F627" s="349"/>
      <c r="I627" s="307"/>
      <c r="J627" s="307"/>
      <c r="K627" s="307"/>
      <c r="L627" s="307"/>
      <c r="M627" s="307"/>
      <c r="N627" s="307"/>
      <c r="O627" s="307"/>
      <c r="P627" s="307"/>
      <c r="Q627" s="307"/>
      <c r="R627" s="307"/>
      <c r="S627" s="307"/>
      <c r="T627" s="307"/>
      <c r="U627" s="307"/>
      <c r="V627" s="307"/>
      <c r="W627" s="307"/>
    </row>
    <row r="628" spans="1:23" s="306" customFormat="1" x14ac:dyDescent="0.2">
      <c r="A628" s="378"/>
      <c r="B628" s="308"/>
      <c r="C628" s="330"/>
      <c r="D628" s="349"/>
      <c r="E628" s="349"/>
      <c r="F628" s="349"/>
      <c r="I628" s="307"/>
      <c r="J628" s="307"/>
      <c r="K628" s="307"/>
      <c r="L628" s="307"/>
      <c r="M628" s="307"/>
      <c r="N628" s="307"/>
      <c r="O628" s="307"/>
      <c r="P628" s="307"/>
      <c r="Q628" s="307"/>
      <c r="R628" s="307"/>
      <c r="S628" s="307"/>
      <c r="T628" s="307"/>
      <c r="U628" s="307"/>
      <c r="V628" s="307"/>
      <c r="W628" s="307"/>
    </row>
    <row r="629" spans="1:23" s="306" customFormat="1" x14ac:dyDescent="0.2">
      <c r="A629" s="378"/>
      <c r="B629" s="308"/>
      <c r="C629" s="330"/>
      <c r="D629" s="349"/>
      <c r="E629" s="349"/>
      <c r="F629" s="349"/>
      <c r="I629" s="307"/>
      <c r="J629" s="307"/>
      <c r="K629" s="307"/>
      <c r="L629" s="307"/>
      <c r="M629" s="307"/>
      <c r="N629" s="307"/>
      <c r="O629" s="307"/>
      <c r="P629" s="307"/>
      <c r="Q629" s="307"/>
      <c r="R629" s="307"/>
      <c r="S629" s="307"/>
      <c r="T629" s="307"/>
      <c r="U629" s="307"/>
      <c r="V629" s="307"/>
      <c r="W629" s="307"/>
    </row>
    <row r="630" spans="1:23" s="306" customFormat="1" x14ac:dyDescent="0.2">
      <c r="A630" s="378"/>
      <c r="B630" s="308"/>
      <c r="C630" s="330"/>
      <c r="D630" s="349"/>
      <c r="E630" s="349"/>
      <c r="F630" s="349"/>
      <c r="I630" s="307"/>
      <c r="J630" s="307"/>
      <c r="K630" s="307"/>
      <c r="L630" s="307"/>
      <c r="M630" s="307"/>
      <c r="N630" s="307"/>
      <c r="O630" s="307"/>
      <c r="P630" s="307"/>
      <c r="Q630" s="307"/>
      <c r="R630" s="307"/>
      <c r="S630" s="307"/>
      <c r="T630" s="307"/>
      <c r="U630" s="307"/>
      <c r="V630" s="307"/>
      <c r="W630" s="307"/>
    </row>
    <row r="631" spans="1:23" s="306" customFormat="1" x14ac:dyDescent="0.2">
      <c r="A631" s="378"/>
      <c r="B631" s="308"/>
      <c r="C631" s="330"/>
      <c r="D631" s="349"/>
      <c r="E631" s="349"/>
      <c r="F631" s="349"/>
      <c r="I631" s="307"/>
      <c r="J631" s="307"/>
      <c r="K631" s="307"/>
      <c r="L631" s="307"/>
      <c r="M631" s="307"/>
      <c r="N631" s="307"/>
      <c r="O631" s="307"/>
      <c r="P631" s="307"/>
      <c r="Q631" s="307"/>
      <c r="R631" s="307"/>
      <c r="S631" s="307"/>
      <c r="T631" s="307"/>
      <c r="U631" s="307"/>
      <c r="V631" s="307"/>
      <c r="W631" s="307"/>
    </row>
    <row r="632" spans="1:23" s="306" customFormat="1" x14ac:dyDescent="0.2">
      <c r="A632" s="378"/>
      <c r="B632" s="308"/>
      <c r="C632" s="330"/>
      <c r="D632" s="331"/>
      <c r="E632" s="331"/>
      <c r="F632" s="331"/>
      <c r="I632" s="307"/>
      <c r="J632" s="307"/>
      <c r="K632" s="307"/>
      <c r="L632" s="307"/>
      <c r="M632" s="307"/>
      <c r="N632" s="307"/>
      <c r="O632" s="307"/>
      <c r="P632" s="307"/>
      <c r="Q632" s="307"/>
      <c r="R632" s="307"/>
      <c r="S632" s="307"/>
      <c r="T632" s="307"/>
      <c r="U632" s="307"/>
      <c r="V632" s="307"/>
      <c r="W632" s="307"/>
    </row>
    <row r="633" spans="1:23" s="306" customFormat="1" x14ac:dyDescent="0.2">
      <c r="A633" s="378"/>
      <c r="B633" s="308"/>
      <c r="C633" s="330"/>
      <c r="D633" s="349"/>
      <c r="E633" s="349"/>
      <c r="F633" s="349"/>
      <c r="I633" s="307"/>
      <c r="J633" s="307"/>
      <c r="K633" s="307"/>
      <c r="L633" s="307"/>
      <c r="M633" s="307"/>
      <c r="N633" s="307"/>
      <c r="O633" s="307"/>
      <c r="P633" s="307"/>
      <c r="Q633" s="307"/>
      <c r="R633" s="307"/>
      <c r="S633" s="307"/>
      <c r="T633" s="307"/>
      <c r="U633" s="307"/>
      <c r="V633" s="307"/>
      <c r="W633" s="307"/>
    </row>
    <row r="634" spans="1:23" s="306" customFormat="1" x14ac:dyDescent="0.2">
      <c r="A634" s="378"/>
      <c r="B634" s="308"/>
      <c r="C634" s="330"/>
      <c r="D634" s="349"/>
      <c r="E634" s="349"/>
      <c r="F634" s="349"/>
      <c r="I634" s="307"/>
      <c r="J634" s="307"/>
      <c r="K634" s="307"/>
      <c r="L634" s="307"/>
      <c r="M634" s="307"/>
      <c r="N634" s="307"/>
      <c r="O634" s="307"/>
      <c r="P634" s="307"/>
      <c r="Q634" s="307"/>
      <c r="R634" s="307"/>
      <c r="S634" s="307"/>
      <c r="T634" s="307"/>
      <c r="U634" s="307"/>
      <c r="V634" s="307"/>
      <c r="W634" s="307"/>
    </row>
    <row r="635" spans="1:23" s="306" customFormat="1" x14ac:dyDescent="0.2">
      <c r="A635" s="378"/>
      <c r="B635" s="308"/>
      <c r="C635" s="330"/>
      <c r="D635" s="349"/>
      <c r="E635" s="349"/>
      <c r="F635" s="349"/>
      <c r="I635" s="307"/>
      <c r="J635" s="307"/>
      <c r="K635" s="307"/>
      <c r="L635" s="307"/>
      <c r="M635" s="307"/>
      <c r="N635" s="307"/>
      <c r="O635" s="307"/>
      <c r="P635" s="307"/>
      <c r="Q635" s="307"/>
      <c r="R635" s="307"/>
      <c r="S635" s="307"/>
      <c r="T635" s="307"/>
      <c r="U635" s="307"/>
      <c r="V635" s="307"/>
      <c r="W635" s="307"/>
    </row>
    <row r="636" spans="1:23" s="306" customFormat="1" x14ac:dyDescent="0.2">
      <c r="A636" s="378"/>
      <c r="B636" s="308"/>
      <c r="C636" s="330"/>
      <c r="D636" s="349"/>
      <c r="E636" s="349"/>
      <c r="F636" s="349"/>
      <c r="I636" s="307"/>
      <c r="J636" s="307"/>
      <c r="K636" s="307"/>
      <c r="L636" s="307"/>
      <c r="M636" s="307"/>
      <c r="N636" s="307"/>
      <c r="O636" s="307"/>
      <c r="P636" s="307"/>
      <c r="Q636" s="307"/>
      <c r="R636" s="307"/>
      <c r="S636" s="307"/>
      <c r="T636" s="307"/>
      <c r="U636" s="307"/>
      <c r="V636" s="307"/>
      <c r="W636" s="307"/>
    </row>
    <row r="637" spans="1:23" s="306" customFormat="1" x14ac:dyDescent="0.2">
      <c r="A637" s="378"/>
      <c r="B637" s="308"/>
      <c r="C637" s="330"/>
      <c r="D637" s="349"/>
      <c r="E637" s="349"/>
      <c r="F637" s="349"/>
      <c r="I637" s="307"/>
      <c r="J637" s="307"/>
      <c r="K637" s="307"/>
      <c r="L637" s="307"/>
      <c r="M637" s="307"/>
      <c r="N637" s="307"/>
      <c r="O637" s="307"/>
      <c r="P637" s="307"/>
      <c r="Q637" s="307"/>
      <c r="R637" s="307"/>
      <c r="S637" s="307"/>
      <c r="T637" s="307"/>
      <c r="U637" s="307"/>
      <c r="V637" s="307"/>
      <c r="W637" s="307"/>
    </row>
    <row r="638" spans="1:23" s="306" customFormat="1" x14ac:dyDescent="0.2">
      <c r="A638" s="378"/>
      <c r="B638" s="308"/>
      <c r="C638" s="330"/>
      <c r="D638" s="349"/>
      <c r="E638" s="349"/>
      <c r="F638" s="349"/>
      <c r="I638" s="307"/>
      <c r="J638" s="307"/>
      <c r="K638" s="307"/>
      <c r="L638" s="307"/>
      <c r="M638" s="307"/>
      <c r="N638" s="307"/>
      <c r="O638" s="307"/>
      <c r="P638" s="307"/>
      <c r="Q638" s="307"/>
      <c r="R638" s="307"/>
      <c r="S638" s="307"/>
      <c r="T638" s="307"/>
      <c r="U638" s="307"/>
      <c r="V638" s="307"/>
      <c r="W638" s="307"/>
    </row>
    <row r="639" spans="1:23" s="306" customFormat="1" x14ac:dyDescent="0.2">
      <c r="A639" s="378"/>
      <c r="B639" s="308"/>
      <c r="C639" s="330"/>
      <c r="D639" s="349"/>
      <c r="E639" s="349"/>
      <c r="F639" s="349"/>
      <c r="I639" s="307"/>
      <c r="J639" s="307"/>
      <c r="K639" s="307"/>
      <c r="L639" s="307"/>
      <c r="M639" s="307"/>
      <c r="N639" s="307"/>
      <c r="O639" s="307"/>
      <c r="P639" s="307"/>
      <c r="Q639" s="307"/>
      <c r="R639" s="307"/>
      <c r="S639" s="307"/>
      <c r="T639" s="307"/>
      <c r="U639" s="307"/>
      <c r="V639" s="307"/>
      <c r="W639" s="307"/>
    </row>
    <row r="640" spans="1:23" s="306" customFormat="1" x14ac:dyDescent="0.2">
      <c r="A640" s="378"/>
      <c r="B640" s="308"/>
      <c r="C640" s="330"/>
      <c r="D640" s="349"/>
      <c r="E640" s="349"/>
      <c r="F640" s="349"/>
      <c r="I640" s="307"/>
      <c r="J640" s="307"/>
      <c r="K640" s="307"/>
      <c r="L640" s="307"/>
      <c r="M640" s="307"/>
      <c r="N640" s="307"/>
      <c r="O640" s="307"/>
      <c r="P640" s="307"/>
      <c r="Q640" s="307"/>
      <c r="R640" s="307"/>
      <c r="S640" s="307"/>
      <c r="T640" s="307"/>
      <c r="U640" s="307"/>
      <c r="V640" s="307"/>
      <c r="W640" s="307"/>
    </row>
    <row r="641" spans="1:23" s="306" customFormat="1" x14ac:dyDescent="0.2">
      <c r="A641" s="378"/>
      <c r="B641" s="308"/>
      <c r="C641" s="330"/>
      <c r="D641" s="349"/>
      <c r="E641" s="349"/>
      <c r="F641" s="349"/>
      <c r="I641" s="307"/>
      <c r="J641" s="307"/>
      <c r="K641" s="307"/>
      <c r="L641" s="307"/>
      <c r="M641" s="307"/>
      <c r="N641" s="307"/>
      <c r="O641" s="307"/>
      <c r="P641" s="307"/>
      <c r="Q641" s="307"/>
      <c r="R641" s="307"/>
      <c r="S641" s="307"/>
      <c r="T641" s="307"/>
      <c r="U641" s="307"/>
      <c r="V641" s="307"/>
      <c r="W641" s="307"/>
    </row>
    <row r="642" spans="1:23" s="306" customFormat="1" x14ac:dyDescent="0.2">
      <c r="A642" s="378"/>
      <c r="B642" s="308"/>
      <c r="C642" s="330"/>
      <c r="D642" s="331"/>
      <c r="E642" s="331"/>
      <c r="F642" s="331"/>
      <c r="I642" s="307"/>
      <c r="J642" s="307"/>
      <c r="K642" s="307"/>
      <c r="L642" s="307"/>
      <c r="M642" s="307"/>
      <c r="N642" s="307"/>
      <c r="O642" s="307"/>
      <c r="P642" s="307"/>
      <c r="Q642" s="307"/>
      <c r="R642" s="307"/>
      <c r="S642" s="307"/>
      <c r="T642" s="307"/>
      <c r="U642" s="307"/>
      <c r="V642" s="307"/>
      <c r="W642" s="307"/>
    </row>
    <row r="643" spans="1:23" s="306" customFormat="1" x14ac:dyDescent="0.2">
      <c r="A643" s="378"/>
      <c r="B643" s="308"/>
      <c r="C643" s="330"/>
      <c r="D643" s="349"/>
      <c r="E643" s="349"/>
      <c r="F643" s="349"/>
      <c r="I643" s="307"/>
      <c r="J643" s="307"/>
      <c r="K643" s="307"/>
      <c r="L643" s="307"/>
      <c r="M643" s="307"/>
      <c r="N643" s="307"/>
      <c r="O643" s="307"/>
      <c r="P643" s="307"/>
      <c r="Q643" s="307"/>
      <c r="R643" s="307"/>
      <c r="S643" s="307"/>
      <c r="T643" s="307"/>
      <c r="U643" s="307"/>
      <c r="V643" s="307"/>
      <c r="W643" s="307"/>
    </row>
    <row r="644" spans="1:23" s="306" customFormat="1" x14ac:dyDescent="0.2">
      <c r="A644" s="378"/>
      <c r="B644" s="308"/>
      <c r="C644" s="330"/>
      <c r="D644" s="349"/>
      <c r="E644" s="349"/>
      <c r="F644" s="349"/>
      <c r="I644" s="307"/>
      <c r="J644" s="307"/>
      <c r="K644" s="307"/>
      <c r="L644" s="307"/>
      <c r="M644" s="307"/>
      <c r="N644" s="307"/>
      <c r="O644" s="307"/>
      <c r="P644" s="307"/>
      <c r="Q644" s="307"/>
      <c r="R644" s="307"/>
      <c r="S644" s="307"/>
      <c r="T644" s="307"/>
      <c r="U644" s="307"/>
      <c r="V644" s="307"/>
      <c r="W644" s="307"/>
    </row>
    <row r="645" spans="1:23" s="306" customFormat="1" x14ac:dyDescent="0.2">
      <c r="A645" s="378"/>
      <c r="B645" s="308"/>
      <c r="C645" s="330"/>
      <c r="D645" s="349"/>
      <c r="E645" s="349"/>
      <c r="F645" s="349"/>
      <c r="I645" s="307"/>
      <c r="J645" s="307"/>
      <c r="K645" s="307"/>
      <c r="L645" s="307"/>
      <c r="M645" s="307"/>
      <c r="N645" s="307"/>
      <c r="O645" s="307"/>
      <c r="P645" s="307"/>
      <c r="Q645" s="307"/>
      <c r="R645" s="307"/>
      <c r="S645" s="307"/>
      <c r="T645" s="307"/>
      <c r="U645" s="307"/>
      <c r="V645" s="307"/>
      <c r="W645" s="307"/>
    </row>
    <row r="646" spans="1:23" s="306" customFormat="1" x14ac:dyDescent="0.2">
      <c r="A646" s="378"/>
      <c r="B646" s="308"/>
      <c r="C646" s="330"/>
      <c r="D646" s="349"/>
      <c r="E646" s="349"/>
      <c r="F646" s="349"/>
      <c r="I646" s="307"/>
      <c r="J646" s="307"/>
      <c r="K646" s="307"/>
      <c r="L646" s="307"/>
      <c r="M646" s="307"/>
      <c r="N646" s="307"/>
      <c r="O646" s="307"/>
      <c r="P646" s="307"/>
      <c r="Q646" s="307"/>
      <c r="R646" s="307"/>
      <c r="S646" s="307"/>
      <c r="T646" s="307"/>
      <c r="U646" s="307"/>
      <c r="V646" s="307"/>
      <c r="W646" s="307"/>
    </row>
    <row r="647" spans="1:23" s="306" customFormat="1" x14ac:dyDescent="0.2">
      <c r="A647" s="378"/>
      <c r="B647" s="308"/>
      <c r="C647" s="330"/>
      <c r="D647" s="349"/>
      <c r="E647" s="349"/>
      <c r="F647" s="349"/>
      <c r="I647" s="307"/>
      <c r="J647" s="307"/>
      <c r="K647" s="307"/>
      <c r="L647" s="307"/>
      <c r="M647" s="307"/>
      <c r="N647" s="307"/>
      <c r="O647" s="307"/>
      <c r="P647" s="307"/>
      <c r="Q647" s="307"/>
      <c r="R647" s="307"/>
      <c r="S647" s="307"/>
      <c r="T647" s="307"/>
      <c r="U647" s="307"/>
      <c r="V647" s="307"/>
      <c r="W647" s="307"/>
    </row>
    <row r="648" spans="1:23" s="306" customFormat="1" x14ac:dyDescent="0.2">
      <c r="A648" s="378"/>
      <c r="B648" s="379"/>
      <c r="C648" s="380"/>
      <c r="D648" s="349"/>
      <c r="E648" s="349"/>
      <c r="F648" s="349"/>
      <c r="I648" s="307"/>
      <c r="J648" s="307"/>
      <c r="K648" s="307"/>
      <c r="L648" s="307"/>
      <c r="M648" s="307"/>
      <c r="N648" s="307"/>
      <c r="O648" s="307"/>
      <c r="P648" s="307"/>
      <c r="Q648" s="307"/>
      <c r="R648" s="307"/>
      <c r="S648" s="307"/>
      <c r="T648" s="307"/>
      <c r="U648" s="307"/>
      <c r="V648" s="307"/>
      <c r="W648" s="307"/>
    </row>
    <row r="649" spans="1:23" s="306" customFormat="1" x14ac:dyDescent="0.2">
      <c r="A649" s="378"/>
      <c r="B649" s="379"/>
      <c r="C649" s="380"/>
      <c r="D649" s="349"/>
      <c r="E649" s="349"/>
      <c r="F649" s="349"/>
      <c r="I649" s="307"/>
      <c r="J649" s="307"/>
      <c r="K649" s="307"/>
      <c r="L649" s="307"/>
      <c r="M649" s="307"/>
      <c r="N649" s="307"/>
      <c r="O649" s="307"/>
      <c r="P649" s="307"/>
      <c r="Q649" s="307"/>
      <c r="R649" s="307"/>
      <c r="S649" s="307"/>
      <c r="T649" s="307"/>
      <c r="U649" s="307"/>
      <c r="V649" s="307"/>
      <c r="W649" s="307"/>
    </row>
    <row r="650" spans="1:23" s="306" customFormat="1" x14ac:dyDescent="0.2">
      <c r="A650" s="378"/>
      <c r="B650" s="379"/>
      <c r="C650" s="380"/>
      <c r="D650" s="349"/>
      <c r="E650" s="349"/>
      <c r="F650" s="349"/>
      <c r="I650" s="307"/>
      <c r="J650" s="307"/>
      <c r="K650" s="307"/>
      <c r="L650" s="307"/>
      <c r="M650" s="307"/>
      <c r="N650" s="307"/>
      <c r="O650" s="307"/>
      <c r="P650" s="307"/>
      <c r="Q650" s="307"/>
      <c r="R650" s="307"/>
      <c r="S650" s="307"/>
      <c r="T650" s="307"/>
      <c r="U650" s="307"/>
      <c r="V650" s="307"/>
      <c r="W650" s="307"/>
    </row>
    <row r="651" spans="1:23" s="306" customFormat="1" x14ac:dyDescent="0.2">
      <c r="A651" s="378"/>
      <c r="B651" s="379"/>
      <c r="C651" s="380"/>
      <c r="D651" s="349"/>
      <c r="E651" s="349"/>
      <c r="F651" s="349"/>
      <c r="I651" s="307"/>
      <c r="J651" s="307"/>
      <c r="K651" s="307"/>
      <c r="L651" s="307"/>
      <c r="M651" s="307"/>
      <c r="N651" s="307"/>
      <c r="O651" s="307"/>
      <c r="P651" s="307"/>
      <c r="Q651" s="307"/>
      <c r="R651" s="307"/>
      <c r="S651" s="307"/>
      <c r="T651" s="307"/>
      <c r="U651" s="307"/>
      <c r="V651" s="307"/>
      <c r="W651" s="307"/>
    </row>
    <row r="652" spans="1:23" s="306" customFormat="1" x14ac:dyDescent="0.2">
      <c r="A652" s="378"/>
      <c r="B652" s="379"/>
      <c r="C652" s="380"/>
      <c r="D652" s="349"/>
      <c r="E652" s="349"/>
      <c r="F652" s="349"/>
      <c r="I652" s="307"/>
      <c r="J652" s="307"/>
      <c r="K652" s="307"/>
      <c r="L652" s="307"/>
      <c r="M652" s="307"/>
      <c r="N652" s="307"/>
      <c r="O652" s="307"/>
      <c r="P652" s="307"/>
      <c r="Q652" s="307"/>
      <c r="R652" s="307"/>
      <c r="S652" s="307"/>
      <c r="T652" s="307"/>
      <c r="U652" s="307"/>
      <c r="V652" s="307"/>
      <c r="W652" s="307"/>
    </row>
    <row r="653" spans="1:23" s="306" customFormat="1" x14ac:dyDescent="0.2">
      <c r="A653" s="378"/>
      <c r="B653" s="379"/>
      <c r="C653" s="380"/>
      <c r="D653" s="349"/>
      <c r="E653" s="349"/>
      <c r="F653" s="349"/>
      <c r="I653" s="307"/>
      <c r="J653" s="307"/>
      <c r="K653" s="307"/>
      <c r="L653" s="307"/>
      <c r="M653" s="307"/>
      <c r="N653" s="307"/>
      <c r="O653" s="307"/>
      <c r="P653" s="307"/>
      <c r="Q653" s="307"/>
      <c r="R653" s="307"/>
      <c r="S653" s="307"/>
      <c r="T653" s="307"/>
      <c r="U653" s="307"/>
      <c r="V653" s="307"/>
      <c r="W653" s="307"/>
    </row>
    <row r="654" spans="1:23" s="306" customFormat="1" x14ac:dyDescent="0.2">
      <c r="A654" s="378"/>
      <c r="B654" s="308"/>
      <c r="C654" s="330"/>
      <c r="D654" s="349"/>
      <c r="E654" s="349"/>
      <c r="F654" s="349"/>
      <c r="I654" s="307"/>
      <c r="J654" s="307"/>
      <c r="K654" s="307"/>
      <c r="L654" s="307"/>
      <c r="M654" s="307"/>
      <c r="N654" s="307"/>
      <c r="O654" s="307"/>
      <c r="P654" s="307"/>
      <c r="Q654" s="307"/>
      <c r="R654" s="307"/>
      <c r="S654" s="307"/>
      <c r="T654" s="307"/>
      <c r="U654" s="307"/>
      <c r="V654" s="307"/>
      <c r="W654" s="307"/>
    </row>
    <row r="655" spans="1:23" s="306" customFormat="1" x14ac:dyDescent="0.2">
      <c r="A655" s="378"/>
      <c r="B655" s="308"/>
      <c r="C655" s="330"/>
      <c r="D655" s="349"/>
      <c r="E655" s="349"/>
      <c r="F655" s="349"/>
      <c r="I655" s="307"/>
      <c r="J655" s="307"/>
      <c r="K655" s="307"/>
      <c r="L655" s="307"/>
      <c r="M655" s="307"/>
      <c r="N655" s="307"/>
      <c r="O655" s="307"/>
      <c r="P655" s="307"/>
      <c r="Q655" s="307"/>
      <c r="R655" s="307"/>
      <c r="S655" s="307"/>
      <c r="T655" s="307"/>
      <c r="U655" s="307"/>
      <c r="V655" s="307"/>
      <c r="W655" s="307"/>
    </row>
    <row r="656" spans="1:23" s="306" customFormat="1" x14ac:dyDescent="0.2">
      <c r="A656" s="378"/>
      <c r="B656" s="308"/>
      <c r="C656" s="330"/>
      <c r="D656" s="349"/>
      <c r="E656" s="349"/>
      <c r="F656" s="349"/>
      <c r="I656" s="307"/>
      <c r="J656" s="307"/>
      <c r="K656" s="307"/>
      <c r="L656" s="307"/>
      <c r="M656" s="307"/>
      <c r="N656" s="307"/>
      <c r="O656" s="307"/>
      <c r="P656" s="307"/>
      <c r="Q656" s="307"/>
      <c r="R656" s="307"/>
      <c r="S656" s="307"/>
      <c r="T656" s="307"/>
      <c r="U656" s="307"/>
      <c r="V656" s="307"/>
      <c r="W656" s="307"/>
    </row>
    <row r="657" spans="1:23" s="306" customFormat="1" x14ac:dyDescent="0.2">
      <c r="A657" s="378"/>
      <c r="B657" s="308"/>
      <c r="C657" s="330"/>
      <c r="D657" s="349"/>
      <c r="E657" s="349"/>
      <c r="F657" s="349"/>
      <c r="I657" s="307"/>
      <c r="J657" s="307"/>
      <c r="K657" s="307"/>
      <c r="L657" s="307"/>
      <c r="M657" s="307"/>
      <c r="N657" s="307"/>
      <c r="O657" s="307"/>
      <c r="P657" s="307"/>
      <c r="Q657" s="307"/>
      <c r="R657" s="307"/>
      <c r="S657" s="307"/>
      <c r="T657" s="307"/>
      <c r="U657" s="307"/>
      <c r="V657" s="307"/>
      <c r="W657" s="307"/>
    </row>
    <row r="658" spans="1:23" s="306" customFormat="1" x14ac:dyDescent="0.2">
      <c r="A658" s="378"/>
      <c r="B658" s="308"/>
      <c r="C658" s="330"/>
      <c r="D658" s="349"/>
      <c r="E658" s="349"/>
      <c r="F658" s="349"/>
      <c r="I658" s="307"/>
      <c r="J658" s="307"/>
      <c r="K658" s="307"/>
      <c r="L658" s="307"/>
      <c r="M658" s="307"/>
      <c r="N658" s="307"/>
      <c r="O658" s="307"/>
      <c r="P658" s="307"/>
      <c r="Q658" s="307"/>
      <c r="R658" s="307"/>
      <c r="S658" s="307"/>
      <c r="T658" s="307"/>
      <c r="U658" s="307"/>
      <c r="V658" s="307"/>
      <c r="W658" s="307"/>
    </row>
    <row r="659" spans="1:23" s="306" customFormat="1" x14ac:dyDescent="0.2">
      <c r="A659" s="378"/>
      <c r="B659" s="308"/>
      <c r="C659" s="330"/>
      <c r="D659" s="349"/>
      <c r="E659" s="349"/>
      <c r="F659" s="349"/>
      <c r="I659" s="307"/>
      <c r="J659" s="307"/>
      <c r="K659" s="307"/>
      <c r="L659" s="307"/>
      <c r="M659" s="307"/>
      <c r="N659" s="307"/>
      <c r="O659" s="307"/>
      <c r="P659" s="307"/>
      <c r="Q659" s="307"/>
      <c r="R659" s="307"/>
      <c r="S659" s="307"/>
      <c r="T659" s="307"/>
      <c r="U659" s="307"/>
      <c r="V659" s="307"/>
      <c r="W659" s="307"/>
    </row>
    <row r="660" spans="1:23" s="306" customFormat="1" x14ac:dyDescent="0.2">
      <c r="A660" s="378"/>
      <c r="B660" s="308"/>
      <c r="C660" s="330"/>
      <c r="D660" s="349"/>
      <c r="E660" s="349"/>
      <c r="F660" s="349"/>
      <c r="I660" s="307"/>
      <c r="J660" s="307"/>
      <c r="K660" s="307"/>
      <c r="L660" s="307"/>
      <c r="M660" s="307"/>
      <c r="N660" s="307"/>
      <c r="O660" s="307"/>
      <c r="P660" s="307"/>
      <c r="Q660" s="307"/>
      <c r="R660" s="307"/>
      <c r="S660" s="307"/>
      <c r="T660" s="307"/>
      <c r="U660" s="307"/>
      <c r="V660" s="307"/>
      <c r="W660" s="307"/>
    </row>
    <row r="661" spans="1:23" s="306" customFormat="1" x14ac:dyDescent="0.2">
      <c r="A661" s="378"/>
      <c r="B661" s="308"/>
      <c r="C661" s="330"/>
      <c r="D661" s="331"/>
      <c r="E661" s="331"/>
      <c r="F661" s="331"/>
      <c r="I661" s="307"/>
      <c r="J661" s="307"/>
      <c r="K661" s="307"/>
      <c r="L661" s="307"/>
      <c r="M661" s="307"/>
      <c r="N661" s="307"/>
      <c r="O661" s="307"/>
      <c r="P661" s="307"/>
      <c r="Q661" s="307"/>
      <c r="R661" s="307"/>
      <c r="S661" s="307"/>
      <c r="T661" s="307"/>
      <c r="U661" s="307"/>
      <c r="V661" s="307"/>
      <c r="W661" s="307"/>
    </row>
    <row r="662" spans="1:23" s="306" customFormat="1" x14ac:dyDescent="0.2">
      <c r="A662" s="378"/>
      <c r="B662" s="308"/>
      <c r="C662" s="330"/>
      <c r="D662" s="349"/>
      <c r="E662" s="349"/>
      <c r="F662" s="349"/>
      <c r="I662" s="307"/>
      <c r="J662" s="307"/>
      <c r="K662" s="307"/>
      <c r="L662" s="307"/>
      <c r="M662" s="307"/>
      <c r="N662" s="307"/>
      <c r="O662" s="307"/>
      <c r="P662" s="307"/>
      <c r="Q662" s="307"/>
      <c r="R662" s="307"/>
      <c r="S662" s="307"/>
      <c r="T662" s="307"/>
      <c r="U662" s="307"/>
      <c r="V662" s="307"/>
      <c r="W662" s="307"/>
    </row>
    <row r="663" spans="1:23" s="306" customFormat="1" x14ac:dyDescent="0.2">
      <c r="A663" s="378"/>
      <c r="B663" s="308"/>
      <c r="C663" s="330"/>
      <c r="D663" s="349"/>
      <c r="E663" s="349"/>
      <c r="F663" s="349"/>
      <c r="I663" s="307"/>
      <c r="J663" s="307"/>
      <c r="K663" s="307"/>
      <c r="L663" s="307"/>
      <c r="M663" s="307"/>
      <c r="N663" s="307"/>
      <c r="O663" s="307"/>
      <c r="P663" s="307"/>
      <c r="Q663" s="307"/>
      <c r="R663" s="307"/>
      <c r="S663" s="307"/>
      <c r="T663" s="307"/>
      <c r="U663" s="307"/>
      <c r="V663" s="307"/>
      <c r="W663" s="307"/>
    </row>
    <row r="664" spans="1:23" s="306" customFormat="1" x14ac:dyDescent="0.2">
      <c r="A664" s="378"/>
      <c r="B664" s="308"/>
      <c r="C664" s="330"/>
      <c r="D664" s="349"/>
      <c r="E664" s="349"/>
      <c r="F664" s="349"/>
      <c r="I664" s="307"/>
      <c r="J664" s="307"/>
      <c r="K664" s="307"/>
      <c r="L664" s="307"/>
      <c r="M664" s="307"/>
      <c r="N664" s="307"/>
      <c r="O664" s="307"/>
      <c r="P664" s="307"/>
      <c r="Q664" s="307"/>
      <c r="R664" s="307"/>
      <c r="S664" s="307"/>
      <c r="T664" s="307"/>
      <c r="U664" s="307"/>
      <c r="V664" s="307"/>
      <c r="W664" s="307"/>
    </row>
    <row r="665" spans="1:23" s="306" customFormat="1" x14ac:dyDescent="0.2">
      <c r="A665" s="378"/>
      <c r="B665" s="308"/>
      <c r="C665" s="330"/>
      <c r="D665" s="349"/>
      <c r="E665" s="349"/>
      <c r="F665" s="349"/>
      <c r="I665" s="307"/>
      <c r="J665" s="307"/>
      <c r="K665" s="307"/>
      <c r="L665" s="307"/>
      <c r="M665" s="307"/>
      <c r="N665" s="307"/>
      <c r="O665" s="307"/>
      <c r="P665" s="307"/>
      <c r="Q665" s="307"/>
      <c r="R665" s="307"/>
      <c r="S665" s="307"/>
      <c r="T665" s="307"/>
      <c r="U665" s="307"/>
      <c r="V665" s="307"/>
      <c r="W665" s="307"/>
    </row>
    <row r="666" spans="1:23" s="306" customFormat="1" x14ac:dyDescent="0.2">
      <c r="A666" s="378"/>
      <c r="B666" s="308"/>
      <c r="C666" s="330"/>
      <c r="D666" s="349"/>
      <c r="E666" s="349"/>
      <c r="F666" s="349"/>
      <c r="I666" s="307"/>
      <c r="J666" s="307"/>
      <c r="K666" s="307"/>
      <c r="L666" s="307"/>
      <c r="M666" s="307"/>
      <c r="N666" s="307"/>
      <c r="O666" s="307"/>
      <c r="P666" s="307"/>
      <c r="Q666" s="307"/>
      <c r="R666" s="307"/>
      <c r="S666" s="307"/>
      <c r="T666" s="307"/>
      <c r="U666" s="307"/>
      <c r="V666" s="307"/>
      <c r="W666" s="307"/>
    </row>
    <row r="667" spans="1:23" s="306" customFormat="1" x14ac:dyDescent="0.2">
      <c r="A667" s="378"/>
      <c r="B667" s="308"/>
      <c r="C667" s="330"/>
      <c r="D667" s="349"/>
      <c r="E667" s="349"/>
      <c r="F667" s="349"/>
      <c r="I667" s="307"/>
      <c r="J667" s="307"/>
      <c r="K667" s="307"/>
      <c r="L667" s="307"/>
      <c r="M667" s="307"/>
      <c r="N667" s="307"/>
      <c r="O667" s="307"/>
      <c r="P667" s="307"/>
      <c r="Q667" s="307"/>
      <c r="R667" s="307"/>
      <c r="S667" s="307"/>
      <c r="T667" s="307"/>
      <c r="U667" s="307"/>
      <c r="V667" s="307"/>
      <c r="W667" s="307"/>
    </row>
    <row r="668" spans="1:23" s="306" customFormat="1" x14ac:dyDescent="0.2">
      <c r="A668" s="378"/>
      <c r="B668" s="308"/>
      <c r="C668" s="330"/>
      <c r="D668" s="349"/>
      <c r="E668" s="349"/>
      <c r="F668" s="349"/>
      <c r="I668" s="307"/>
      <c r="J668" s="307"/>
      <c r="K668" s="307"/>
      <c r="L668" s="307"/>
      <c r="M668" s="307"/>
      <c r="N668" s="307"/>
      <c r="O668" s="307"/>
      <c r="P668" s="307"/>
      <c r="Q668" s="307"/>
      <c r="R668" s="307"/>
      <c r="S668" s="307"/>
      <c r="T668" s="307"/>
      <c r="U668" s="307"/>
      <c r="V668" s="307"/>
      <c r="W668" s="307"/>
    </row>
    <row r="669" spans="1:23" s="306" customFormat="1" x14ac:dyDescent="0.2">
      <c r="A669" s="378"/>
      <c r="B669" s="308"/>
      <c r="C669" s="330"/>
      <c r="D669" s="349"/>
      <c r="E669" s="349"/>
      <c r="F669" s="349"/>
      <c r="I669" s="307"/>
      <c r="J669" s="307"/>
      <c r="K669" s="307"/>
      <c r="L669" s="307"/>
      <c r="M669" s="307"/>
      <c r="N669" s="307"/>
      <c r="O669" s="307"/>
      <c r="P669" s="307"/>
      <c r="Q669" s="307"/>
      <c r="R669" s="307"/>
      <c r="S669" s="307"/>
      <c r="T669" s="307"/>
      <c r="U669" s="307"/>
      <c r="V669" s="307"/>
      <c r="W669" s="307"/>
    </row>
    <row r="670" spans="1:23" s="306" customFormat="1" x14ac:dyDescent="0.2">
      <c r="A670" s="378"/>
      <c r="B670" s="308"/>
      <c r="C670" s="330"/>
      <c r="D670" s="349"/>
      <c r="E670" s="349"/>
      <c r="F670" s="349"/>
      <c r="I670" s="307"/>
      <c r="J670" s="307"/>
      <c r="K670" s="307"/>
      <c r="L670" s="307"/>
      <c r="M670" s="307"/>
      <c r="N670" s="307"/>
      <c r="O670" s="307"/>
      <c r="P670" s="307"/>
      <c r="Q670" s="307"/>
      <c r="R670" s="307"/>
      <c r="S670" s="307"/>
      <c r="T670" s="307"/>
      <c r="U670" s="307"/>
      <c r="V670" s="307"/>
      <c r="W670" s="307"/>
    </row>
    <row r="671" spans="1:23" s="306" customFormat="1" x14ac:dyDescent="0.2">
      <c r="A671" s="378"/>
      <c r="B671" s="308"/>
      <c r="C671" s="330"/>
      <c r="D671" s="331"/>
      <c r="E671" s="331"/>
      <c r="F671" s="331"/>
      <c r="I671" s="307"/>
      <c r="J671" s="307"/>
      <c r="K671" s="307"/>
      <c r="L671" s="307"/>
      <c r="M671" s="307"/>
      <c r="N671" s="307"/>
      <c r="O671" s="307"/>
      <c r="P671" s="307"/>
      <c r="Q671" s="307"/>
      <c r="R671" s="307"/>
      <c r="S671" s="307"/>
      <c r="T671" s="307"/>
      <c r="U671" s="307"/>
      <c r="V671" s="307"/>
      <c r="W671" s="307"/>
    </row>
    <row r="672" spans="1:23" s="306" customFormat="1" x14ac:dyDescent="0.2">
      <c r="A672" s="378"/>
      <c r="B672" s="308"/>
      <c r="C672" s="330"/>
      <c r="D672" s="349"/>
      <c r="E672" s="349"/>
      <c r="F672" s="349"/>
      <c r="I672" s="307"/>
      <c r="J672" s="307"/>
      <c r="K672" s="307"/>
      <c r="L672" s="307"/>
      <c r="M672" s="307"/>
      <c r="N672" s="307"/>
      <c r="O672" s="307"/>
      <c r="P672" s="307"/>
      <c r="Q672" s="307"/>
      <c r="R672" s="307"/>
      <c r="S672" s="307"/>
      <c r="T672" s="307"/>
      <c r="U672" s="307"/>
      <c r="V672" s="307"/>
      <c r="W672" s="307"/>
    </row>
    <row r="673" spans="1:23" s="306" customFormat="1" x14ac:dyDescent="0.2">
      <c r="A673" s="378"/>
      <c r="B673" s="308"/>
      <c r="C673" s="330"/>
      <c r="D673" s="349"/>
      <c r="E673" s="349"/>
      <c r="F673" s="349"/>
      <c r="I673" s="307"/>
      <c r="J673" s="307"/>
      <c r="K673" s="307"/>
      <c r="L673" s="307"/>
      <c r="M673" s="307"/>
      <c r="N673" s="307"/>
      <c r="O673" s="307"/>
      <c r="P673" s="307"/>
      <c r="Q673" s="307"/>
      <c r="R673" s="307"/>
      <c r="S673" s="307"/>
      <c r="T673" s="307"/>
      <c r="U673" s="307"/>
      <c r="V673" s="307"/>
      <c r="W673" s="307"/>
    </row>
    <row r="674" spans="1:23" s="306" customFormat="1" x14ac:dyDescent="0.2">
      <c r="A674" s="378"/>
      <c r="B674" s="308"/>
      <c r="C674" s="330"/>
      <c r="D674" s="349"/>
      <c r="E674" s="349"/>
      <c r="F674" s="349"/>
      <c r="I674" s="307"/>
      <c r="J674" s="307"/>
      <c r="K674" s="307"/>
      <c r="L674" s="307"/>
      <c r="M674" s="307"/>
      <c r="N674" s="307"/>
      <c r="O674" s="307"/>
      <c r="P674" s="307"/>
      <c r="Q674" s="307"/>
      <c r="R674" s="307"/>
      <c r="S674" s="307"/>
      <c r="T674" s="307"/>
      <c r="U674" s="307"/>
      <c r="V674" s="307"/>
      <c r="W674" s="307"/>
    </row>
    <row r="675" spans="1:23" s="306" customFormat="1" x14ac:dyDescent="0.2">
      <c r="A675" s="378"/>
      <c r="B675" s="308"/>
      <c r="C675" s="330"/>
      <c r="D675" s="349"/>
      <c r="E675" s="349"/>
      <c r="F675" s="349"/>
      <c r="I675" s="307"/>
      <c r="J675" s="307"/>
      <c r="K675" s="307"/>
      <c r="L675" s="307"/>
      <c r="M675" s="307"/>
      <c r="N675" s="307"/>
      <c r="O675" s="307"/>
      <c r="P675" s="307"/>
      <c r="Q675" s="307"/>
      <c r="R675" s="307"/>
      <c r="S675" s="307"/>
      <c r="T675" s="307"/>
      <c r="U675" s="307"/>
      <c r="V675" s="307"/>
      <c r="W675" s="307"/>
    </row>
    <row r="676" spans="1:23" s="306" customFormat="1" x14ac:dyDescent="0.2">
      <c r="A676" s="378"/>
      <c r="B676" s="308"/>
      <c r="C676" s="330"/>
      <c r="D676" s="349"/>
      <c r="E676" s="349"/>
      <c r="F676" s="349"/>
      <c r="I676" s="307"/>
      <c r="J676" s="307"/>
      <c r="K676" s="307"/>
      <c r="L676" s="307"/>
      <c r="M676" s="307"/>
      <c r="N676" s="307"/>
      <c r="O676" s="307"/>
      <c r="P676" s="307"/>
      <c r="Q676" s="307"/>
      <c r="R676" s="307"/>
      <c r="S676" s="307"/>
      <c r="T676" s="307"/>
      <c r="U676" s="307"/>
      <c r="V676" s="307"/>
      <c r="W676" s="307"/>
    </row>
    <row r="677" spans="1:23" s="306" customFormat="1" x14ac:dyDescent="0.2">
      <c r="A677" s="378"/>
      <c r="B677" s="379"/>
      <c r="C677" s="380"/>
      <c r="D677" s="349"/>
      <c r="E677" s="349"/>
      <c r="F677" s="349"/>
      <c r="I677" s="307"/>
      <c r="J677" s="307"/>
      <c r="K677" s="307"/>
      <c r="L677" s="307"/>
      <c r="M677" s="307"/>
      <c r="N677" s="307"/>
      <c r="O677" s="307"/>
      <c r="P677" s="307"/>
      <c r="Q677" s="307"/>
      <c r="R677" s="307"/>
      <c r="S677" s="307"/>
      <c r="T677" s="307"/>
      <c r="U677" s="307"/>
      <c r="V677" s="307"/>
      <c r="W677" s="307"/>
    </row>
    <row r="678" spans="1:23" s="306" customFormat="1" x14ac:dyDescent="0.2">
      <c r="A678" s="378"/>
      <c r="B678" s="379"/>
      <c r="C678" s="380"/>
      <c r="D678" s="349"/>
      <c r="E678" s="349"/>
      <c r="F678" s="349"/>
      <c r="I678" s="307"/>
      <c r="J678" s="307"/>
      <c r="K678" s="307"/>
      <c r="L678" s="307"/>
      <c r="M678" s="307"/>
      <c r="N678" s="307"/>
      <c r="O678" s="307"/>
      <c r="P678" s="307"/>
      <c r="Q678" s="307"/>
      <c r="R678" s="307"/>
      <c r="S678" s="307"/>
      <c r="T678" s="307"/>
      <c r="U678" s="307"/>
      <c r="V678" s="307"/>
      <c r="W678" s="307"/>
    </row>
    <row r="679" spans="1:23" s="306" customFormat="1" x14ac:dyDescent="0.2">
      <c r="A679" s="378"/>
      <c r="B679" s="379"/>
      <c r="C679" s="380"/>
      <c r="D679" s="349"/>
      <c r="E679" s="349"/>
      <c r="F679" s="349"/>
      <c r="I679" s="307"/>
      <c r="J679" s="307"/>
      <c r="K679" s="307"/>
      <c r="L679" s="307"/>
      <c r="M679" s="307"/>
      <c r="N679" s="307"/>
      <c r="O679" s="307"/>
      <c r="P679" s="307"/>
      <c r="Q679" s="307"/>
      <c r="R679" s="307"/>
      <c r="S679" s="307"/>
      <c r="T679" s="307"/>
      <c r="U679" s="307"/>
      <c r="V679" s="307"/>
      <c r="W679" s="307"/>
    </row>
    <row r="680" spans="1:23" s="306" customFormat="1" x14ac:dyDescent="0.2">
      <c r="A680" s="378"/>
      <c r="B680" s="379"/>
      <c r="C680" s="380"/>
      <c r="D680" s="349"/>
      <c r="E680" s="349"/>
      <c r="F680" s="349"/>
      <c r="I680" s="307"/>
      <c r="J680" s="307"/>
      <c r="K680" s="307"/>
      <c r="L680" s="307"/>
      <c r="M680" s="307"/>
      <c r="N680" s="307"/>
      <c r="O680" s="307"/>
      <c r="P680" s="307"/>
      <c r="Q680" s="307"/>
      <c r="R680" s="307"/>
      <c r="S680" s="307"/>
      <c r="T680" s="307"/>
      <c r="U680" s="307"/>
      <c r="V680" s="307"/>
      <c r="W680" s="307"/>
    </row>
    <row r="681" spans="1:23" s="306" customFormat="1" x14ac:dyDescent="0.2">
      <c r="A681" s="378"/>
      <c r="B681" s="379"/>
      <c r="C681" s="380"/>
      <c r="D681" s="349"/>
      <c r="E681" s="349"/>
      <c r="F681" s="349"/>
      <c r="I681" s="307"/>
      <c r="J681" s="307"/>
      <c r="K681" s="307"/>
      <c r="L681" s="307"/>
      <c r="M681" s="307"/>
      <c r="N681" s="307"/>
      <c r="O681" s="307"/>
      <c r="P681" s="307"/>
      <c r="Q681" s="307"/>
      <c r="R681" s="307"/>
      <c r="S681" s="307"/>
      <c r="T681" s="307"/>
      <c r="U681" s="307"/>
      <c r="V681" s="307"/>
      <c r="W681" s="307"/>
    </row>
    <row r="682" spans="1:23" s="306" customFormat="1" x14ac:dyDescent="0.2">
      <c r="A682" s="378"/>
      <c r="B682" s="379"/>
      <c r="C682" s="380"/>
      <c r="D682" s="349"/>
      <c r="E682" s="349"/>
      <c r="F682" s="349"/>
      <c r="I682" s="307"/>
      <c r="J682" s="307"/>
      <c r="K682" s="307"/>
      <c r="L682" s="307"/>
      <c r="M682" s="307"/>
      <c r="N682" s="307"/>
      <c r="O682" s="307"/>
      <c r="P682" s="307"/>
      <c r="Q682" s="307"/>
      <c r="R682" s="307"/>
      <c r="S682" s="307"/>
      <c r="T682" s="307"/>
      <c r="U682" s="307"/>
      <c r="V682" s="307"/>
      <c r="W682" s="307"/>
    </row>
    <row r="683" spans="1:23" s="306" customFormat="1" x14ac:dyDescent="0.2">
      <c r="A683" s="378"/>
      <c r="B683" s="308"/>
      <c r="C683" s="330"/>
      <c r="D683" s="349"/>
      <c r="E683" s="349"/>
      <c r="F683" s="349"/>
      <c r="I683" s="307"/>
      <c r="J683" s="307"/>
      <c r="K683" s="307"/>
      <c r="L683" s="307"/>
      <c r="M683" s="307"/>
      <c r="N683" s="307"/>
      <c r="O683" s="307"/>
      <c r="P683" s="307"/>
      <c r="Q683" s="307"/>
      <c r="R683" s="307"/>
      <c r="S683" s="307"/>
      <c r="T683" s="307"/>
      <c r="U683" s="307"/>
      <c r="V683" s="307"/>
      <c r="W683" s="307"/>
    </row>
    <row r="684" spans="1:23" s="306" customFormat="1" x14ac:dyDescent="0.2">
      <c r="A684" s="378"/>
      <c r="B684" s="308"/>
      <c r="C684" s="330"/>
      <c r="D684" s="349"/>
      <c r="E684" s="349"/>
      <c r="F684" s="349"/>
      <c r="I684" s="307"/>
      <c r="J684" s="307"/>
      <c r="K684" s="307"/>
      <c r="L684" s="307"/>
      <c r="M684" s="307"/>
      <c r="N684" s="307"/>
      <c r="O684" s="307"/>
      <c r="P684" s="307"/>
      <c r="Q684" s="307"/>
      <c r="R684" s="307"/>
      <c r="S684" s="307"/>
      <c r="T684" s="307"/>
      <c r="U684" s="307"/>
      <c r="V684" s="307"/>
      <c r="W684" s="307"/>
    </row>
    <row r="685" spans="1:23" s="306" customFormat="1" x14ac:dyDescent="0.2">
      <c r="A685" s="378"/>
      <c r="B685" s="308"/>
      <c r="C685" s="330"/>
      <c r="D685" s="349"/>
      <c r="E685" s="349"/>
      <c r="F685" s="349"/>
      <c r="I685" s="307"/>
      <c r="J685" s="307"/>
      <c r="K685" s="307"/>
      <c r="L685" s="307"/>
      <c r="M685" s="307"/>
      <c r="N685" s="307"/>
      <c r="O685" s="307"/>
      <c r="P685" s="307"/>
      <c r="Q685" s="307"/>
      <c r="R685" s="307"/>
      <c r="S685" s="307"/>
      <c r="T685" s="307"/>
      <c r="U685" s="307"/>
      <c r="V685" s="307"/>
      <c r="W685" s="307"/>
    </row>
    <row r="686" spans="1:23" s="306" customFormat="1" x14ac:dyDescent="0.2">
      <c r="A686" s="378"/>
      <c r="B686" s="308"/>
      <c r="C686" s="330"/>
      <c r="D686" s="349"/>
      <c r="E686" s="349"/>
      <c r="F686" s="349"/>
      <c r="I686" s="307"/>
      <c r="J686" s="307"/>
      <c r="K686" s="307"/>
      <c r="L686" s="307"/>
      <c r="M686" s="307"/>
      <c r="N686" s="307"/>
      <c r="O686" s="307"/>
      <c r="P686" s="307"/>
      <c r="Q686" s="307"/>
      <c r="R686" s="307"/>
      <c r="S686" s="307"/>
      <c r="T686" s="307"/>
      <c r="U686" s="307"/>
      <c r="V686" s="307"/>
      <c r="W686" s="307"/>
    </row>
    <row r="687" spans="1:23" s="306" customFormat="1" x14ac:dyDescent="0.2">
      <c r="A687" s="378"/>
      <c r="B687" s="308"/>
      <c r="C687" s="330"/>
      <c r="D687" s="349"/>
      <c r="E687" s="349"/>
      <c r="F687" s="349"/>
      <c r="I687" s="307"/>
      <c r="J687" s="307"/>
      <c r="K687" s="307"/>
      <c r="L687" s="307"/>
      <c r="M687" s="307"/>
      <c r="N687" s="307"/>
      <c r="O687" s="307"/>
      <c r="P687" s="307"/>
      <c r="Q687" s="307"/>
      <c r="R687" s="307"/>
      <c r="S687" s="307"/>
      <c r="T687" s="307"/>
      <c r="U687" s="307"/>
      <c r="V687" s="307"/>
      <c r="W687" s="307"/>
    </row>
    <row r="688" spans="1:23" s="306" customFormat="1" x14ac:dyDescent="0.2">
      <c r="A688" s="378"/>
      <c r="B688" s="308"/>
      <c r="C688" s="330"/>
      <c r="D688" s="349"/>
      <c r="E688" s="349"/>
      <c r="F688" s="349"/>
      <c r="I688" s="307"/>
      <c r="J688" s="307"/>
      <c r="K688" s="307"/>
      <c r="L688" s="307"/>
      <c r="M688" s="307"/>
      <c r="N688" s="307"/>
      <c r="O688" s="307"/>
      <c r="P688" s="307"/>
      <c r="Q688" s="307"/>
      <c r="R688" s="307"/>
      <c r="S688" s="307"/>
      <c r="T688" s="307"/>
      <c r="U688" s="307"/>
      <c r="V688" s="307"/>
      <c r="W688" s="307"/>
    </row>
    <row r="689" spans="1:23" s="306" customFormat="1" x14ac:dyDescent="0.2">
      <c r="A689" s="378"/>
      <c r="B689" s="308"/>
      <c r="C689" s="330"/>
      <c r="D689" s="349"/>
      <c r="E689" s="349"/>
      <c r="F689" s="349"/>
      <c r="I689" s="307"/>
      <c r="J689" s="307"/>
      <c r="K689" s="307"/>
      <c r="L689" s="307"/>
      <c r="M689" s="307"/>
      <c r="N689" s="307"/>
      <c r="O689" s="307"/>
      <c r="P689" s="307"/>
      <c r="Q689" s="307"/>
      <c r="R689" s="307"/>
      <c r="S689" s="307"/>
      <c r="T689" s="307"/>
      <c r="U689" s="307"/>
      <c r="V689" s="307"/>
      <c r="W689" s="307"/>
    </row>
    <row r="690" spans="1:23" s="306" customFormat="1" x14ac:dyDescent="0.2">
      <c r="A690" s="378"/>
      <c r="B690" s="308"/>
      <c r="C690" s="330"/>
      <c r="D690" s="331"/>
      <c r="E690" s="331"/>
      <c r="F690" s="331"/>
      <c r="I690" s="307"/>
      <c r="J690" s="307"/>
      <c r="K690" s="307"/>
      <c r="L690" s="307"/>
      <c r="M690" s="307"/>
      <c r="N690" s="307"/>
      <c r="O690" s="307"/>
      <c r="P690" s="307"/>
      <c r="Q690" s="307"/>
      <c r="R690" s="307"/>
      <c r="S690" s="307"/>
      <c r="T690" s="307"/>
      <c r="U690" s="307"/>
      <c r="V690" s="307"/>
      <c r="W690" s="307"/>
    </row>
    <row r="691" spans="1:23" s="306" customFormat="1" x14ac:dyDescent="0.2">
      <c r="A691" s="378"/>
      <c r="B691" s="308"/>
      <c r="C691" s="330"/>
      <c r="D691" s="349"/>
      <c r="E691" s="349"/>
      <c r="F691" s="349"/>
      <c r="I691" s="307"/>
      <c r="J691" s="307"/>
      <c r="K691" s="307"/>
      <c r="L691" s="307"/>
      <c r="M691" s="307"/>
      <c r="N691" s="307"/>
      <c r="O691" s="307"/>
      <c r="P691" s="307"/>
      <c r="Q691" s="307"/>
      <c r="R691" s="307"/>
      <c r="S691" s="307"/>
      <c r="T691" s="307"/>
      <c r="U691" s="307"/>
      <c r="V691" s="307"/>
      <c r="W691" s="307"/>
    </row>
    <row r="692" spans="1:23" s="306" customFormat="1" x14ac:dyDescent="0.2">
      <c r="A692" s="378"/>
      <c r="B692" s="308"/>
      <c r="C692" s="330"/>
      <c r="D692" s="349"/>
      <c r="E692" s="349"/>
      <c r="F692" s="349"/>
      <c r="I692" s="307"/>
      <c r="J692" s="307"/>
      <c r="K692" s="307"/>
      <c r="L692" s="307"/>
      <c r="M692" s="307"/>
      <c r="N692" s="307"/>
      <c r="O692" s="307"/>
      <c r="P692" s="307"/>
      <c r="Q692" s="307"/>
      <c r="R692" s="307"/>
      <c r="S692" s="307"/>
      <c r="T692" s="307"/>
      <c r="U692" s="307"/>
      <c r="V692" s="307"/>
      <c r="W692" s="307"/>
    </row>
    <row r="693" spans="1:23" s="306" customFormat="1" x14ac:dyDescent="0.2">
      <c r="A693" s="378"/>
      <c r="B693" s="308"/>
      <c r="C693" s="330"/>
      <c r="D693" s="349"/>
      <c r="E693" s="349"/>
      <c r="F693" s="349"/>
      <c r="I693" s="307"/>
      <c r="J693" s="307"/>
      <c r="K693" s="307"/>
      <c r="L693" s="307"/>
      <c r="M693" s="307"/>
      <c r="N693" s="307"/>
      <c r="O693" s="307"/>
      <c r="P693" s="307"/>
      <c r="Q693" s="307"/>
      <c r="R693" s="307"/>
      <c r="S693" s="307"/>
      <c r="T693" s="307"/>
      <c r="U693" s="307"/>
      <c r="V693" s="307"/>
      <c r="W693" s="307"/>
    </row>
    <row r="694" spans="1:23" s="306" customFormat="1" x14ac:dyDescent="0.2">
      <c r="A694" s="378"/>
      <c r="B694" s="308"/>
      <c r="C694" s="330"/>
      <c r="D694" s="349"/>
      <c r="E694" s="349"/>
      <c r="F694" s="349"/>
      <c r="I694" s="307"/>
      <c r="J694" s="307"/>
      <c r="K694" s="307"/>
      <c r="L694" s="307"/>
      <c r="M694" s="307"/>
      <c r="N694" s="307"/>
      <c r="O694" s="307"/>
      <c r="P694" s="307"/>
      <c r="Q694" s="307"/>
      <c r="R694" s="307"/>
      <c r="S694" s="307"/>
      <c r="T694" s="307"/>
      <c r="U694" s="307"/>
      <c r="V694" s="307"/>
      <c r="W694" s="307"/>
    </row>
    <row r="695" spans="1:23" s="306" customFormat="1" x14ac:dyDescent="0.2">
      <c r="A695" s="378"/>
      <c r="B695" s="308"/>
      <c r="C695" s="330"/>
      <c r="D695" s="349"/>
      <c r="E695" s="349"/>
      <c r="F695" s="349"/>
      <c r="I695" s="307"/>
      <c r="J695" s="307"/>
      <c r="K695" s="307"/>
      <c r="L695" s="307"/>
      <c r="M695" s="307"/>
      <c r="N695" s="307"/>
      <c r="O695" s="307"/>
      <c r="P695" s="307"/>
      <c r="Q695" s="307"/>
      <c r="R695" s="307"/>
      <c r="S695" s="307"/>
      <c r="T695" s="307"/>
      <c r="U695" s="307"/>
      <c r="V695" s="307"/>
      <c r="W695" s="307"/>
    </row>
    <row r="696" spans="1:23" s="306" customFormat="1" x14ac:dyDescent="0.2">
      <c r="A696" s="378"/>
      <c r="B696" s="308"/>
      <c r="C696" s="330"/>
      <c r="D696" s="349"/>
      <c r="E696" s="349"/>
      <c r="F696" s="349"/>
      <c r="I696" s="307"/>
      <c r="J696" s="307"/>
      <c r="K696" s="307"/>
      <c r="L696" s="307"/>
      <c r="M696" s="307"/>
      <c r="N696" s="307"/>
      <c r="O696" s="307"/>
      <c r="P696" s="307"/>
      <c r="Q696" s="307"/>
      <c r="R696" s="307"/>
      <c r="S696" s="307"/>
      <c r="T696" s="307"/>
      <c r="U696" s="307"/>
      <c r="V696" s="307"/>
      <c r="W696" s="307"/>
    </row>
    <row r="697" spans="1:23" s="306" customFormat="1" x14ac:dyDescent="0.2">
      <c r="A697" s="378"/>
      <c r="B697" s="308"/>
      <c r="C697" s="330"/>
      <c r="D697" s="331"/>
      <c r="E697" s="331"/>
      <c r="F697" s="331"/>
      <c r="I697" s="307"/>
      <c r="J697" s="307"/>
      <c r="K697" s="307"/>
      <c r="L697" s="307"/>
      <c r="M697" s="307"/>
      <c r="N697" s="307"/>
      <c r="O697" s="307"/>
      <c r="P697" s="307"/>
      <c r="Q697" s="307"/>
      <c r="R697" s="307"/>
      <c r="S697" s="307"/>
      <c r="T697" s="307"/>
      <c r="U697" s="307"/>
      <c r="V697" s="307"/>
      <c r="W697" s="307"/>
    </row>
    <row r="698" spans="1:23" s="306" customFormat="1" x14ac:dyDescent="0.2">
      <c r="A698" s="378"/>
      <c r="B698" s="308"/>
      <c r="C698" s="330"/>
      <c r="D698" s="349"/>
      <c r="E698" s="349"/>
      <c r="F698" s="349"/>
      <c r="I698" s="307"/>
      <c r="J698" s="307"/>
      <c r="K698" s="307"/>
      <c r="L698" s="307"/>
      <c r="M698" s="307"/>
      <c r="N698" s="307"/>
      <c r="O698" s="307"/>
      <c r="P698" s="307"/>
      <c r="Q698" s="307"/>
      <c r="R698" s="307"/>
      <c r="S698" s="307"/>
      <c r="T698" s="307"/>
      <c r="U698" s="307"/>
      <c r="V698" s="307"/>
      <c r="W698" s="307"/>
    </row>
    <row r="699" spans="1:23" s="306" customFormat="1" x14ac:dyDescent="0.2">
      <c r="A699" s="378"/>
      <c r="B699" s="308"/>
      <c r="C699" s="330"/>
      <c r="D699" s="349"/>
      <c r="E699" s="349"/>
      <c r="F699" s="349"/>
      <c r="I699" s="307"/>
      <c r="J699" s="307"/>
      <c r="K699" s="307"/>
      <c r="L699" s="307"/>
      <c r="M699" s="307"/>
      <c r="N699" s="307"/>
      <c r="O699" s="307"/>
      <c r="P699" s="307"/>
      <c r="Q699" s="307"/>
      <c r="R699" s="307"/>
      <c r="S699" s="307"/>
      <c r="T699" s="307"/>
      <c r="U699" s="307"/>
      <c r="V699" s="307"/>
      <c r="W699" s="307"/>
    </row>
    <row r="700" spans="1:23" s="306" customFormat="1" x14ac:dyDescent="0.2">
      <c r="A700" s="378"/>
      <c r="B700" s="308"/>
      <c r="C700" s="330"/>
      <c r="D700" s="349"/>
      <c r="E700" s="349"/>
      <c r="F700" s="349"/>
      <c r="I700" s="307"/>
      <c r="J700" s="307"/>
      <c r="K700" s="307"/>
      <c r="L700" s="307"/>
      <c r="M700" s="307"/>
      <c r="N700" s="307"/>
      <c r="O700" s="307"/>
      <c r="P700" s="307"/>
      <c r="Q700" s="307"/>
      <c r="R700" s="307"/>
      <c r="S700" s="307"/>
      <c r="T700" s="307"/>
      <c r="U700" s="307"/>
      <c r="V700" s="307"/>
      <c r="W700" s="307"/>
    </row>
    <row r="701" spans="1:23" s="306" customFormat="1" x14ac:dyDescent="0.2">
      <c r="A701" s="378"/>
      <c r="B701" s="308"/>
      <c r="C701" s="330"/>
      <c r="D701" s="349"/>
      <c r="E701" s="349"/>
      <c r="F701" s="349"/>
      <c r="I701" s="307"/>
      <c r="J701" s="307"/>
      <c r="K701" s="307"/>
      <c r="L701" s="307"/>
      <c r="M701" s="307"/>
      <c r="N701" s="307"/>
      <c r="O701" s="307"/>
      <c r="P701" s="307"/>
      <c r="Q701" s="307"/>
      <c r="R701" s="307"/>
      <c r="S701" s="307"/>
      <c r="T701" s="307"/>
      <c r="U701" s="307"/>
      <c r="V701" s="307"/>
      <c r="W701" s="307"/>
    </row>
    <row r="702" spans="1:23" s="306" customFormat="1" x14ac:dyDescent="0.2">
      <c r="A702" s="378"/>
      <c r="B702" s="308"/>
      <c r="C702" s="330"/>
      <c r="D702" s="349"/>
      <c r="E702" s="349"/>
      <c r="F702" s="349"/>
      <c r="I702" s="307"/>
      <c r="J702" s="307"/>
      <c r="K702" s="307"/>
      <c r="L702" s="307"/>
      <c r="M702" s="307"/>
      <c r="N702" s="307"/>
      <c r="O702" s="307"/>
      <c r="P702" s="307"/>
      <c r="Q702" s="307"/>
      <c r="R702" s="307"/>
      <c r="S702" s="307"/>
      <c r="T702" s="307"/>
      <c r="U702" s="307"/>
      <c r="V702" s="307"/>
      <c r="W702" s="307"/>
    </row>
    <row r="703" spans="1:23" s="306" customFormat="1" x14ac:dyDescent="0.2">
      <c r="A703" s="378"/>
      <c r="B703" s="379"/>
      <c r="C703" s="380"/>
      <c r="D703" s="349"/>
      <c r="E703" s="349"/>
      <c r="F703" s="349"/>
      <c r="I703" s="307"/>
      <c r="J703" s="307"/>
      <c r="K703" s="307"/>
      <c r="L703" s="307"/>
      <c r="M703" s="307"/>
      <c r="N703" s="307"/>
      <c r="O703" s="307"/>
      <c r="P703" s="307"/>
      <c r="Q703" s="307"/>
      <c r="R703" s="307"/>
      <c r="S703" s="307"/>
      <c r="T703" s="307"/>
      <c r="U703" s="307"/>
      <c r="V703" s="307"/>
      <c r="W703" s="307"/>
    </row>
    <row r="704" spans="1:23" s="306" customFormat="1" x14ac:dyDescent="0.2">
      <c r="A704" s="378"/>
      <c r="B704" s="379"/>
      <c r="C704" s="380"/>
      <c r="D704" s="349"/>
      <c r="E704" s="349"/>
      <c r="F704" s="349"/>
      <c r="I704" s="307"/>
      <c r="J704" s="307"/>
      <c r="K704" s="307"/>
      <c r="L704" s="307"/>
      <c r="M704" s="307"/>
      <c r="N704" s="307"/>
      <c r="O704" s="307"/>
      <c r="P704" s="307"/>
      <c r="Q704" s="307"/>
      <c r="R704" s="307"/>
      <c r="S704" s="307"/>
      <c r="T704" s="307"/>
      <c r="U704" s="307"/>
      <c r="V704" s="307"/>
      <c r="W704" s="307"/>
    </row>
    <row r="705" spans="1:23" s="306" customFormat="1" x14ac:dyDescent="0.2">
      <c r="A705" s="378"/>
      <c r="B705" s="379"/>
      <c r="C705" s="380"/>
      <c r="D705" s="349"/>
      <c r="E705" s="349"/>
      <c r="F705" s="349"/>
      <c r="I705" s="307"/>
      <c r="J705" s="307"/>
      <c r="K705" s="307"/>
      <c r="L705" s="307"/>
      <c r="M705" s="307"/>
      <c r="N705" s="307"/>
      <c r="O705" s="307"/>
      <c r="P705" s="307"/>
      <c r="Q705" s="307"/>
      <c r="R705" s="307"/>
      <c r="S705" s="307"/>
      <c r="T705" s="307"/>
      <c r="U705" s="307"/>
      <c r="V705" s="307"/>
      <c r="W705" s="307"/>
    </row>
    <row r="706" spans="1:23" s="306" customFormat="1" x14ac:dyDescent="0.2">
      <c r="A706" s="378"/>
      <c r="B706" s="379"/>
      <c r="C706" s="380"/>
      <c r="D706" s="349"/>
      <c r="E706" s="349"/>
      <c r="F706" s="349"/>
      <c r="I706" s="307"/>
      <c r="J706" s="307"/>
      <c r="K706" s="307"/>
      <c r="L706" s="307"/>
      <c r="M706" s="307"/>
      <c r="N706" s="307"/>
      <c r="O706" s="307"/>
      <c r="P706" s="307"/>
      <c r="Q706" s="307"/>
      <c r="R706" s="307"/>
      <c r="S706" s="307"/>
      <c r="T706" s="307"/>
      <c r="U706" s="307"/>
      <c r="V706" s="307"/>
      <c r="W706" s="307"/>
    </row>
    <row r="707" spans="1:23" s="306" customFormat="1" x14ac:dyDescent="0.2">
      <c r="A707" s="378"/>
      <c r="B707" s="379"/>
      <c r="C707" s="380"/>
      <c r="D707" s="349"/>
      <c r="E707" s="349"/>
      <c r="F707" s="349"/>
      <c r="I707" s="307"/>
      <c r="J707" s="307"/>
      <c r="K707" s="307"/>
      <c r="L707" s="307"/>
      <c r="M707" s="307"/>
      <c r="N707" s="307"/>
      <c r="O707" s="307"/>
      <c r="P707" s="307"/>
      <c r="Q707" s="307"/>
      <c r="R707" s="307"/>
      <c r="S707" s="307"/>
      <c r="T707" s="307"/>
      <c r="U707" s="307"/>
      <c r="V707" s="307"/>
      <c r="W707" s="307"/>
    </row>
    <row r="708" spans="1:23" s="306" customFormat="1" x14ac:dyDescent="0.2">
      <c r="A708" s="378"/>
      <c r="B708" s="379"/>
      <c r="C708" s="380"/>
      <c r="D708" s="349"/>
      <c r="E708" s="349"/>
      <c r="F708" s="349"/>
      <c r="I708" s="307"/>
      <c r="J708" s="307"/>
      <c r="K708" s="307"/>
      <c r="L708" s="307"/>
      <c r="M708" s="307"/>
      <c r="N708" s="307"/>
      <c r="O708" s="307"/>
      <c r="P708" s="307"/>
      <c r="Q708" s="307"/>
      <c r="R708" s="307"/>
      <c r="S708" s="307"/>
      <c r="T708" s="307"/>
      <c r="U708" s="307"/>
      <c r="V708" s="307"/>
      <c r="W708" s="307"/>
    </row>
    <row r="709" spans="1:23" s="306" customFormat="1" x14ac:dyDescent="0.2">
      <c r="A709" s="378"/>
      <c r="B709" s="308"/>
      <c r="C709" s="330"/>
      <c r="D709" s="349"/>
      <c r="E709" s="349"/>
      <c r="F709" s="349"/>
      <c r="I709" s="307"/>
      <c r="J709" s="307"/>
      <c r="K709" s="307"/>
      <c r="L709" s="307"/>
      <c r="M709" s="307"/>
      <c r="N709" s="307"/>
      <c r="O709" s="307"/>
      <c r="P709" s="307"/>
      <c r="Q709" s="307"/>
      <c r="R709" s="307"/>
      <c r="S709" s="307"/>
      <c r="T709" s="307"/>
      <c r="U709" s="307"/>
      <c r="V709" s="307"/>
      <c r="W709" s="307"/>
    </row>
    <row r="710" spans="1:23" s="306" customFormat="1" x14ac:dyDescent="0.2">
      <c r="A710" s="378"/>
      <c r="B710" s="308"/>
      <c r="C710" s="330"/>
      <c r="D710" s="349"/>
      <c r="E710" s="349"/>
      <c r="F710" s="349"/>
      <c r="I710" s="307"/>
      <c r="J710" s="307"/>
      <c r="K710" s="307"/>
      <c r="L710" s="307"/>
      <c r="M710" s="307"/>
      <c r="N710" s="307"/>
      <c r="O710" s="307"/>
      <c r="P710" s="307"/>
      <c r="Q710" s="307"/>
      <c r="R710" s="307"/>
      <c r="S710" s="307"/>
      <c r="T710" s="307"/>
      <c r="U710" s="307"/>
      <c r="V710" s="307"/>
      <c r="W710" s="307"/>
    </row>
    <row r="711" spans="1:23" s="306" customFormat="1" x14ac:dyDescent="0.2">
      <c r="A711" s="378"/>
      <c r="B711" s="308"/>
      <c r="C711" s="330"/>
      <c r="D711" s="349"/>
      <c r="E711" s="349"/>
      <c r="F711" s="349"/>
      <c r="I711" s="307"/>
      <c r="J711" s="307"/>
      <c r="K711" s="307"/>
      <c r="L711" s="307"/>
      <c r="M711" s="307"/>
      <c r="N711" s="307"/>
      <c r="O711" s="307"/>
      <c r="P711" s="307"/>
      <c r="Q711" s="307"/>
      <c r="R711" s="307"/>
      <c r="S711" s="307"/>
      <c r="T711" s="307"/>
      <c r="U711" s="307"/>
      <c r="V711" s="307"/>
      <c r="W711" s="307"/>
    </row>
    <row r="712" spans="1:23" s="306" customFormat="1" x14ac:dyDescent="0.2">
      <c r="A712" s="378"/>
      <c r="B712" s="308"/>
      <c r="C712" s="330"/>
      <c r="D712" s="349"/>
      <c r="E712" s="349"/>
      <c r="F712" s="349"/>
      <c r="I712" s="307"/>
      <c r="J712" s="307"/>
      <c r="K712" s="307"/>
      <c r="L712" s="307"/>
      <c r="M712" s="307"/>
      <c r="N712" s="307"/>
      <c r="O712" s="307"/>
      <c r="P712" s="307"/>
      <c r="Q712" s="307"/>
      <c r="R712" s="307"/>
      <c r="S712" s="307"/>
      <c r="T712" s="307"/>
      <c r="U712" s="307"/>
      <c r="V712" s="307"/>
      <c r="W712" s="307"/>
    </row>
    <row r="713" spans="1:23" s="306" customFormat="1" x14ac:dyDescent="0.2">
      <c r="A713" s="378"/>
      <c r="B713" s="308"/>
      <c r="C713" s="330"/>
      <c r="D713" s="349"/>
      <c r="E713" s="349"/>
      <c r="F713" s="349"/>
      <c r="I713" s="307"/>
      <c r="J713" s="307"/>
      <c r="K713" s="307"/>
      <c r="L713" s="307"/>
      <c r="M713" s="307"/>
      <c r="N713" s="307"/>
      <c r="O713" s="307"/>
      <c r="P713" s="307"/>
      <c r="Q713" s="307"/>
      <c r="R713" s="307"/>
      <c r="S713" s="307"/>
      <c r="T713" s="307"/>
      <c r="U713" s="307"/>
      <c r="V713" s="307"/>
      <c r="W713" s="307"/>
    </row>
    <row r="714" spans="1:23" s="306" customFormat="1" x14ac:dyDescent="0.2">
      <c r="A714" s="378"/>
      <c r="B714" s="308"/>
      <c r="C714" s="330"/>
      <c r="D714" s="349"/>
      <c r="E714" s="349"/>
      <c r="F714" s="349"/>
      <c r="I714" s="307"/>
      <c r="J714" s="307"/>
      <c r="K714" s="307"/>
      <c r="L714" s="307"/>
      <c r="M714" s="307"/>
      <c r="N714" s="307"/>
      <c r="O714" s="307"/>
      <c r="P714" s="307"/>
      <c r="Q714" s="307"/>
      <c r="R714" s="307"/>
      <c r="S714" s="307"/>
      <c r="T714" s="307"/>
      <c r="U714" s="307"/>
      <c r="V714" s="307"/>
      <c r="W714" s="307"/>
    </row>
    <row r="715" spans="1:23" s="306" customFormat="1" x14ac:dyDescent="0.2">
      <c r="A715" s="378"/>
      <c r="B715" s="308"/>
      <c r="C715" s="330"/>
      <c r="D715" s="349"/>
      <c r="E715" s="349"/>
      <c r="F715" s="349"/>
      <c r="I715" s="307"/>
      <c r="J715" s="307"/>
      <c r="K715" s="307"/>
      <c r="L715" s="307"/>
      <c r="M715" s="307"/>
      <c r="N715" s="307"/>
      <c r="O715" s="307"/>
      <c r="P715" s="307"/>
      <c r="Q715" s="307"/>
      <c r="R715" s="307"/>
      <c r="S715" s="307"/>
      <c r="T715" s="307"/>
      <c r="U715" s="307"/>
      <c r="V715" s="307"/>
      <c r="W715" s="307"/>
    </row>
    <row r="716" spans="1:23" s="306" customFormat="1" x14ac:dyDescent="0.2">
      <c r="A716" s="378"/>
      <c r="B716" s="308"/>
      <c r="C716" s="330"/>
      <c r="D716" s="349"/>
      <c r="E716" s="349"/>
      <c r="F716" s="349"/>
      <c r="I716" s="307"/>
      <c r="J716" s="307"/>
      <c r="K716" s="307"/>
      <c r="L716" s="307"/>
      <c r="M716" s="307"/>
      <c r="N716" s="307"/>
      <c r="O716" s="307"/>
      <c r="P716" s="307"/>
      <c r="Q716" s="307"/>
      <c r="R716" s="307"/>
      <c r="S716" s="307"/>
      <c r="T716" s="307"/>
      <c r="U716" s="307"/>
      <c r="V716" s="307"/>
      <c r="W716" s="307"/>
    </row>
    <row r="717" spans="1:23" s="306" customFormat="1" x14ac:dyDescent="0.2">
      <c r="A717" s="378"/>
      <c r="B717" s="308"/>
      <c r="C717" s="330"/>
      <c r="D717" s="349"/>
      <c r="E717" s="349"/>
      <c r="F717" s="349"/>
      <c r="I717" s="307"/>
      <c r="J717" s="307"/>
      <c r="K717" s="307"/>
      <c r="L717" s="307"/>
      <c r="M717" s="307"/>
      <c r="N717" s="307"/>
      <c r="O717" s="307"/>
      <c r="P717" s="307"/>
      <c r="Q717" s="307"/>
      <c r="R717" s="307"/>
      <c r="S717" s="307"/>
      <c r="T717" s="307"/>
      <c r="U717" s="307"/>
      <c r="V717" s="307"/>
      <c r="W717" s="307"/>
    </row>
    <row r="718" spans="1:23" s="306" customFormat="1" x14ac:dyDescent="0.2">
      <c r="A718" s="378"/>
      <c r="B718" s="308"/>
      <c r="C718" s="330"/>
      <c r="D718" s="349"/>
      <c r="E718" s="349"/>
      <c r="F718" s="349"/>
      <c r="I718" s="307"/>
      <c r="J718" s="307"/>
      <c r="K718" s="307"/>
      <c r="L718" s="307"/>
      <c r="M718" s="307"/>
      <c r="N718" s="307"/>
      <c r="O718" s="307"/>
      <c r="P718" s="307"/>
      <c r="Q718" s="307"/>
      <c r="R718" s="307"/>
      <c r="S718" s="307"/>
      <c r="T718" s="307"/>
      <c r="U718" s="307"/>
      <c r="V718" s="307"/>
      <c r="W718" s="307"/>
    </row>
    <row r="719" spans="1:23" s="306" customFormat="1" x14ac:dyDescent="0.2">
      <c r="A719" s="378"/>
      <c r="B719" s="308"/>
      <c r="C719" s="330"/>
      <c r="D719" s="349"/>
      <c r="E719" s="349"/>
      <c r="F719" s="349"/>
      <c r="I719" s="307"/>
      <c r="J719" s="307"/>
      <c r="K719" s="307"/>
      <c r="L719" s="307"/>
      <c r="M719" s="307"/>
      <c r="N719" s="307"/>
      <c r="O719" s="307"/>
      <c r="P719" s="307"/>
      <c r="Q719" s="307"/>
      <c r="R719" s="307"/>
      <c r="S719" s="307"/>
      <c r="T719" s="307"/>
      <c r="U719" s="307"/>
      <c r="V719" s="307"/>
      <c r="W719" s="307"/>
    </row>
    <row r="720" spans="1:23" s="306" customFormat="1" x14ac:dyDescent="0.2">
      <c r="A720" s="378"/>
      <c r="B720" s="308"/>
      <c r="C720" s="330"/>
      <c r="D720" s="349"/>
      <c r="E720" s="349"/>
      <c r="F720" s="349"/>
      <c r="I720" s="307"/>
      <c r="J720" s="307"/>
      <c r="K720" s="307"/>
      <c r="L720" s="307"/>
      <c r="M720" s="307"/>
      <c r="N720" s="307"/>
      <c r="O720" s="307"/>
      <c r="P720" s="307"/>
      <c r="Q720" s="307"/>
      <c r="R720" s="307"/>
      <c r="S720" s="307"/>
      <c r="T720" s="307"/>
      <c r="U720" s="307"/>
      <c r="V720" s="307"/>
      <c r="W720" s="307"/>
    </row>
    <row r="721" spans="1:23" s="306" customFormat="1" x14ac:dyDescent="0.2">
      <c r="A721" s="378"/>
      <c r="B721" s="379"/>
      <c r="C721" s="380"/>
      <c r="D721" s="349"/>
      <c r="E721" s="349"/>
      <c r="F721" s="349"/>
      <c r="I721" s="307"/>
      <c r="J721" s="307"/>
      <c r="K721" s="307"/>
      <c r="L721" s="307"/>
      <c r="M721" s="307"/>
      <c r="N721" s="307"/>
      <c r="O721" s="307"/>
      <c r="P721" s="307"/>
      <c r="Q721" s="307"/>
      <c r="R721" s="307"/>
      <c r="S721" s="307"/>
      <c r="T721" s="307"/>
      <c r="U721" s="307"/>
      <c r="V721" s="307"/>
      <c r="W721" s="307"/>
    </row>
    <row r="722" spans="1:23" s="306" customFormat="1" x14ac:dyDescent="0.2">
      <c r="A722" s="378"/>
      <c r="B722" s="379"/>
      <c r="C722" s="380"/>
      <c r="D722" s="349"/>
      <c r="E722" s="349"/>
      <c r="F722" s="349"/>
      <c r="I722" s="307"/>
      <c r="J722" s="307"/>
      <c r="K722" s="307"/>
      <c r="L722" s="307"/>
      <c r="M722" s="307"/>
      <c r="N722" s="307"/>
      <c r="O722" s="307"/>
      <c r="P722" s="307"/>
      <c r="Q722" s="307"/>
      <c r="R722" s="307"/>
      <c r="S722" s="307"/>
      <c r="T722" s="307"/>
      <c r="U722" s="307"/>
      <c r="V722" s="307"/>
      <c r="W722" s="307"/>
    </row>
    <row r="723" spans="1:23" s="306" customFormat="1" x14ac:dyDescent="0.2">
      <c r="A723" s="378"/>
      <c r="B723" s="379"/>
      <c r="C723" s="380"/>
      <c r="D723" s="349"/>
      <c r="E723" s="349"/>
      <c r="F723" s="349"/>
      <c r="I723" s="307"/>
      <c r="J723" s="307"/>
      <c r="K723" s="307"/>
      <c r="L723" s="307"/>
      <c r="M723" s="307"/>
      <c r="N723" s="307"/>
      <c r="O723" s="307"/>
      <c r="P723" s="307"/>
      <c r="Q723" s="307"/>
      <c r="R723" s="307"/>
      <c r="S723" s="307"/>
      <c r="T723" s="307"/>
      <c r="U723" s="307"/>
      <c r="V723" s="307"/>
      <c r="W723" s="307"/>
    </row>
    <row r="724" spans="1:23" s="306" customFormat="1" x14ac:dyDescent="0.2">
      <c r="A724" s="378"/>
      <c r="B724" s="379"/>
      <c r="C724" s="380"/>
      <c r="D724" s="349"/>
      <c r="E724" s="349"/>
      <c r="F724" s="349"/>
      <c r="I724" s="307"/>
      <c r="J724" s="307"/>
      <c r="K724" s="307"/>
      <c r="L724" s="307"/>
      <c r="M724" s="307"/>
      <c r="N724" s="307"/>
      <c r="O724" s="307"/>
      <c r="P724" s="307"/>
      <c r="Q724" s="307"/>
      <c r="R724" s="307"/>
      <c r="S724" s="307"/>
      <c r="T724" s="307"/>
      <c r="U724" s="307"/>
      <c r="V724" s="307"/>
      <c r="W724" s="307"/>
    </row>
    <row r="725" spans="1:23" s="306" customFormat="1" x14ac:dyDescent="0.2">
      <c r="A725" s="378"/>
      <c r="B725" s="379"/>
      <c r="C725" s="380"/>
      <c r="D725" s="349"/>
      <c r="E725" s="349"/>
      <c r="F725" s="349"/>
      <c r="I725" s="307"/>
      <c r="J725" s="307"/>
      <c r="K725" s="307"/>
      <c r="L725" s="307"/>
      <c r="M725" s="307"/>
      <c r="N725" s="307"/>
      <c r="O725" s="307"/>
      <c r="P725" s="307"/>
      <c r="Q725" s="307"/>
      <c r="R725" s="307"/>
      <c r="S725" s="307"/>
      <c r="T725" s="307"/>
      <c r="U725" s="307"/>
      <c r="V725" s="307"/>
      <c r="W725" s="307"/>
    </row>
    <row r="726" spans="1:23" s="306" customFormat="1" x14ac:dyDescent="0.2">
      <c r="A726" s="378"/>
      <c r="B726" s="379"/>
      <c r="C726" s="380"/>
      <c r="D726" s="349"/>
      <c r="E726" s="349"/>
      <c r="F726" s="349"/>
      <c r="I726" s="307"/>
      <c r="J726" s="307"/>
      <c r="K726" s="307"/>
      <c r="L726" s="307"/>
      <c r="M726" s="307"/>
      <c r="N726" s="307"/>
      <c r="O726" s="307"/>
      <c r="P726" s="307"/>
      <c r="Q726" s="307"/>
      <c r="R726" s="307"/>
      <c r="S726" s="307"/>
      <c r="T726" s="307"/>
      <c r="U726" s="307"/>
      <c r="V726" s="307"/>
      <c r="W726" s="307"/>
    </row>
    <row r="727" spans="1:23" s="306" customFormat="1" x14ac:dyDescent="0.2">
      <c r="A727" s="378"/>
      <c r="B727" s="308"/>
      <c r="C727" s="330"/>
      <c r="D727" s="349"/>
      <c r="E727" s="349"/>
      <c r="F727" s="349"/>
      <c r="I727" s="307"/>
      <c r="J727" s="307"/>
      <c r="K727" s="307"/>
      <c r="L727" s="307"/>
      <c r="M727" s="307"/>
      <c r="N727" s="307"/>
      <c r="O727" s="307"/>
      <c r="P727" s="307"/>
      <c r="Q727" s="307"/>
      <c r="R727" s="307"/>
      <c r="S727" s="307"/>
      <c r="T727" s="307"/>
      <c r="U727" s="307"/>
      <c r="V727" s="307"/>
      <c r="W727" s="307"/>
    </row>
    <row r="728" spans="1:23" s="306" customFormat="1" x14ac:dyDescent="0.2">
      <c r="A728" s="378"/>
      <c r="B728" s="308"/>
      <c r="C728" s="330"/>
      <c r="D728" s="349"/>
      <c r="E728" s="349"/>
      <c r="F728" s="349"/>
      <c r="I728" s="307"/>
      <c r="J728" s="307"/>
      <c r="K728" s="307"/>
      <c r="L728" s="307"/>
      <c r="M728" s="307"/>
      <c r="N728" s="307"/>
      <c r="O728" s="307"/>
      <c r="P728" s="307"/>
      <c r="Q728" s="307"/>
      <c r="R728" s="307"/>
      <c r="S728" s="307"/>
      <c r="T728" s="307"/>
      <c r="U728" s="307"/>
      <c r="V728" s="307"/>
      <c r="W728" s="307"/>
    </row>
    <row r="729" spans="1:23" s="306" customFormat="1" x14ac:dyDescent="0.2">
      <c r="A729" s="378"/>
      <c r="B729" s="308"/>
      <c r="C729" s="330"/>
      <c r="D729" s="349"/>
      <c r="E729" s="349"/>
      <c r="F729" s="349"/>
      <c r="I729" s="307"/>
      <c r="J729" s="307"/>
      <c r="K729" s="307"/>
      <c r="L729" s="307"/>
      <c r="M729" s="307"/>
      <c r="N729" s="307"/>
      <c r="O729" s="307"/>
      <c r="P729" s="307"/>
      <c r="Q729" s="307"/>
      <c r="R729" s="307"/>
      <c r="S729" s="307"/>
      <c r="T729" s="307"/>
      <c r="U729" s="307"/>
      <c r="V729" s="307"/>
      <c r="W729" s="307"/>
    </row>
    <row r="730" spans="1:23" s="306" customFormat="1" x14ac:dyDescent="0.2">
      <c r="A730" s="378"/>
      <c r="B730" s="308"/>
      <c r="C730" s="330"/>
      <c r="D730" s="349"/>
      <c r="E730" s="349"/>
      <c r="F730" s="349"/>
      <c r="I730" s="307"/>
      <c r="J730" s="307"/>
      <c r="K730" s="307"/>
      <c r="L730" s="307"/>
      <c r="M730" s="307"/>
      <c r="N730" s="307"/>
      <c r="O730" s="307"/>
      <c r="P730" s="307"/>
      <c r="Q730" s="307"/>
      <c r="R730" s="307"/>
      <c r="S730" s="307"/>
      <c r="T730" s="307"/>
      <c r="U730" s="307"/>
      <c r="V730" s="307"/>
      <c r="W730" s="307"/>
    </row>
    <row r="731" spans="1:23" s="306" customFormat="1" x14ac:dyDescent="0.2">
      <c r="A731" s="378"/>
      <c r="B731" s="308"/>
      <c r="C731" s="330"/>
      <c r="D731" s="349"/>
      <c r="E731" s="349"/>
      <c r="F731" s="349"/>
      <c r="I731" s="307"/>
      <c r="J731" s="307"/>
      <c r="K731" s="307"/>
      <c r="L731" s="307"/>
      <c r="M731" s="307"/>
      <c r="N731" s="307"/>
      <c r="O731" s="307"/>
      <c r="P731" s="307"/>
      <c r="Q731" s="307"/>
      <c r="R731" s="307"/>
      <c r="S731" s="307"/>
      <c r="T731" s="307"/>
      <c r="U731" s="307"/>
      <c r="V731" s="307"/>
      <c r="W731" s="307"/>
    </row>
    <row r="732" spans="1:23" s="306" customFormat="1" x14ac:dyDescent="0.2">
      <c r="A732" s="378"/>
      <c r="B732" s="308"/>
      <c r="C732" s="330"/>
      <c r="D732" s="349"/>
      <c r="E732" s="349"/>
      <c r="F732" s="349"/>
      <c r="I732" s="307"/>
      <c r="J732" s="307"/>
      <c r="K732" s="307"/>
      <c r="L732" s="307"/>
      <c r="M732" s="307"/>
      <c r="N732" s="307"/>
      <c r="O732" s="307"/>
      <c r="P732" s="307"/>
      <c r="Q732" s="307"/>
      <c r="R732" s="307"/>
      <c r="S732" s="307"/>
      <c r="T732" s="307"/>
      <c r="U732" s="307"/>
      <c r="V732" s="307"/>
      <c r="W732" s="307"/>
    </row>
    <row r="733" spans="1:23" s="306" customFormat="1" x14ac:dyDescent="0.2">
      <c r="A733" s="378"/>
      <c r="B733" s="308"/>
      <c r="C733" s="330"/>
      <c r="D733" s="349"/>
      <c r="E733" s="349"/>
      <c r="F733" s="349"/>
      <c r="I733" s="307"/>
      <c r="J733" s="307"/>
      <c r="K733" s="307"/>
      <c r="L733" s="307"/>
      <c r="M733" s="307"/>
      <c r="N733" s="307"/>
      <c r="O733" s="307"/>
      <c r="P733" s="307"/>
      <c r="Q733" s="307"/>
      <c r="R733" s="307"/>
      <c r="S733" s="307"/>
      <c r="T733" s="307"/>
      <c r="U733" s="307"/>
      <c r="V733" s="307"/>
      <c r="W733" s="307"/>
    </row>
    <row r="734" spans="1:23" s="306" customFormat="1" x14ac:dyDescent="0.2">
      <c r="A734" s="378"/>
      <c r="B734" s="308"/>
      <c r="C734" s="330"/>
      <c r="D734" s="349"/>
      <c r="E734" s="349"/>
      <c r="F734" s="349"/>
      <c r="I734" s="307"/>
      <c r="J734" s="307"/>
      <c r="K734" s="307"/>
      <c r="L734" s="307"/>
      <c r="M734" s="307"/>
      <c r="N734" s="307"/>
      <c r="O734" s="307"/>
      <c r="P734" s="307"/>
      <c r="Q734" s="307"/>
      <c r="R734" s="307"/>
      <c r="S734" s="307"/>
      <c r="T734" s="307"/>
      <c r="U734" s="307"/>
      <c r="V734" s="307"/>
      <c r="W734" s="307"/>
    </row>
    <row r="735" spans="1:23" s="306" customFormat="1" x14ac:dyDescent="0.2">
      <c r="A735" s="378"/>
      <c r="B735" s="308"/>
      <c r="C735" s="330"/>
      <c r="D735" s="349"/>
      <c r="E735" s="349"/>
      <c r="F735" s="349"/>
      <c r="I735" s="307"/>
      <c r="J735" s="307"/>
      <c r="K735" s="307"/>
      <c r="L735" s="307"/>
      <c r="M735" s="307"/>
      <c r="N735" s="307"/>
      <c r="O735" s="307"/>
      <c r="P735" s="307"/>
      <c r="Q735" s="307"/>
      <c r="R735" s="307"/>
      <c r="S735" s="307"/>
      <c r="T735" s="307"/>
      <c r="U735" s="307"/>
      <c r="V735" s="307"/>
      <c r="W735" s="307"/>
    </row>
    <row r="736" spans="1:23" s="306" customFormat="1" x14ac:dyDescent="0.2">
      <c r="A736" s="378"/>
      <c r="B736" s="308"/>
      <c r="C736" s="330"/>
      <c r="D736" s="349"/>
      <c r="E736" s="349"/>
      <c r="F736" s="349"/>
      <c r="I736" s="307"/>
      <c r="J736" s="307"/>
      <c r="K736" s="307"/>
      <c r="L736" s="307"/>
      <c r="M736" s="307"/>
      <c r="N736" s="307"/>
      <c r="O736" s="307"/>
      <c r="P736" s="307"/>
      <c r="Q736" s="307"/>
      <c r="R736" s="307"/>
      <c r="S736" s="307"/>
      <c r="T736" s="307"/>
      <c r="U736" s="307"/>
      <c r="V736" s="307"/>
      <c r="W736" s="307"/>
    </row>
    <row r="737" spans="1:23" s="306" customFormat="1" x14ac:dyDescent="0.2">
      <c r="A737" s="378"/>
      <c r="B737" s="308"/>
      <c r="C737" s="330"/>
      <c r="D737" s="349"/>
      <c r="E737" s="349"/>
      <c r="F737" s="349"/>
      <c r="I737" s="307"/>
      <c r="J737" s="307"/>
      <c r="K737" s="307"/>
      <c r="L737" s="307"/>
      <c r="M737" s="307"/>
      <c r="N737" s="307"/>
      <c r="O737" s="307"/>
      <c r="P737" s="307"/>
      <c r="Q737" s="307"/>
      <c r="R737" s="307"/>
      <c r="S737" s="307"/>
      <c r="T737" s="307"/>
      <c r="U737" s="307"/>
      <c r="V737" s="307"/>
      <c r="W737" s="307"/>
    </row>
    <row r="738" spans="1:23" s="306" customFormat="1" x14ac:dyDescent="0.2">
      <c r="A738" s="378"/>
      <c r="B738" s="308"/>
      <c r="C738" s="330"/>
      <c r="D738" s="349"/>
      <c r="E738" s="349"/>
      <c r="F738" s="349"/>
      <c r="I738" s="307"/>
      <c r="J738" s="307"/>
      <c r="K738" s="307"/>
      <c r="L738" s="307"/>
      <c r="M738" s="307"/>
      <c r="N738" s="307"/>
      <c r="O738" s="307"/>
      <c r="P738" s="307"/>
      <c r="Q738" s="307"/>
      <c r="R738" s="307"/>
      <c r="S738" s="307"/>
      <c r="T738" s="307"/>
      <c r="U738" s="307"/>
      <c r="V738" s="307"/>
      <c r="W738" s="307"/>
    </row>
    <row r="739" spans="1:23" s="306" customFormat="1" x14ac:dyDescent="0.2">
      <c r="A739" s="378"/>
      <c r="B739" s="308"/>
      <c r="C739" s="330"/>
      <c r="D739" s="349"/>
      <c r="E739" s="349"/>
      <c r="F739" s="349"/>
      <c r="I739" s="307"/>
      <c r="J739" s="307"/>
      <c r="K739" s="307"/>
      <c r="L739" s="307"/>
      <c r="M739" s="307"/>
      <c r="N739" s="307"/>
      <c r="O739" s="307"/>
      <c r="P739" s="307"/>
      <c r="Q739" s="307"/>
      <c r="R739" s="307"/>
      <c r="S739" s="307"/>
      <c r="T739" s="307"/>
      <c r="U739" s="307"/>
      <c r="V739" s="307"/>
      <c r="W739" s="307"/>
    </row>
    <row r="740" spans="1:23" s="306" customFormat="1" x14ac:dyDescent="0.2">
      <c r="A740" s="378"/>
      <c r="B740" s="308"/>
      <c r="C740" s="330"/>
      <c r="D740" s="349"/>
      <c r="E740" s="349"/>
      <c r="F740" s="349"/>
      <c r="I740" s="307"/>
      <c r="J740" s="307"/>
      <c r="K740" s="307"/>
      <c r="L740" s="307"/>
      <c r="M740" s="307"/>
      <c r="N740" s="307"/>
      <c r="O740" s="307"/>
      <c r="P740" s="307"/>
      <c r="Q740" s="307"/>
      <c r="R740" s="307"/>
      <c r="S740" s="307"/>
      <c r="T740" s="307"/>
      <c r="U740" s="307"/>
      <c r="V740" s="307"/>
      <c r="W740" s="307"/>
    </row>
    <row r="741" spans="1:23" s="306" customFormat="1" x14ac:dyDescent="0.2">
      <c r="A741" s="378"/>
      <c r="B741" s="308"/>
      <c r="C741" s="330"/>
      <c r="D741" s="349"/>
      <c r="E741" s="349"/>
      <c r="F741" s="349"/>
      <c r="I741" s="307"/>
      <c r="J741" s="307"/>
      <c r="K741" s="307"/>
      <c r="L741" s="307"/>
      <c r="M741" s="307"/>
      <c r="N741" s="307"/>
      <c r="O741" s="307"/>
      <c r="P741" s="307"/>
      <c r="Q741" s="307"/>
      <c r="R741" s="307"/>
      <c r="S741" s="307"/>
      <c r="T741" s="307"/>
      <c r="U741" s="307"/>
      <c r="V741" s="307"/>
      <c r="W741" s="307"/>
    </row>
    <row r="742" spans="1:23" s="306" customFormat="1" x14ac:dyDescent="0.2">
      <c r="A742" s="378"/>
      <c r="B742" s="308"/>
      <c r="C742" s="330"/>
      <c r="D742" s="349"/>
      <c r="E742" s="349"/>
      <c r="F742" s="349"/>
      <c r="I742" s="307"/>
      <c r="J742" s="307"/>
      <c r="K742" s="307"/>
      <c r="L742" s="307"/>
      <c r="M742" s="307"/>
      <c r="N742" s="307"/>
      <c r="O742" s="307"/>
      <c r="P742" s="307"/>
      <c r="Q742" s="307"/>
      <c r="R742" s="307"/>
      <c r="S742" s="307"/>
      <c r="T742" s="307"/>
      <c r="U742" s="307"/>
      <c r="V742" s="307"/>
      <c r="W742" s="307"/>
    </row>
    <row r="743" spans="1:23" s="306" customFormat="1" x14ac:dyDescent="0.2">
      <c r="A743" s="378"/>
      <c r="B743" s="379"/>
      <c r="C743" s="380"/>
      <c r="D743" s="349"/>
      <c r="E743" s="349"/>
      <c r="F743" s="349"/>
      <c r="I743" s="307"/>
      <c r="J743" s="307"/>
      <c r="K743" s="307"/>
      <c r="L743" s="307"/>
      <c r="M743" s="307"/>
      <c r="N743" s="307"/>
      <c r="O743" s="307"/>
      <c r="P743" s="307"/>
      <c r="Q743" s="307"/>
      <c r="R743" s="307"/>
      <c r="S743" s="307"/>
      <c r="T743" s="307"/>
      <c r="U743" s="307"/>
      <c r="V743" s="307"/>
      <c r="W743" s="307"/>
    </row>
    <row r="744" spans="1:23" s="306" customFormat="1" x14ac:dyDescent="0.2">
      <c r="A744" s="378"/>
      <c r="B744" s="379"/>
      <c r="C744" s="380"/>
      <c r="D744" s="349"/>
      <c r="E744" s="349"/>
      <c r="F744" s="349"/>
      <c r="I744" s="307"/>
      <c r="J744" s="307"/>
      <c r="K744" s="307"/>
      <c r="L744" s="307"/>
      <c r="M744" s="307"/>
      <c r="N744" s="307"/>
      <c r="O744" s="307"/>
      <c r="P744" s="307"/>
      <c r="Q744" s="307"/>
      <c r="R744" s="307"/>
      <c r="S744" s="307"/>
      <c r="T744" s="307"/>
      <c r="U744" s="307"/>
      <c r="V744" s="307"/>
      <c r="W744" s="307"/>
    </row>
    <row r="745" spans="1:23" s="306" customFormat="1" x14ac:dyDescent="0.2">
      <c r="A745" s="378"/>
      <c r="B745" s="379"/>
      <c r="C745" s="380"/>
      <c r="D745" s="349"/>
      <c r="E745" s="349"/>
      <c r="F745" s="349"/>
      <c r="I745" s="307"/>
      <c r="J745" s="307"/>
      <c r="K745" s="307"/>
      <c r="L745" s="307"/>
      <c r="M745" s="307"/>
      <c r="N745" s="307"/>
      <c r="O745" s="307"/>
      <c r="P745" s="307"/>
      <c r="Q745" s="307"/>
      <c r="R745" s="307"/>
      <c r="S745" s="307"/>
      <c r="T745" s="307"/>
      <c r="U745" s="307"/>
      <c r="V745" s="307"/>
      <c r="W745" s="307"/>
    </row>
    <row r="746" spans="1:23" s="306" customFormat="1" x14ac:dyDescent="0.2">
      <c r="A746" s="378"/>
      <c r="B746" s="379"/>
      <c r="C746" s="380"/>
      <c r="D746" s="349"/>
      <c r="E746" s="349"/>
      <c r="F746" s="349"/>
      <c r="I746" s="307"/>
      <c r="J746" s="307"/>
      <c r="K746" s="307"/>
      <c r="L746" s="307"/>
      <c r="M746" s="307"/>
      <c r="N746" s="307"/>
      <c r="O746" s="307"/>
      <c r="P746" s="307"/>
      <c r="Q746" s="307"/>
      <c r="R746" s="307"/>
      <c r="S746" s="307"/>
      <c r="T746" s="307"/>
      <c r="U746" s="307"/>
      <c r="V746" s="307"/>
      <c r="W746" s="307"/>
    </row>
    <row r="747" spans="1:23" s="306" customFormat="1" x14ac:dyDescent="0.2">
      <c r="A747" s="378"/>
      <c r="B747" s="379"/>
      <c r="C747" s="380"/>
      <c r="D747" s="349"/>
      <c r="E747" s="349"/>
      <c r="F747" s="349"/>
      <c r="I747" s="307"/>
      <c r="J747" s="307"/>
      <c r="K747" s="307"/>
      <c r="L747" s="307"/>
      <c r="M747" s="307"/>
      <c r="N747" s="307"/>
      <c r="O747" s="307"/>
      <c r="P747" s="307"/>
      <c r="Q747" s="307"/>
      <c r="R747" s="307"/>
      <c r="S747" s="307"/>
      <c r="T747" s="307"/>
      <c r="U747" s="307"/>
      <c r="V747" s="307"/>
      <c r="W747" s="307"/>
    </row>
    <row r="748" spans="1:23" s="306" customFormat="1" x14ac:dyDescent="0.2">
      <c r="A748" s="378"/>
      <c r="B748" s="379"/>
      <c r="C748" s="380"/>
      <c r="D748" s="349"/>
      <c r="E748" s="349"/>
      <c r="F748" s="349"/>
      <c r="I748" s="307"/>
      <c r="J748" s="307"/>
      <c r="K748" s="307"/>
      <c r="L748" s="307"/>
      <c r="M748" s="307"/>
      <c r="N748" s="307"/>
      <c r="O748" s="307"/>
      <c r="P748" s="307"/>
      <c r="Q748" s="307"/>
      <c r="R748" s="307"/>
      <c r="S748" s="307"/>
      <c r="T748" s="307"/>
      <c r="U748" s="307"/>
      <c r="V748" s="307"/>
      <c r="W748" s="307"/>
    </row>
    <row r="749" spans="1:23" s="306" customFormat="1" x14ac:dyDescent="0.2">
      <c r="A749" s="378"/>
      <c r="B749" s="308"/>
      <c r="C749" s="330"/>
      <c r="D749" s="349"/>
      <c r="E749" s="349"/>
      <c r="F749" s="349"/>
      <c r="I749" s="307"/>
      <c r="J749" s="307"/>
      <c r="K749" s="307"/>
      <c r="L749" s="307"/>
      <c r="M749" s="307"/>
      <c r="N749" s="307"/>
      <c r="O749" s="307"/>
      <c r="P749" s="307"/>
      <c r="Q749" s="307"/>
      <c r="R749" s="307"/>
      <c r="S749" s="307"/>
      <c r="T749" s="307"/>
      <c r="U749" s="307"/>
      <c r="V749" s="307"/>
      <c r="W749" s="307"/>
    </row>
    <row r="750" spans="1:23" s="306" customFormat="1" x14ac:dyDescent="0.2">
      <c r="A750" s="378"/>
      <c r="B750" s="308"/>
      <c r="C750" s="330"/>
      <c r="D750" s="349"/>
      <c r="E750" s="349"/>
      <c r="F750" s="349"/>
      <c r="I750" s="307"/>
      <c r="J750" s="307"/>
      <c r="K750" s="307"/>
      <c r="L750" s="307"/>
      <c r="M750" s="307"/>
      <c r="N750" s="307"/>
      <c r="O750" s="307"/>
      <c r="P750" s="307"/>
      <c r="Q750" s="307"/>
      <c r="R750" s="307"/>
      <c r="S750" s="307"/>
      <c r="T750" s="307"/>
      <c r="U750" s="307"/>
      <c r="V750" s="307"/>
      <c r="W750" s="307"/>
    </row>
    <row r="751" spans="1:23" s="306" customFormat="1" x14ac:dyDescent="0.2">
      <c r="A751" s="378"/>
      <c r="B751" s="308"/>
      <c r="C751" s="330"/>
      <c r="D751" s="349"/>
      <c r="E751" s="349"/>
      <c r="F751" s="349"/>
      <c r="I751" s="307"/>
      <c r="J751" s="307"/>
      <c r="K751" s="307"/>
      <c r="L751" s="307"/>
      <c r="M751" s="307"/>
      <c r="N751" s="307"/>
      <c r="O751" s="307"/>
      <c r="P751" s="307"/>
      <c r="Q751" s="307"/>
      <c r="R751" s="307"/>
      <c r="S751" s="307"/>
      <c r="T751" s="307"/>
      <c r="U751" s="307"/>
      <c r="V751" s="307"/>
      <c r="W751" s="307"/>
    </row>
    <row r="752" spans="1:23" s="306" customFormat="1" x14ac:dyDescent="0.2">
      <c r="A752" s="378"/>
      <c r="B752" s="308"/>
      <c r="C752" s="330"/>
      <c r="D752" s="349"/>
      <c r="E752" s="349"/>
      <c r="F752" s="349"/>
      <c r="I752" s="307"/>
      <c r="J752" s="307"/>
      <c r="K752" s="307"/>
      <c r="L752" s="307"/>
      <c r="M752" s="307"/>
      <c r="N752" s="307"/>
      <c r="O752" s="307"/>
      <c r="P752" s="307"/>
      <c r="Q752" s="307"/>
      <c r="R752" s="307"/>
      <c r="S752" s="307"/>
      <c r="T752" s="307"/>
      <c r="U752" s="307"/>
      <c r="V752" s="307"/>
      <c r="W752" s="307"/>
    </row>
    <row r="753" spans="1:23" s="306" customFormat="1" x14ac:dyDescent="0.2">
      <c r="A753" s="378"/>
      <c r="B753" s="308"/>
      <c r="C753" s="330"/>
      <c r="D753" s="349"/>
      <c r="E753" s="349"/>
      <c r="F753" s="349"/>
      <c r="I753" s="307"/>
      <c r="J753" s="307"/>
      <c r="K753" s="307"/>
      <c r="L753" s="307"/>
      <c r="M753" s="307"/>
      <c r="N753" s="307"/>
      <c r="O753" s="307"/>
      <c r="P753" s="307"/>
      <c r="Q753" s="307"/>
      <c r="R753" s="307"/>
      <c r="S753" s="307"/>
      <c r="T753" s="307"/>
      <c r="U753" s="307"/>
      <c r="V753" s="307"/>
      <c r="W753" s="307"/>
    </row>
    <row r="754" spans="1:23" s="306" customFormat="1" x14ac:dyDescent="0.2">
      <c r="A754" s="378"/>
      <c r="B754" s="308"/>
      <c r="C754" s="330"/>
      <c r="D754" s="349"/>
      <c r="E754" s="349"/>
      <c r="F754" s="349"/>
      <c r="I754" s="307"/>
      <c r="J754" s="307"/>
      <c r="K754" s="307"/>
      <c r="L754" s="307"/>
      <c r="M754" s="307"/>
      <c r="N754" s="307"/>
      <c r="O754" s="307"/>
      <c r="P754" s="307"/>
      <c r="Q754" s="307"/>
      <c r="R754" s="307"/>
      <c r="S754" s="307"/>
      <c r="T754" s="307"/>
      <c r="U754" s="307"/>
      <c r="V754" s="307"/>
      <c r="W754" s="307"/>
    </row>
    <row r="755" spans="1:23" s="306" customFormat="1" x14ac:dyDescent="0.2">
      <c r="A755" s="378"/>
      <c r="B755" s="308"/>
      <c r="C755" s="330"/>
      <c r="D755" s="349"/>
      <c r="E755" s="349"/>
      <c r="F755" s="349"/>
      <c r="I755" s="307"/>
      <c r="J755" s="307"/>
      <c r="K755" s="307"/>
      <c r="L755" s="307"/>
      <c r="M755" s="307"/>
      <c r="N755" s="307"/>
      <c r="O755" s="307"/>
      <c r="P755" s="307"/>
      <c r="Q755" s="307"/>
      <c r="R755" s="307"/>
      <c r="S755" s="307"/>
      <c r="T755" s="307"/>
      <c r="U755" s="307"/>
      <c r="V755" s="307"/>
      <c r="W755" s="307"/>
    </row>
    <row r="756" spans="1:23" s="306" customFormat="1" x14ac:dyDescent="0.2">
      <c r="A756" s="378"/>
      <c r="B756" s="308"/>
      <c r="C756" s="330"/>
      <c r="D756" s="349"/>
      <c r="E756" s="349"/>
      <c r="F756" s="349"/>
      <c r="I756" s="307"/>
      <c r="J756" s="307"/>
      <c r="K756" s="307"/>
      <c r="L756" s="307"/>
      <c r="M756" s="307"/>
      <c r="N756" s="307"/>
      <c r="O756" s="307"/>
      <c r="P756" s="307"/>
      <c r="Q756" s="307"/>
      <c r="R756" s="307"/>
      <c r="S756" s="307"/>
      <c r="T756" s="307"/>
      <c r="U756" s="307"/>
      <c r="V756" s="307"/>
      <c r="W756" s="307"/>
    </row>
    <row r="757" spans="1:23" s="306" customFormat="1" x14ac:dyDescent="0.2">
      <c r="A757" s="378"/>
      <c r="B757" s="308"/>
      <c r="C757" s="330"/>
      <c r="D757" s="349"/>
      <c r="E757" s="349"/>
      <c r="F757" s="349"/>
      <c r="I757" s="307"/>
      <c r="J757" s="307"/>
      <c r="K757" s="307"/>
      <c r="L757" s="307"/>
      <c r="M757" s="307"/>
      <c r="N757" s="307"/>
      <c r="O757" s="307"/>
      <c r="P757" s="307"/>
      <c r="Q757" s="307"/>
      <c r="R757" s="307"/>
      <c r="S757" s="307"/>
      <c r="T757" s="307"/>
      <c r="U757" s="307"/>
      <c r="V757" s="307"/>
      <c r="W757" s="307"/>
    </row>
    <row r="758" spans="1:23" s="306" customFormat="1" x14ac:dyDescent="0.2">
      <c r="A758" s="378"/>
      <c r="B758" s="308"/>
      <c r="C758" s="330"/>
      <c r="D758" s="349"/>
      <c r="E758" s="349"/>
      <c r="F758" s="349"/>
      <c r="I758" s="307"/>
      <c r="J758" s="307"/>
      <c r="K758" s="307"/>
      <c r="L758" s="307"/>
      <c r="M758" s="307"/>
      <c r="N758" s="307"/>
      <c r="O758" s="307"/>
      <c r="P758" s="307"/>
      <c r="Q758" s="307"/>
      <c r="R758" s="307"/>
      <c r="S758" s="307"/>
      <c r="T758" s="307"/>
      <c r="U758" s="307"/>
      <c r="V758" s="307"/>
      <c r="W758" s="307"/>
    </row>
    <row r="759" spans="1:23" s="306" customFormat="1" x14ac:dyDescent="0.2">
      <c r="A759" s="378"/>
      <c r="B759" s="308"/>
      <c r="C759" s="330"/>
      <c r="D759" s="349"/>
      <c r="E759" s="349"/>
      <c r="F759" s="349"/>
      <c r="I759" s="307"/>
      <c r="J759" s="307"/>
      <c r="K759" s="307"/>
      <c r="L759" s="307"/>
      <c r="M759" s="307"/>
      <c r="N759" s="307"/>
      <c r="O759" s="307"/>
      <c r="P759" s="307"/>
      <c r="Q759" s="307"/>
      <c r="R759" s="307"/>
      <c r="S759" s="307"/>
      <c r="T759" s="307"/>
      <c r="U759" s="307"/>
      <c r="V759" s="307"/>
      <c r="W759" s="307"/>
    </row>
    <row r="760" spans="1:23" s="306" customFormat="1" x14ac:dyDescent="0.2">
      <c r="A760" s="378"/>
      <c r="B760" s="308"/>
      <c r="C760" s="330"/>
      <c r="D760" s="349"/>
      <c r="E760" s="349"/>
      <c r="F760" s="349"/>
      <c r="I760" s="307"/>
      <c r="J760" s="307"/>
      <c r="K760" s="307"/>
      <c r="L760" s="307"/>
      <c r="M760" s="307"/>
      <c r="N760" s="307"/>
      <c r="O760" s="307"/>
      <c r="P760" s="307"/>
      <c r="Q760" s="307"/>
      <c r="R760" s="307"/>
      <c r="S760" s="307"/>
      <c r="T760" s="307"/>
      <c r="U760" s="307"/>
      <c r="V760" s="307"/>
      <c r="W760" s="307"/>
    </row>
    <row r="761" spans="1:23" s="306" customFormat="1" x14ac:dyDescent="0.2">
      <c r="A761" s="378"/>
      <c r="B761" s="308"/>
      <c r="C761" s="330"/>
      <c r="D761" s="349"/>
      <c r="E761" s="349"/>
      <c r="F761" s="349"/>
      <c r="I761" s="307"/>
      <c r="J761" s="307"/>
      <c r="K761" s="307"/>
      <c r="L761" s="307"/>
      <c r="M761" s="307"/>
      <c r="N761" s="307"/>
      <c r="O761" s="307"/>
      <c r="P761" s="307"/>
      <c r="Q761" s="307"/>
      <c r="R761" s="307"/>
      <c r="S761" s="307"/>
      <c r="T761" s="307"/>
      <c r="U761" s="307"/>
      <c r="V761" s="307"/>
      <c r="W761" s="307"/>
    </row>
    <row r="762" spans="1:23" s="306" customFormat="1" x14ac:dyDescent="0.2">
      <c r="A762" s="378"/>
      <c r="B762" s="308"/>
      <c r="C762" s="330"/>
      <c r="D762" s="349"/>
      <c r="E762" s="349"/>
      <c r="F762" s="349"/>
      <c r="I762" s="307"/>
      <c r="J762" s="307"/>
      <c r="K762" s="307"/>
      <c r="L762" s="307"/>
      <c r="M762" s="307"/>
      <c r="N762" s="307"/>
      <c r="O762" s="307"/>
      <c r="P762" s="307"/>
      <c r="Q762" s="307"/>
      <c r="R762" s="307"/>
      <c r="S762" s="307"/>
      <c r="T762" s="307"/>
      <c r="U762" s="307"/>
      <c r="V762" s="307"/>
      <c r="W762" s="307"/>
    </row>
    <row r="763" spans="1:23" s="306" customFormat="1" x14ac:dyDescent="0.2">
      <c r="A763" s="378"/>
      <c r="B763" s="379"/>
      <c r="C763" s="380"/>
      <c r="D763" s="349"/>
      <c r="E763" s="349"/>
      <c r="F763" s="349"/>
      <c r="I763" s="307"/>
      <c r="J763" s="307"/>
      <c r="K763" s="307"/>
      <c r="L763" s="307"/>
      <c r="M763" s="307"/>
      <c r="N763" s="307"/>
      <c r="O763" s="307"/>
      <c r="P763" s="307"/>
      <c r="Q763" s="307"/>
      <c r="R763" s="307"/>
      <c r="S763" s="307"/>
      <c r="T763" s="307"/>
      <c r="U763" s="307"/>
      <c r="V763" s="307"/>
      <c r="W763" s="307"/>
    </row>
    <row r="764" spans="1:23" s="306" customFormat="1" x14ac:dyDescent="0.2">
      <c r="A764" s="378"/>
      <c r="B764" s="379"/>
      <c r="C764" s="380"/>
      <c r="D764" s="349"/>
      <c r="E764" s="349"/>
      <c r="F764" s="349"/>
      <c r="I764" s="307"/>
      <c r="J764" s="307"/>
      <c r="K764" s="307"/>
      <c r="L764" s="307"/>
      <c r="M764" s="307"/>
      <c r="N764" s="307"/>
      <c r="O764" s="307"/>
      <c r="P764" s="307"/>
      <c r="Q764" s="307"/>
      <c r="R764" s="307"/>
      <c r="S764" s="307"/>
      <c r="T764" s="307"/>
      <c r="U764" s="307"/>
      <c r="V764" s="307"/>
      <c r="W764" s="307"/>
    </row>
    <row r="765" spans="1:23" s="306" customFormat="1" x14ac:dyDescent="0.2">
      <c r="A765" s="378"/>
      <c r="B765" s="379"/>
      <c r="C765" s="380"/>
      <c r="D765" s="349"/>
      <c r="E765" s="349"/>
      <c r="F765" s="349"/>
      <c r="I765" s="307"/>
      <c r="J765" s="307"/>
      <c r="K765" s="307"/>
      <c r="L765" s="307"/>
      <c r="M765" s="307"/>
      <c r="N765" s="307"/>
      <c r="O765" s="307"/>
      <c r="P765" s="307"/>
      <c r="Q765" s="307"/>
      <c r="R765" s="307"/>
      <c r="S765" s="307"/>
      <c r="T765" s="307"/>
      <c r="U765" s="307"/>
      <c r="V765" s="307"/>
      <c r="W765" s="307"/>
    </row>
    <row r="766" spans="1:23" s="306" customFormat="1" x14ac:dyDescent="0.2">
      <c r="A766" s="378"/>
      <c r="B766" s="379"/>
      <c r="C766" s="380"/>
      <c r="D766" s="349"/>
      <c r="E766" s="349"/>
      <c r="F766" s="349"/>
      <c r="I766" s="307"/>
      <c r="J766" s="307"/>
      <c r="K766" s="307"/>
      <c r="L766" s="307"/>
      <c r="M766" s="307"/>
      <c r="N766" s="307"/>
      <c r="O766" s="307"/>
      <c r="P766" s="307"/>
      <c r="Q766" s="307"/>
      <c r="R766" s="307"/>
      <c r="S766" s="307"/>
      <c r="T766" s="307"/>
      <c r="U766" s="307"/>
      <c r="V766" s="307"/>
      <c r="W766" s="307"/>
    </row>
    <row r="767" spans="1:23" s="306" customFormat="1" x14ac:dyDescent="0.2">
      <c r="A767" s="378"/>
      <c r="B767" s="379"/>
      <c r="C767" s="380"/>
      <c r="D767" s="349"/>
      <c r="E767" s="349"/>
      <c r="F767" s="349"/>
      <c r="I767" s="307"/>
      <c r="J767" s="307"/>
      <c r="K767" s="307"/>
      <c r="L767" s="307"/>
      <c r="M767" s="307"/>
      <c r="N767" s="307"/>
      <c r="O767" s="307"/>
      <c r="P767" s="307"/>
      <c r="Q767" s="307"/>
      <c r="R767" s="307"/>
      <c r="S767" s="307"/>
      <c r="T767" s="307"/>
      <c r="U767" s="307"/>
      <c r="V767" s="307"/>
      <c r="W767" s="307"/>
    </row>
    <row r="768" spans="1:23" s="306" customFormat="1" x14ac:dyDescent="0.2">
      <c r="A768" s="378"/>
      <c r="B768" s="379"/>
      <c r="C768" s="380"/>
      <c r="D768" s="349"/>
      <c r="E768" s="349"/>
      <c r="F768" s="349"/>
      <c r="I768" s="307"/>
      <c r="J768" s="307"/>
      <c r="K768" s="307"/>
      <c r="L768" s="307"/>
      <c r="M768" s="307"/>
      <c r="N768" s="307"/>
      <c r="O768" s="307"/>
      <c r="P768" s="307"/>
      <c r="Q768" s="307"/>
      <c r="R768" s="307"/>
      <c r="S768" s="307"/>
      <c r="T768" s="307"/>
      <c r="U768" s="307"/>
      <c r="V768" s="307"/>
      <c r="W768" s="307"/>
    </row>
    <row r="769" spans="1:23" s="306" customFormat="1" x14ac:dyDescent="0.2">
      <c r="A769" s="378"/>
      <c r="B769" s="308"/>
      <c r="C769" s="330"/>
      <c r="D769" s="349"/>
      <c r="E769" s="349"/>
      <c r="F769" s="349"/>
      <c r="I769" s="307"/>
      <c r="J769" s="307"/>
      <c r="K769" s="307"/>
      <c r="L769" s="307"/>
      <c r="M769" s="307"/>
      <c r="N769" s="307"/>
      <c r="O769" s="307"/>
      <c r="P769" s="307"/>
      <c r="Q769" s="307"/>
      <c r="R769" s="307"/>
      <c r="S769" s="307"/>
      <c r="T769" s="307"/>
      <c r="U769" s="307"/>
      <c r="V769" s="307"/>
      <c r="W769" s="307"/>
    </row>
    <row r="770" spans="1:23" s="306" customFormat="1" x14ac:dyDescent="0.2">
      <c r="A770" s="378"/>
      <c r="B770" s="308"/>
      <c r="C770" s="330"/>
      <c r="D770" s="349"/>
      <c r="E770" s="349"/>
      <c r="F770" s="349"/>
      <c r="I770" s="307"/>
      <c r="J770" s="307"/>
      <c r="K770" s="307"/>
      <c r="L770" s="307"/>
      <c r="M770" s="307"/>
      <c r="N770" s="307"/>
      <c r="O770" s="307"/>
      <c r="P770" s="307"/>
      <c r="Q770" s="307"/>
      <c r="R770" s="307"/>
      <c r="S770" s="307"/>
      <c r="T770" s="307"/>
      <c r="U770" s="307"/>
      <c r="V770" s="307"/>
      <c r="W770" s="307"/>
    </row>
    <row r="771" spans="1:23" s="306" customFormat="1" x14ac:dyDescent="0.2">
      <c r="A771" s="378"/>
      <c r="B771" s="308"/>
      <c r="C771" s="330"/>
      <c r="D771" s="349"/>
      <c r="E771" s="349"/>
      <c r="F771" s="349"/>
      <c r="I771" s="307"/>
      <c r="J771" s="307"/>
      <c r="K771" s="307"/>
      <c r="L771" s="307"/>
      <c r="M771" s="307"/>
      <c r="N771" s="307"/>
      <c r="O771" s="307"/>
      <c r="P771" s="307"/>
      <c r="Q771" s="307"/>
      <c r="R771" s="307"/>
      <c r="S771" s="307"/>
      <c r="T771" s="307"/>
      <c r="U771" s="307"/>
      <c r="V771" s="307"/>
      <c r="W771" s="307"/>
    </row>
    <row r="772" spans="1:23" s="306" customFormat="1" x14ac:dyDescent="0.2">
      <c r="A772" s="378"/>
      <c r="B772" s="308"/>
      <c r="C772" s="330"/>
      <c r="D772" s="349"/>
      <c r="E772" s="349"/>
      <c r="F772" s="349"/>
      <c r="I772" s="307"/>
      <c r="J772" s="307"/>
      <c r="K772" s="307"/>
      <c r="L772" s="307"/>
      <c r="M772" s="307"/>
      <c r="N772" s="307"/>
      <c r="O772" s="307"/>
      <c r="P772" s="307"/>
      <c r="Q772" s="307"/>
      <c r="R772" s="307"/>
      <c r="S772" s="307"/>
      <c r="T772" s="307"/>
      <c r="U772" s="307"/>
      <c r="V772" s="307"/>
      <c r="W772" s="307"/>
    </row>
    <row r="773" spans="1:23" s="306" customFormat="1" x14ac:dyDescent="0.2">
      <c r="A773" s="378"/>
      <c r="B773" s="308"/>
      <c r="C773" s="330"/>
      <c r="D773" s="349"/>
      <c r="E773" s="349"/>
      <c r="F773" s="349"/>
      <c r="I773" s="307"/>
      <c r="J773" s="307"/>
      <c r="K773" s="307"/>
      <c r="L773" s="307"/>
      <c r="M773" s="307"/>
      <c r="N773" s="307"/>
      <c r="O773" s="307"/>
      <c r="P773" s="307"/>
      <c r="Q773" s="307"/>
      <c r="R773" s="307"/>
      <c r="S773" s="307"/>
      <c r="T773" s="307"/>
      <c r="U773" s="307"/>
      <c r="V773" s="307"/>
      <c r="W773" s="307"/>
    </row>
    <row r="774" spans="1:23" s="306" customFormat="1" x14ac:dyDescent="0.2">
      <c r="A774" s="378"/>
      <c r="B774" s="308"/>
      <c r="C774" s="330"/>
      <c r="D774" s="349"/>
      <c r="E774" s="349"/>
      <c r="F774" s="349"/>
      <c r="I774" s="307"/>
      <c r="J774" s="307"/>
      <c r="K774" s="307"/>
      <c r="L774" s="307"/>
      <c r="M774" s="307"/>
      <c r="N774" s="307"/>
      <c r="O774" s="307"/>
      <c r="P774" s="307"/>
      <c r="Q774" s="307"/>
      <c r="R774" s="307"/>
      <c r="S774" s="307"/>
      <c r="T774" s="307"/>
      <c r="U774" s="307"/>
      <c r="V774" s="307"/>
      <c r="W774" s="307"/>
    </row>
    <row r="775" spans="1:23" s="306" customFormat="1" x14ac:dyDescent="0.2">
      <c r="A775" s="378"/>
      <c r="B775" s="308"/>
      <c r="C775" s="330"/>
      <c r="D775" s="349"/>
      <c r="E775" s="349"/>
      <c r="F775" s="349"/>
      <c r="I775" s="307"/>
      <c r="J775" s="307"/>
      <c r="K775" s="307"/>
      <c r="L775" s="307"/>
      <c r="M775" s="307"/>
      <c r="N775" s="307"/>
      <c r="O775" s="307"/>
      <c r="P775" s="307"/>
      <c r="Q775" s="307"/>
      <c r="R775" s="307"/>
      <c r="S775" s="307"/>
      <c r="T775" s="307"/>
      <c r="U775" s="307"/>
      <c r="V775" s="307"/>
      <c r="W775" s="307"/>
    </row>
    <row r="776" spans="1:23" s="306" customFormat="1" x14ac:dyDescent="0.2">
      <c r="A776" s="378"/>
      <c r="B776" s="308"/>
      <c r="C776" s="330"/>
      <c r="D776" s="349"/>
      <c r="E776" s="349"/>
      <c r="F776" s="349"/>
      <c r="I776" s="307"/>
      <c r="J776" s="307"/>
      <c r="K776" s="307"/>
      <c r="L776" s="307"/>
      <c r="M776" s="307"/>
      <c r="N776" s="307"/>
      <c r="O776" s="307"/>
      <c r="P776" s="307"/>
      <c r="Q776" s="307"/>
      <c r="R776" s="307"/>
      <c r="S776" s="307"/>
      <c r="T776" s="307"/>
      <c r="U776" s="307"/>
      <c r="V776" s="307"/>
      <c r="W776" s="307"/>
    </row>
    <row r="777" spans="1:23" s="306" customFormat="1" x14ac:dyDescent="0.2">
      <c r="A777" s="378"/>
      <c r="B777" s="308"/>
      <c r="C777" s="330"/>
      <c r="D777" s="349"/>
      <c r="E777" s="349"/>
      <c r="F777" s="349"/>
      <c r="I777" s="307"/>
      <c r="J777" s="307"/>
      <c r="K777" s="307"/>
      <c r="L777" s="307"/>
      <c r="M777" s="307"/>
      <c r="N777" s="307"/>
      <c r="O777" s="307"/>
      <c r="P777" s="307"/>
      <c r="Q777" s="307"/>
      <c r="R777" s="307"/>
      <c r="S777" s="307"/>
      <c r="T777" s="307"/>
      <c r="U777" s="307"/>
      <c r="V777" s="307"/>
      <c r="W777" s="307"/>
    </row>
    <row r="778" spans="1:23" s="306" customFormat="1" x14ac:dyDescent="0.2">
      <c r="A778" s="378"/>
      <c r="B778" s="308"/>
      <c r="C778" s="330"/>
      <c r="D778" s="349"/>
      <c r="E778" s="349"/>
      <c r="F778" s="349"/>
      <c r="I778" s="307"/>
      <c r="J778" s="307"/>
      <c r="K778" s="307"/>
      <c r="L778" s="307"/>
      <c r="M778" s="307"/>
      <c r="N778" s="307"/>
      <c r="O778" s="307"/>
      <c r="P778" s="307"/>
      <c r="Q778" s="307"/>
      <c r="R778" s="307"/>
      <c r="S778" s="307"/>
      <c r="T778" s="307"/>
      <c r="U778" s="307"/>
      <c r="V778" s="307"/>
      <c r="W778" s="307"/>
    </row>
    <row r="779" spans="1:23" s="306" customFormat="1" x14ac:dyDescent="0.2">
      <c r="A779" s="378"/>
      <c r="B779" s="308"/>
      <c r="C779" s="330"/>
      <c r="D779" s="349"/>
      <c r="E779" s="349"/>
      <c r="F779" s="349"/>
      <c r="I779" s="307"/>
      <c r="J779" s="307"/>
      <c r="K779" s="307"/>
      <c r="L779" s="307"/>
      <c r="M779" s="307"/>
      <c r="N779" s="307"/>
      <c r="O779" s="307"/>
      <c r="P779" s="307"/>
      <c r="Q779" s="307"/>
      <c r="R779" s="307"/>
      <c r="S779" s="307"/>
      <c r="T779" s="307"/>
      <c r="U779" s="307"/>
      <c r="V779" s="307"/>
      <c r="W779" s="307"/>
    </row>
    <row r="780" spans="1:23" s="306" customFormat="1" x14ac:dyDescent="0.2">
      <c r="A780" s="378"/>
      <c r="B780" s="308"/>
      <c r="C780" s="330"/>
      <c r="D780" s="349"/>
      <c r="E780" s="349"/>
      <c r="F780" s="349"/>
      <c r="I780" s="307"/>
      <c r="J780" s="307"/>
      <c r="K780" s="307"/>
      <c r="L780" s="307"/>
      <c r="M780" s="307"/>
      <c r="N780" s="307"/>
      <c r="O780" s="307"/>
      <c r="P780" s="307"/>
      <c r="Q780" s="307"/>
      <c r="R780" s="307"/>
      <c r="S780" s="307"/>
      <c r="T780" s="307"/>
      <c r="U780" s="307"/>
      <c r="V780" s="307"/>
      <c r="W780" s="307"/>
    </row>
    <row r="781" spans="1:23" s="306" customFormat="1" x14ac:dyDescent="0.2">
      <c r="A781" s="378"/>
      <c r="B781" s="308"/>
      <c r="C781" s="330"/>
      <c r="D781" s="349"/>
      <c r="E781" s="349"/>
      <c r="F781" s="349"/>
      <c r="I781" s="307"/>
      <c r="J781" s="307"/>
      <c r="K781" s="307"/>
      <c r="L781" s="307"/>
      <c r="M781" s="307"/>
      <c r="N781" s="307"/>
      <c r="O781" s="307"/>
      <c r="P781" s="307"/>
      <c r="Q781" s="307"/>
      <c r="R781" s="307"/>
      <c r="S781" s="307"/>
      <c r="T781" s="307"/>
      <c r="U781" s="307"/>
      <c r="V781" s="307"/>
      <c r="W781" s="307"/>
    </row>
    <row r="782" spans="1:23" s="306" customFormat="1" x14ac:dyDescent="0.2">
      <c r="A782" s="378"/>
      <c r="B782" s="308"/>
      <c r="C782" s="330"/>
      <c r="D782" s="349"/>
      <c r="E782" s="349"/>
      <c r="F782" s="349"/>
      <c r="I782" s="307"/>
      <c r="J782" s="307"/>
      <c r="K782" s="307"/>
      <c r="L782" s="307"/>
      <c r="M782" s="307"/>
      <c r="N782" s="307"/>
      <c r="O782" s="307"/>
      <c r="P782" s="307"/>
      <c r="Q782" s="307"/>
      <c r="R782" s="307"/>
      <c r="S782" s="307"/>
      <c r="T782" s="307"/>
      <c r="U782" s="307"/>
      <c r="V782" s="307"/>
      <c r="W782" s="307"/>
    </row>
    <row r="783" spans="1:23" s="306" customFormat="1" x14ac:dyDescent="0.2">
      <c r="A783" s="378"/>
      <c r="B783" s="308"/>
      <c r="C783" s="330"/>
      <c r="D783" s="349"/>
      <c r="E783" s="349"/>
      <c r="F783" s="349"/>
      <c r="I783" s="307"/>
      <c r="J783" s="307"/>
      <c r="K783" s="307"/>
      <c r="L783" s="307"/>
      <c r="M783" s="307"/>
      <c r="N783" s="307"/>
      <c r="O783" s="307"/>
      <c r="P783" s="307"/>
      <c r="Q783" s="307"/>
      <c r="R783" s="307"/>
      <c r="S783" s="307"/>
      <c r="T783" s="307"/>
      <c r="U783" s="307"/>
      <c r="V783" s="307"/>
      <c r="W783" s="307"/>
    </row>
    <row r="784" spans="1:23" s="306" customFormat="1" x14ac:dyDescent="0.2">
      <c r="A784" s="378"/>
      <c r="B784" s="379"/>
      <c r="C784" s="380"/>
      <c r="D784" s="349"/>
      <c r="E784" s="349"/>
      <c r="F784" s="349"/>
      <c r="I784" s="307"/>
      <c r="J784" s="307"/>
      <c r="K784" s="307"/>
      <c r="L784" s="307"/>
      <c r="M784" s="307"/>
      <c r="N784" s="307"/>
      <c r="O784" s="307"/>
      <c r="P784" s="307"/>
      <c r="Q784" s="307"/>
      <c r="R784" s="307"/>
      <c r="S784" s="307"/>
      <c r="T784" s="307"/>
      <c r="U784" s="307"/>
      <c r="V784" s="307"/>
      <c r="W784" s="307"/>
    </row>
    <row r="785" spans="1:23" s="306" customFormat="1" x14ac:dyDescent="0.2">
      <c r="A785" s="378"/>
      <c r="B785" s="379"/>
      <c r="C785" s="380"/>
      <c r="D785" s="349"/>
      <c r="E785" s="349"/>
      <c r="F785" s="349"/>
      <c r="I785" s="307"/>
      <c r="J785" s="307"/>
      <c r="K785" s="307"/>
      <c r="L785" s="307"/>
      <c r="M785" s="307"/>
      <c r="N785" s="307"/>
      <c r="O785" s="307"/>
      <c r="P785" s="307"/>
      <c r="Q785" s="307"/>
      <c r="R785" s="307"/>
      <c r="S785" s="307"/>
      <c r="T785" s="307"/>
      <c r="U785" s="307"/>
      <c r="V785" s="307"/>
      <c r="W785" s="307"/>
    </row>
    <row r="786" spans="1:23" s="306" customFormat="1" x14ac:dyDescent="0.2">
      <c r="A786" s="378"/>
      <c r="B786" s="379"/>
      <c r="C786" s="380"/>
      <c r="D786" s="349"/>
      <c r="E786" s="349"/>
      <c r="F786" s="349"/>
      <c r="I786" s="307"/>
      <c r="J786" s="307"/>
      <c r="K786" s="307"/>
      <c r="L786" s="307"/>
      <c r="M786" s="307"/>
      <c r="N786" s="307"/>
      <c r="O786" s="307"/>
      <c r="P786" s="307"/>
      <c r="Q786" s="307"/>
      <c r="R786" s="307"/>
      <c r="S786" s="307"/>
      <c r="T786" s="307"/>
      <c r="U786" s="307"/>
      <c r="V786" s="307"/>
      <c r="W786" s="307"/>
    </row>
    <row r="787" spans="1:23" s="306" customFormat="1" x14ac:dyDescent="0.2">
      <c r="A787" s="378"/>
      <c r="B787" s="379"/>
      <c r="C787" s="380"/>
      <c r="D787" s="349"/>
      <c r="E787" s="349"/>
      <c r="F787" s="349"/>
      <c r="I787" s="307"/>
      <c r="J787" s="307"/>
      <c r="K787" s="307"/>
      <c r="L787" s="307"/>
      <c r="M787" s="307"/>
      <c r="N787" s="307"/>
      <c r="O787" s="307"/>
      <c r="P787" s="307"/>
      <c r="Q787" s="307"/>
      <c r="R787" s="307"/>
      <c r="S787" s="307"/>
      <c r="T787" s="307"/>
      <c r="U787" s="307"/>
      <c r="V787" s="307"/>
      <c r="W787" s="307"/>
    </row>
    <row r="788" spans="1:23" s="306" customFormat="1" x14ac:dyDescent="0.2">
      <c r="A788" s="378"/>
      <c r="B788" s="379"/>
      <c r="C788" s="380"/>
      <c r="D788" s="349"/>
      <c r="E788" s="349"/>
      <c r="F788" s="349"/>
      <c r="I788" s="307"/>
      <c r="J788" s="307"/>
      <c r="K788" s="307"/>
      <c r="L788" s="307"/>
      <c r="M788" s="307"/>
      <c r="N788" s="307"/>
      <c r="O788" s="307"/>
      <c r="P788" s="307"/>
      <c r="Q788" s="307"/>
      <c r="R788" s="307"/>
      <c r="S788" s="307"/>
      <c r="T788" s="307"/>
      <c r="U788" s="307"/>
      <c r="V788" s="307"/>
      <c r="W788" s="307"/>
    </row>
    <row r="789" spans="1:23" s="306" customFormat="1" x14ac:dyDescent="0.2">
      <c r="A789" s="378"/>
      <c r="B789" s="379"/>
      <c r="C789" s="380"/>
      <c r="D789" s="349"/>
      <c r="E789" s="349"/>
      <c r="F789" s="349"/>
      <c r="I789" s="307"/>
      <c r="J789" s="307"/>
      <c r="K789" s="307"/>
      <c r="L789" s="307"/>
      <c r="M789" s="307"/>
      <c r="N789" s="307"/>
      <c r="O789" s="307"/>
      <c r="P789" s="307"/>
      <c r="Q789" s="307"/>
      <c r="R789" s="307"/>
      <c r="S789" s="307"/>
      <c r="T789" s="307"/>
      <c r="U789" s="307"/>
      <c r="V789" s="307"/>
      <c r="W789" s="307"/>
    </row>
    <row r="790" spans="1:23" s="306" customFormat="1" x14ac:dyDescent="0.2">
      <c r="A790" s="378"/>
      <c r="B790" s="308"/>
      <c r="C790" s="330"/>
      <c r="D790" s="349"/>
      <c r="E790" s="349"/>
      <c r="F790" s="349"/>
      <c r="I790" s="307"/>
      <c r="J790" s="307"/>
      <c r="K790" s="307"/>
      <c r="L790" s="307"/>
      <c r="M790" s="307"/>
      <c r="N790" s="307"/>
      <c r="O790" s="307"/>
      <c r="P790" s="307"/>
      <c r="Q790" s="307"/>
      <c r="R790" s="307"/>
      <c r="S790" s="307"/>
      <c r="T790" s="307"/>
      <c r="U790" s="307"/>
      <c r="V790" s="307"/>
      <c r="W790" s="307"/>
    </row>
    <row r="791" spans="1:23" s="306" customFormat="1" x14ac:dyDescent="0.2">
      <c r="A791" s="378"/>
      <c r="B791" s="308"/>
      <c r="C791" s="330"/>
      <c r="D791" s="349"/>
      <c r="E791" s="349"/>
      <c r="F791" s="349"/>
      <c r="I791" s="307"/>
      <c r="J791" s="307"/>
      <c r="K791" s="307"/>
      <c r="L791" s="307"/>
      <c r="M791" s="307"/>
      <c r="N791" s="307"/>
      <c r="O791" s="307"/>
      <c r="P791" s="307"/>
      <c r="Q791" s="307"/>
      <c r="R791" s="307"/>
      <c r="S791" s="307"/>
      <c r="T791" s="307"/>
      <c r="U791" s="307"/>
      <c r="V791" s="307"/>
      <c r="W791" s="307"/>
    </row>
    <row r="792" spans="1:23" s="306" customFormat="1" x14ac:dyDescent="0.2">
      <c r="A792" s="378"/>
      <c r="B792" s="308"/>
      <c r="C792" s="330"/>
      <c r="D792" s="349"/>
      <c r="E792" s="349"/>
      <c r="F792" s="349"/>
      <c r="I792" s="307"/>
      <c r="J792" s="307"/>
      <c r="K792" s="307"/>
      <c r="L792" s="307"/>
      <c r="M792" s="307"/>
      <c r="N792" s="307"/>
      <c r="O792" s="307"/>
      <c r="P792" s="307"/>
      <c r="Q792" s="307"/>
      <c r="R792" s="307"/>
      <c r="S792" s="307"/>
      <c r="T792" s="307"/>
      <c r="U792" s="307"/>
      <c r="V792" s="307"/>
      <c r="W792" s="307"/>
    </row>
    <row r="793" spans="1:23" s="306" customFormat="1" x14ac:dyDescent="0.2">
      <c r="A793" s="378"/>
      <c r="B793" s="308"/>
      <c r="C793" s="330"/>
      <c r="D793" s="349"/>
      <c r="E793" s="349"/>
      <c r="F793" s="349"/>
      <c r="I793" s="307"/>
      <c r="J793" s="307"/>
      <c r="K793" s="307"/>
      <c r="L793" s="307"/>
      <c r="M793" s="307"/>
      <c r="N793" s="307"/>
      <c r="O793" s="307"/>
      <c r="P793" s="307"/>
      <c r="Q793" s="307"/>
      <c r="R793" s="307"/>
      <c r="S793" s="307"/>
      <c r="T793" s="307"/>
      <c r="U793" s="307"/>
      <c r="V793" s="307"/>
      <c r="W793" s="307"/>
    </row>
    <row r="794" spans="1:23" s="306" customFormat="1" x14ac:dyDescent="0.2">
      <c r="A794" s="378"/>
      <c r="B794" s="308"/>
      <c r="C794" s="330"/>
      <c r="D794" s="349"/>
      <c r="E794" s="349"/>
      <c r="F794" s="349"/>
      <c r="I794" s="307"/>
      <c r="J794" s="307"/>
      <c r="K794" s="307"/>
      <c r="L794" s="307"/>
      <c r="M794" s="307"/>
      <c r="N794" s="307"/>
      <c r="O794" s="307"/>
      <c r="P794" s="307"/>
      <c r="Q794" s="307"/>
      <c r="R794" s="307"/>
      <c r="S794" s="307"/>
      <c r="T794" s="307"/>
      <c r="U794" s="307"/>
      <c r="V794" s="307"/>
      <c r="W794" s="307"/>
    </row>
    <row r="795" spans="1:23" s="306" customFormat="1" x14ac:dyDescent="0.2">
      <c r="A795" s="378"/>
      <c r="B795" s="308"/>
      <c r="C795" s="330"/>
      <c r="D795" s="349"/>
      <c r="E795" s="349"/>
      <c r="F795" s="349"/>
      <c r="I795" s="307"/>
      <c r="J795" s="307"/>
      <c r="K795" s="307"/>
      <c r="L795" s="307"/>
      <c r="M795" s="307"/>
      <c r="N795" s="307"/>
      <c r="O795" s="307"/>
      <c r="P795" s="307"/>
      <c r="Q795" s="307"/>
      <c r="R795" s="307"/>
      <c r="S795" s="307"/>
      <c r="T795" s="307"/>
      <c r="U795" s="307"/>
      <c r="V795" s="307"/>
      <c r="W795" s="307"/>
    </row>
    <row r="796" spans="1:23" s="306" customFormat="1" x14ac:dyDescent="0.2">
      <c r="A796" s="378"/>
      <c r="B796" s="308"/>
      <c r="C796" s="330"/>
      <c r="D796" s="349"/>
      <c r="E796" s="349"/>
      <c r="F796" s="349"/>
      <c r="I796" s="307"/>
      <c r="J796" s="307"/>
      <c r="K796" s="307"/>
      <c r="L796" s="307"/>
      <c r="M796" s="307"/>
      <c r="N796" s="307"/>
      <c r="O796" s="307"/>
      <c r="P796" s="307"/>
      <c r="Q796" s="307"/>
      <c r="R796" s="307"/>
      <c r="S796" s="307"/>
      <c r="T796" s="307"/>
      <c r="U796" s="307"/>
      <c r="V796" s="307"/>
      <c r="W796" s="307"/>
    </row>
    <row r="797" spans="1:23" s="306" customFormat="1" x14ac:dyDescent="0.2">
      <c r="A797" s="378"/>
      <c r="B797" s="308"/>
      <c r="C797" s="330"/>
      <c r="D797" s="349"/>
      <c r="E797" s="349"/>
      <c r="F797" s="349"/>
      <c r="I797" s="307"/>
      <c r="J797" s="307"/>
      <c r="K797" s="307"/>
      <c r="L797" s="307"/>
      <c r="M797" s="307"/>
      <c r="N797" s="307"/>
      <c r="O797" s="307"/>
      <c r="P797" s="307"/>
      <c r="Q797" s="307"/>
      <c r="R797" s="307"/>
      <c r="S797" s="307"/>
      <c r="T797" s="307"/>
      <c r="U797" s="307"/>
      <c r="V797" s="307"/>
      <c r="W797" s="307"/>
    </row>
    <row r="798" spans="1:23" s="306" customFormat="1" x14ac:dyDescent="0.2">
      <c r="A798" s="378"/>
      <c r="B798" s="308"/>
      <c r="C798" s="330"/>
      <c r="D798" s="349"/>
      <c r="E798" s="349"/>
      <c r="F798" s="349"/>
      <c r="I798" s="307"/>
      <c r="J798" s="307"/>
      <c r="K798" s="307"/>
      <c r="L798" s="307"/>
      <c r="M798" s="307"/>
      <c r="N798" s="307"/>
      <c r="O798" s="307"/>
      <c r="P798" s="307"/>
      <c r="Q798" s="307"/>
      <c r="R798" s="307"/>
      <c r="S798" s="307"/>
      <c r="T798" s="307"/>
      <c r="U798" s="307"/>
      <c r="V798" s="307"/>
      <c r="W798" s="307"/>
    </row>
    <row r="799" spans="1:23" s="306" customFormat="1" x14ac:dyDescent="0.2">
      <c r="A799" s="378"/>
      <c r="B799" s="308"/>
      <c r="C799" s="330"/>
      <c r="D799" s="349"/>
      <c r="E799" s="349"/>
      <c r="F799" s="349"/>
      <c r="I799" s="307"/>
      <c r="J799" s="307"/>
      <c r="K799" s="307"/>
      <c r="L799" s="307"/>
      <c r="M799" s="307"/>
      <c r="N799" s="307"/>
      <c r="O799" s="307"/>
      <c r="P799" s="307"/>
      <c r="Q799" s="307"/>
      <c r="R799" s="307"/>
      <c r="S799" s="307"/>
      <c r="T799" s="307"/>
      <c r="U799" s="307"/>
      <c r="V799" s="307"/>
      <c r="W799" s="307"/>
    </row>
    <row r="800" spans="1:23" s="306" customFormat="1" x14ac:dyDescent="0.2">
      <c r="A800" s="378"/>
      <c r="B800" s="308"/>
      <c r="C800" s="330"/>
      <c r="D800" s="349"/>
      <c r="E800" s="349"/>
      <c r="F800" s="349"/>
      <c r="I800" s="307"/>
      <c r="J800" s="307"/>
      <c r="K800" s="307"/>
      <c r="L800" s="307"/>
      <c r="M800" s="307"/>
      <c r="N800" s="307"/>
      <c r="O800" s="307"/>
      <c r="P800" s="307"/>
      <c r="Q800" s="307"/>
      <c r="R800" s="307"/>
      <c r="S800" s="307"/>
      <c r="T800" s="307"/>
      <c r="U800" s="307"/>
      <c r="V800" s="307"/>
      <c r="W800" s="307"/>
    </row>
    <row r="801" spans="1:23" s="306" customFormat="1" x14ac:dyDescent="0.2">
      <c r="A801" s="378"/>
      <c r="B801" s="308"/>
      <c r="C801" s="330"/>
      <c r="D801" s="349"/>
      <c r="E801" s="349"/>
      <c r="F801" s="349"/>
      <c r="I801" s="307"/>
      <c r="J801" s="307"/>
      <c r="K801" s="307"/>
      <c r="L801" s="307"/>
      <c r="M801" s="307"/>
      <c r="N801" s="307"/>
      <c r="O801" s="307"/>
      <c r="P801" s="307"/>
      <c r="Q801" s="307"/>
      <c r="R801" s="307"/>
      <c r="S801" s="307"/>
      <c r="T801" s="307"/>
      <c r="U801" s="307"/>
      <c r="V801" s="307"/>
      <c r="W801" s="307"/>
    </row>
    <row r="802" spans="1:23" s="306" customFormat="1" x14ac:dyDescent="0.2">
      <c r="A802" s="378"/>
      <c r="B802" s="308"/>
      <c r="C802" s="330"/>
      <c r="D802" s="349"/>
      <c r="E802" s="349"/>
      <c r="F802" s="349"/>
      <c r="I802" s="307"/>
      <c r="J802" s="307"/>
      <c r="K802" s="307"/>
      <c r="L802" s="307"/>
      <c r="M802" s="307"/>
      <c r="N802" s="307"/>
      <c r="O802" s="307"/>
      <c r="P802" s="307"/>
      <c r="Q802" s="307"/>
      <c r="R802" s="307"/>
      <c r="S802" s="307"/>
      <c r="T802" s="307"/>
      <c r="U802" s="307"/>
      <c r="V802" s="307"/>
      <c r="W802" s="307"/>
    </row>
    <row r="803" spans="1:23" s="306" customFormat="1" x14ac:dyDescent="0.2">
      <c r="A803" s="378"/>
      <c r="B803" s="308"/>
      <c r="C803" s="330"/>
      <c r="D803" s="349"/>
      <c r="E803" s="349"/>
      <c r="F803" s="349"/>
      <c r="I803" s="307"/>
      <c r="J803" s="307"/>
      <c r="K803" s="307"/>
      <c r="L803" s="307"/>
      <c r="M803" s="307"/>
      <c r="N803" s="307"/>
      <c r="O803" s="307"/>
      <c r="P803" s="307"/>
      <c r="Q803" s="307"/>
      <c r="R803" s="307"/>
      <c r="S803" s="307"/>
      <c r="T803" s="307"/>
      <c r="U803" s="307"/>
      <c r="V803" s="307"/>
      <c r="W803" s="307"/>
    </row>
    <row r="804" spans="1:23" s="306" customFormat="1" x14ac:dyDescent="0.2">
      <c r="A804" s="378"/>
      <c r="B804" s="379"/>
      <c r="C804" s="380"/>
      <c r="D804" s="349"/>
      <c r="E804" s="349"/>
      <c r="F804" s="349"/>
      <c r="I804" s="307"/>
      <c r="J804" s="307"/>
      <c r="K804" s="307"/>
      <c r="L804" s="307"/>
      <c r="M804" s="307"/>
      <c r="N804" s="307"/>
      <c r="O804" s="307"/>
      <c r="P804" s="307"/>
      <c r="Q804" s="307"/>
      <c r="R804" s="307"/>
      <c r="S804" s="307"/>
      <c r="T804" s="307"/>
      <c r="U804" s="307"/>
      <c r="V804" s="307"/>
      <c r="W804" s="307"/>
    </row>
    <row r="805" spans="1:23" s="306" customFormat="1" x14ac:dyDescent="0.2">
      <c r="A805" s="378"/>
      <c r="B805" s="379"/>
      <c r="C805" s="380"/>
      <c r="D805" s="349"/>
      <c r="E805" s="349"/>
      <c r="F805" s="349"/>
      <c r="I805" s="307"/>
      <c r="J805" s="307"/>
      <c r="K805" s="307"/>
      <c r="L805" s="307"/>
      <c r="M805" s="307"/>
      <c r="N805" s="307"/>
      <c r="O805" s="307"/>
      <c r="P805" s="307"/>
      <c r="Q805" s="307"/>
      <c r="R805" s="307"/>
      <c r="S805" s="307"/>
      <c r="T805" s="307"/>
      <c r="U805" s="307"/>
      <c r="V805" s="307"/>
      <c r="W805" s="307"/>
    </row>
    <row r="806" spans="1:23" s="306" customFormat="1" x14ac:dyDescent="0.2">
      <c r="A806" s="378"/>
      <c r="B806" s="379"/>
      <c r="C806" s="380"/>
      <c r="D806" s="349"/>
      <c r="E806" s="349"/>
      <c r="F806" s="349"/>
      <c r="I806" s="307"/>
      <c r="J806" s="307"/>
      <c r="K806" s="307"/>
      <c r="L806" s="307"/>
      <c r="M806" s="307"/>
      <c r="N806" s="307"/>
      <c r="O806" s="307"/>
      <c r="P806" s="307"/>
      <c r="Q806" s="307"/>
      <c r="R806" s="307"/>
      <c r="S806" s="307"/>
      <c r="T806" s="307"/>
      <c r="U806" s="307"/>
      <c r="V806" s="307"/>
      <c r="W806" s="307"/>
    </row>
    <row r="807" spans="1:23" s="306" customFormat="1" x14ac:dyDescent="0.2">
      <c r="A807" s="378"/>
      <c r="B807" s="379"/>
      <c r="C807" s="380"/>
      <c r="D807" s="349"/>
      <c r="E807" s="349"/>
      <c r="F807" s="349"/>
      <c r="I807" s="307"/>
      <c r="J807" s="307"/>
      <c r="K807" s="307"/>
      <c r="L807" s="307"/>
      <c r="M807" s="307"/>
      <c r="N807" s="307"/>
      <c r="O807" s="307"/>
      <c r="P807" s="307"/>
      <c r="Q807" s="307"/>
      <c r="R807" s="307"/>
      <c r="S807" s="307"/>
      <c r="T807" s="307"/>
      <c r="U807" s="307"/>
      <c r="V807" s="307"/>
      <c r="W807" s="307"/>
    </row>
    <row r="808" spans="1:23" s="306" customFormat="1" x14ac:dyDescent="0.2">
      <c r="A808" s="378"/>
      <c r="B808" s="379"/>
      <c r="C808" s="380"/>
      <c r="D808" s="349"/>
      <c r="E808" s="349"/>
      <c r="F808" s="349"/>
      <c r="I808" s="307"/>
      <c r="J808" s="307"/>
      <c r="K808" s="307"/>
      <c r="L808" s="307"/>
      <c r="M808" s="307"/>
      <c r="N808" s="307"/>
      <c r="O808" s="307"/>
      <c r="P808" s="307"/>
      <c r="Q808" s="307"/>
      <c r="R808" s="307"/>
      <c r="S808" s="307"/>
      <c r="T808" s="307"/>
      <c r="U808" s="307"/>
      <c r="V808" s="307"/>
      <c r="W808" s="307"/>
    </row>
    <row r="809" spans="1:23" s="306" customFormat="1" x14ac:dyDescent="0.2">
      <c r="A809" s="378"/>
      <c r="B809" s="379"/>
      <c r="C809" s="380"/>
      <c r="D809" s="349"/>
      <c r="E809" s="349"/>
      <c r="F809" s="349"/>
      <c r="I809" s="307"/>
      <c r="J809" s="307"/>
      <c r="K809" s="307"/>
      <c r="L809" s="307"/>
      <c r="M809" s="307"/>
      <c r="N809" s="307"/>
      <c r="O809" s="307"/>
      <c r="P809" s="307"/>
      <c r="Q809" s="307"/>
      <c r="R809" s="307"/>
      <c r="S809" s="307"/>
      <c r="T809" s="307"/>
      <c r="U809" s="307"/>
      <c r="V809" s="307"/>
      <c r="W809" s="307"/>
    </row>
    <row r="810" spans="1:23" s="306" customFormat="1" x14ac:dyDescent="0.2">
      <c r="A810" s="378"/>
      <c r="B810" s="308"/>
      <c r="C810" s="330"/>
      <c r="D810" s="349"/>
      <c r="E810" s="349"/>
      <c r="F810" s="349"/>
      <c r="I810" s="307"/>
      <c r="J810" s="307"/>
      <c r="K810" s="307"/>
      <c r="L810" s="307"/>
      <c r="M810" s="307"/>
      <c r="N810" s="307"/>
      <c r="O810" s="307"/>
      <c r="P810" s="307"/>
      <c r="Q810" s="307"/>
      <c r="R810" s="307"/>
      <c r="S810" s="307"/>
      <c r="T810" s="307"/>
      <c r="U810" s="307"/>
      <c r="V810" s="307"/>
      <c r="W810" s="307"/>
    </row>
    <row r="811" spans="1:23" s="306" customFormat="1" x14ac:dyDescent="0.2">
      <c r="A811" s="378"/>
      <c r="B811" s="308"/>
      <c r="C811" s="330"/>
      <c r="D811" s="349"/>
      <c r="E811" s="349"/>
      <c r="F811" s="349"/>
      <c r="I811" s="307"/>
      <c r="J811" s="307"/>
      <c r="K811" s="307"/>
      <c r="L811" s="307"/>
      <c r="M811" s="307"/>
      <c r="N811" s="307"/>
      <c r="O811" s="307"/>
      <c r="P811" s="307"/>
      <c r="Q811" s="307"/>
      <c r="R811" s="307"/>
      <c r="S811" s="307"/>
      <c r="T811" s="307"/>
      <c r="U811" s="307"/>
      <c r="V811" s="307"/>
      <c r="W811" s="307"/>
    </row>
    <row r="812" spans="1:23" s="306" customFormat="1" x14ac:dyDescent="0.2">
      <c r="A812" s="378"/>
      <c r="B812" s="308"/>
      <c r="C812" s="330"/>
      <c r="D812" s="349"/>
      <c r="E812" s="349"/>
      <c r="F812" s="349"/>
      <c r="I812" s="307"/>
      <c r="J812" s="307"/>
      <c r="K812" s="307"/>
      <c r="L812" s="307"/>
      <c r="M812" s="307"/>
      <c r="N812" s="307"/>
      <c r="O812" s="307"/>
      <c r="P812" s="307"/>
      <c r="Q812" s="307"/>
      <c r="R812" s="307"/>
      <c r="S812" s="307"/>
      <c r="T812" s="307"/>
      <c r="U812" s="307"/>
      <c r="V812" s="307"/>
      <c r="W812" s="307"/>
    </row>
    <row r="813" spans="1:23" s="306" customFormat="1" x14ac:dyDescent="0.2">
      <c r="A813" s="378"/>
      <c r="B813" s="308"/>
      <c r="C813" s="330"/>
      <c r="D813" s="349"/>
      <c r="E813" s="349"/>
      <c r="F813" s="349"/>
      <c r="I813" s="307"/>
      <c r="J813" s="307"/>
      <c r="K813" s="307"/>
      <c r="L813" s="307"/>
      <c r="M813" s="307"/>
      <c r="N813" s="307"/>
      <c r="O813" s="307"/>
      <c r="P813" s="307"/>
      <c r="Q813" s="307"/>
      <c r="R813" s="307"/>
      <c r="S813" s="307"/>
      <c r="T813" s="307"/>
      <c r="U813" s="307"/>
      <c r="V813" s="307"/>
      <c r="W813" s="307"/>
    </row>
    <row r="814" spans="1:23" s="306" customFormat="1" x14ac:dyDescent="0.2">
      <c r="A814" s="378"/>
      <c r="B814" s="308"/>
      <c r="C814" s="330"/>
      <c r="D814" s="349"/>
      <c r="E814" s="349"/>
      <c r="F814" s="349"/>
      <c r="I814" s="307"/>
      <c r="J814" s="307"/>
      <c r="K814" s="307"/>
      <c r="L814" s="307"/>
      <c r="M814" s="307"/>
      <c r="N814" s="307"/>
      <c r="O814" s="307"/>
      <c r="P814" s="307"/>
      <c r="Q814" s="307"/>
      <c r="R814" s="307"/>
      <c r="S814" s="307"/>
      <c r="T814" s="307"/>
      <c r="U814" s="307"/>
      <c r="V814" s="307"/>
      <c r="W814" s="307"/>
    </row>
    <row r="815" spans="1:23" s="306" customFormat="1" x14ac:dyDescent="0.2">
      <c r="A815" s="378"/>
      <c r="B815" s="308"/>
      <c r="C815" s="330"/>
      <c r="D815" s="349"/>
      <c r="E815" s="349"/>
      <c r="F815" s="349"/>
      <c r="I815" s="307"/>
      <c r="J815" s="307"/>
      <c r="K815" s="307"/>
      <c r="L815" s="307"/>
      <c r="M815" s="307"/>
      <c r="N815" s="307"/>
      <c r="O815" s="307"/>
      <c r="P815" s="307"/>
      <c r="Q815" s="307"/>
      <c r="R815" s="307"/>
      <c r="S815" s="307"/>
      <c r="T815" s="307"/>
      <c r="U815" s="307"/>
      <c r="V815" s="307"/>
      <c r="W815" s="307"/>
    </row>
    <row r="816" spans="1:23" s="306" customFormat="1" x14ac:dyDescent="0.2">
      <c r="A816" s="378"/>
      <c r="B816" s="308"/>
      <c r="C816" s="330"/>
      <c r="D816" s="349"/>
      <c r="E816" s="349"/>
      <c r="F816" s="349"/>
      <c r="I816" s="307"/>
      <c r="J816" s="307"/>
      <c r="K816" s="307"/>
      <c r="L816" s="307"/>
      <c r="M816" s="307"/>
      <c r="N816" s="307"/>
      <c r="O816" s="307"/>
      <c r="P816" s="307"/>
      <c r="Q816" s="307"/>
      <c r="R816" s="307"/>
      <c r="S816" s="307"/>
      <c r="T816" s="307"/>
      <c r="U816" s="307"/>
      <c r="V816" s="307"/>
      <c r="W816" s="307"/>
    </row>
    <row r="817" spans="1:23" s="306" customFormat="1" x14ac:dyDescent="0.2">
      <c r="A817" s="378"/>
      <c r="B817" s="308"/>
      <c r="C817" s="330"/>
      <c r="D817" s="349"/>
      <c r="E817" s="349"/>
      <c r="F817" s="349"/>
      <c r="I817" s="307"/>
      <c r="J817" s="307"/>
      <c r="K817" s="307"/>
      <c r="L817" s="307"/>
      <c r="M817" s="307"/>
      <c r="N817" s="307"/>
      <c r="O817" s="307"/>
      <c r="P817" s="307"/>
      <c r="Q817" s="307"/>
      <c r="R817" s="307"/>
      <c r="S817" s="307"/>
      <c r="T817" s="307"/>
      <c r="U817" s="307"/>
      <c r="V817" s="307"/>
      <c r="W817" s="307"/>
    </row>
    <row r="818" spans="1:23" s="306" customFormat="1" x14ac:dyDescent="0.2">
      <c r="A818" s="378"/>
      <c r="B818" s="308"/>
      <c r="C818" s="330"/>
      <c r="D818" s="349"/>
      <c r="E818" s="349"/>
      <c r="F818" s="349"/>
      <c r="I818" s="307"/>
      <c r="J818" s="307"/>
      <c r="K818" s="307"/>
      <c r="L818" s="307"/>
      <c r="M818" s="307"/>
      <c r="N818" s="307"/>
      <c r="O818" s="307"/>
      <c r="P818" s="307"/>
      <c r="Q818" s="307"/>
      <c r="R818" s="307"/>
      <c r="S818" s="307"/>
      <c r="T818" s="307"/>
      <c r="U818" s="307"/>
      <c r="V818" s="307"/>
      <c r="W818" s="307"/>
    </row>
    <row r="819" spans="1:23" s="306" customFormat="1" x14ac:dyDescent="0.2">
      <c r="A819" s="378"/>
      <c r="B819" s="308"/>
      <c r="C819" s="330"/>
      <c r="D819" s="349"/>
      <c r="E819" s="349"/>
      <c r="F819" s="349"/>
      <c r="I819" s="307"/>
      <c r="J819" s="307"/>
      <c r="K819" s="307"/>
      <c r="L819" s="307"/>
      <c r="M819" s="307"/>
      <c r="N819" s="307"/>
      <c r="O819" s="307"/>
      <c r="P819" s="307"/>
      <c r="Q819" s="307"/>
      <c r="R819" s="307"/>
      <c r="S819" s="307"/>
      <c r="T819" s="307"/>
      <c r="U819" s="307"/>
      <c r="V819" s="307"/>
      <c r="W819" s="307"/>
    </row>
    <row r="820" spans="1:23" s="306" customFormat="1" x14ac:dyDescent="0.2">
      <c r="A820" s="378"/>
      <c r="B820" s="308"/>
      <c r="C820" s="330"/>
      <c r="D820" s="349"/>
      <c r="E820" s="349"/>
      <c r="F820" s="349"/>
      <c r="I820" s="307"/>
      <c r="J820" s="307"/>
      <c r="K820" s="307"/>
      <c r="L820" s="307"/>
      <c r="M820" s="307"/>
      <c r="N820" s="307"/>
      <c r="O820" s="307"/>
      <c r="P820" s="307"/>
      <c r="Q820" s="307"/>
      <c r="R820" s="307"/>
      <c r="S820" s="307"/>
      <c r="T820" s="307"/>
      <c r="U820" s="307"/>
      <c r="V820" s="307"/>
      <c r="W820" s="307"/>
    </row>
    <row r="821" spans="1:23" s="306" customFormat="1" x14ac:dyDescent="0.2">
      <c r="A821" s="378"/>
      <c r="B821" s="308"/>
      <c r="C821" s="330"/>
      <c r="D821" s="349"/>
      <c r="E821" s="349"/>
      <c r="F821" s="349"/>
      <c r="I821" s="307"/>
      <c r="J821" s="307"/>
      <c r="K821" s="307"/>
      <c r="L821" s="307"/>
      <c r="M821" s="307"/>
      <c r="N821" s="307"/>
      <c r="O821" s="307"/>
      <c r="P821" s="307"/>
      <c r="Q821" s="307"/>
      <c r="R821" s="307"/>
      <c r="S821" s="307"/>
      <c r="T821" s="307"/>
      <c r="U821" s="307"/>
      <c r="V821" s="307"/>
      <c r="W821" s="307"/>
    </row>
    <row r="822" spans="1:23" s="306" customFormat="1" x14ac:dyDescent="0.2">
      <c r="A822" s="378"/>
      <c r="B822" s="308"/>
      <c r="C822" s="330"/>
      <c r="D822" s="349"/>
      <c r="E822" s="349"/>
      <c r="F822" s="349"/>
      <c r="I822" s="307"/>
      <c r="J822" s="307"/>
      <c r="K822" s="307"/>
      <c r="L822" s="307"/>
      <c r="M822" s="307"/>
      <c r="N822" s="307"/>
      <c r="O822" s="307"/>
      <c r="P822" s="307"/>
      <c r="Q822" s="307"/>
      <c r="R822" s="307"/>
      <c r="S822" s="307"/>
      <c r="T822" s="307"/>
      <c r="U822" s="307"/>
      <c r="V822" s="307"/>
      <c r="W822" s="307"/>
    </row>
    <row r="823" spans="1:23" s="306" customFormat="1" x14ac:dyDescent="0.2">
      <c r="A823" s="378"/>
      <c r="B823" s="308"/>
      <c r="C823" s="330"/>
      <c r="D823" s="349"/>
      <c r="E823" s="349"/>
      <c r="F823" s="349"/>
      <c r="I823" s="307"/>
      <c r="J823" s="307"/>
      <c r="K823" s="307"/>
      <c r="L823" s="307"/>
      <c r="M823" s="307"/>
      <c r="N823" s="307"/>
      <c r="O823" s="307"/>
      <c r="P823" s="307"/>
      <c r="Q823" s="307"/>
      <c r="R823" s="307"/>
      <c r="S823" s="307"/>
      <c r="T823" s="307"/>
      <c r="U823" s="307"/>
      <c r="V823" s="307"/>
      <c r="W823" s="307"/>
    </row>
    <row r="824" spans="1:23" s="306" customFormat="1" x14ac:dyDescent="0.2">
      <c r="A824" s="378"/>
      <c r="B824" s="308"/>
      <c r="C824" s="330"/>
      <c r="D824" s="349"/>
      <c r="E824" s="349"/>
      <c r="F824" s="349"/>
      <c r="I824" s="307"/>
      <c r="J824" s="307"/>
      <c r="K824" s="307"/>
      <c r="L824" s="307"/>
      <c r="M824" s="307"/>
      <c r="N824" s="307"/>
      <c r="O824" s="307"/>
      <c r="P824" s="307"/>
      <c r="Q824" s="307"/>
      <c r="R824" s="307"/>
      <c r="S824" s="307"/>
      <c r="T824" s="307"/>
      <c r="U824" s="307"/>
      <c r="V824" s="307"/>
      <c r="W824" s="307"/>
    </row>
    <row r="825" spans="1:23" s="306" customFormat="1" x14ac:dyDescent="0.2">
      <c r="A825" s="378"/>
      <c r="B825" s="379"/>
      <c r="C825" s="380"/>
      <c r="D825" s="349"/>
      <c r="E825" s="349"/>
      <c r="F825" s="349"/>
      <c r="I825" s="307"/>
      <c r="J825" s="307"/>
      <c r="K825" s="307"/>
      <c r="L825" s="307"/>
      <c r="M825" s="307"/>
      <c r="N825" s="307"/>
      <c r="O825" s="307"/>
      <c r="P825" s="307"/>
      <c r="Q825" s="307"/>
      <c r="R825" s="307"/>
      <c r="S825" s="307"/>
      <c r="T825" s="307"/>
      <c r="U825" s="307"/>
      <c r="V825" s="307"/>
      <c r="W825" s="307"/>
    </row>
    <row r="826" spans="1:23" s="306" customFormat="1" x14ac:dyDescent="0.2">
      <c r="A826" s="378"/>
      <c r="B826" s="379"/>
      <c r="C826" s="380"/>
      <c r="D826" s="349"/>
      <c r="E826" s="349"/>
      <c r="F826" s="349"/>
      <c r="I826" s="307"/>
      <c r="J826" s="307"/>
      <c r="K826" s="307"/>
      <c r="L826" s="307"/>
      <c r="M826" s="307"/>
      <c r="N826" s="307"/>
      <c r="O826" s="307"/>
      <c r="P826" s="307"/>
      <c r="Q826" s="307"/>
      <c r="R826" s="307"/>
      <c r="S826" s="307"/>
      <c r="T826" s="307"/>
      <c r="U826" s="307"/>
      <c r="V826" s="307"/>
      <c r="W826" s="307"/>
    </row>
    <row r="827" spans="1:23" s="306" customFormat="1" x14ac:dyDescent="0.2">
      <c r="A827" s="378"/>
      <c r="B827" s="379"/>
      <c r="C827" s="380"/>
      <c r="D827" s="349"/>
      <c r="E827" s="349"/>
      <c r="F827" s="349"/>
      <c r="I827" s="307"/>
      <c r="J827" s="307"/>
      <c r="K827" s="307"/>
      <c r="L827" s="307"/>
      <c r="M827" s="307"/>
      <c r="N827" s="307"/>
      <c r="O827" s="307"/>
      <c r="P827" s="307"/>
      <c r="Q827" s="307"/>
      <c r="R827" s="307"/>
      <c r="S827" s="307"/>
      <c r="T827" s="307"/>
      <c r="U827" s="307"/>
      <c r="V827" s="307"/>
      <c r="W827" s="307"/>
    </row>
    <row r="828" spans="1:23" s="306" customFormat="1" x14ac:dyDescent="0.2">
      <c r="A828" s="378"/>
      <c r="B828" s="379"/>
      <c r="C828" s="380"/>
      <c r="D828" s="349"/>
      <c r="E828" s="349"/>
      <c r="F828" s="349"/>
      <c r="I828" s="307"/>
      <c r="J828" s="307"/>
      <c r="K828" s="307"/>
      <c r="L828" s="307"/>
      <c r="M828" s="307"/>
      <c r="N828" s="307"/>
      <c r="O828" s="307"/>
      <c r="P828" s="307"/>
      <c r="Q828" s="307"/>
      <c r="R828" s="307"/>
      <c r="S828" s="307"/>
      <c r="T828" s="307"/>
      <c r="U828" s="307"/>
      <c r="V828" s="307"/>
      <c r="W828" s="307"/>
    </row>
    <row r="829" spans="1:23" s="306" customFormat="1" x14ac:dyDescent="0.2">
      <c r="A829" s="378"/>
      <c r="B829" s="379"/>
      <c r="C829" s="380"/>
      <c r="D829" s="349"/>
      <c r="E829" s="349"/>
      <c r="F829" s="349"/>
      <c r="I829" s="307"/>
      <c r="J829" s="307"/>
      <c r="K829" s="307"/>
      <c r="L829" s="307"/>
      <c r="M829" s="307"/>
      <c r="N829" s="307"/>
      <c r="O829" s="307"/>
      <c r="P829" s="307"/>
      <c r="Q829" s="307"/>
      <c r="R829" s="307"/>
      <c r="S829" s="307"/>
      <c r="T829" s="307"/>
      <c r="U829" s="307"/>
      <c r="V829" s="307"/>
      <c r="W829" s="307"/>
    </row>
    <row r="830" spans="1:23" s="306" customFormat="1" x14ac:dyDescent="0.2">
      <c r="A830" s="378"/>
      <c r="B830" s="379"/>
      <c r="C830" s="380"/>
      <c r="D830" s="349"/>
      <c r="E830" s="349"/>
      <c r="F830" s="349"/>
      <c r="I830" s="307"/>
      <c r="J830" s="307"/>
      <c r="K830" s="307"/>
      <c r="L830" s="307"/>
      <c r="M830" s="307"/>
      <c r="N830" s="307"/>
      <c r="O830" s="307"/>
      <c r="P830" s="307"/>
      <c r="Q830" s="307"/>
      <c r="R830" s="307"/>
      <c r="S830" s="307"/>
      <c r="T830" s="307"/>
      <c r="U830" s="307"/>
      <c r="V830" s="307"/>
      <c r="W830" s="307"/>
    </row>
    <row r="831" spans="1:23" s="306" customFormat="1" x14ac:dyDescent="0.2">
      <c r="A831" s="378"/>
      <c r="B831" s="308"/>
      <c r="C831" s="330"/>
      <c r="D831" s="349"/>
      <c r="E831" s="349"/>
      <c r="F831" s="349"/>
      <c r="I831" s="307"/>
      <c r="J831" s="307"/>
      <c r="K831" s="307"/>
      <c r="L831" s="307"/>
      <c r="M831" s="307"/>
      <c r="N831" s="307"/>
      <c r="O831" s="307"/>
      <c r="P831" s="307"/>
      <c r="Q831" s="307"/>
      <c r="R831" s="307"/>
      <c r="S831" s="307"/>
      <c r="T831" s="307"/>
      <c r="U831" s="307"/>
      <c r="V831" s="307"/>
      <c r="W831" s="307"/>
    </row>
    <row r="832" spans="1:23" s="306" customFormat="1" x14ac:dyDescent="0.2">
      <c r="A832" s="378"/>
      <c r="B832" s="308"/>
      <c r="C832" s="330"/>
      <c r="D832" s="349"/>
      <c r="E832" s="349"/>
      <c r="F832" s="349"/>
      <c r="I832" s="307"/>
      <c r="J832" s="307"/>
      <c r="K832" s="307"/>
      <c r="L832" s="307"/>
      <c r="M832" s="307"/>
      <c r="N832" s="307"/>
      <c r="O832" s="307"/>
      <c r="P832" s="307"/>
      <c r="Q832" s="307"/>
      <c r="R832" s="307"/>
      <c r="S832" s="307"/>
      <c r="T832" s="307"/>
      <c r="U832" s="307"/>
      <c r="V832" s="307"/>
      <c r="W832" s="307"/>
    </row>
    <row r="833" spans="1:23" s="306" customFormat="1" x14ac:dyDescent="0.2">
      <c r="A833" s="378"/>
      <c r="B833" s="308"/>
      <c r="C833" s="330"/>
      <c r="D833" s="349"/>
      <c r="E833" s="349"/>
      <c r="F833" s="349"/>
      <c r="I833" s="307"/>
      <c r="J833" s="307"/>
      <c r="K833" s="307"/>
      <c r="L833" s="307"/>
      <c r="M833" s="307"/>
      <c r="N833" s="307"/>
      <c r="O833" s="307"/>
      <c r="P833" s="307"/>
      <c r="Q833" s="307"/>
      <c r="R833" s="307"/>
      <c r="S833" s="307"/>
      <c r="T833" s="307"/>
      <c r="U833" s="307"/>
      <c r="V833" s="307"/>
      <c r="W833" s="307"/>
    </row>
    <row r="834" spans="1:23" s="306" customFormat="1" x14ac:dyDescent="0.2">
      <c r="A834" s="378"/>
      <c r="B834" s="308"/>
      <c r="C834" s="330"/>
      <c r="D834" s="349"/>
      <c r="E834" s="349"/>
      <c r="F834" s="349"/>
      <c r="I834" s="307"/>
      <c r="J834" s="307"/>
      <c r="K834" s="307"/>
      <c r="L834" s="307"/>
      <c r="M834" s="307"/>
      <c r="N834" s="307"/>
      <c r="O834" s="307"/>
      <c r="P834" s="307"/>
      <c r="Q834" s="307"/>
      <c r="R834" s="307"/>
      <c r="S834" s="307"/>
      <c r="T834" s="307"/>
      <c r="U834" s="307"/>
      <c r="V834" s="307"/>
      <c r="W834" s="307"/>
    </row>
    <row r="835" spans="1:23" s="306" customFormat="1" x14ac:dyDescent="0.2">
      <c r="A835" s="378"/>
      <c r="B835" s="308"/>
      <c r="C835" s="330"/>
      <c r="D835" s="349"/>
      <c r="E835" s="349"/>
      <c r="F835" s="349"/>
      <c r="I835" s="307"/>
      <c r="J835" s="307"/>
      <c r="K835" s="307"/>
      <c r="L835" s="307"/>
      <c r="M835" s="307"/>
      <c r="N835" s="307"/>
      <c r="O835" s="307"/>
      <c r="P835" s="307"/>
      <c r="Q835" s="307"/>
      <c r="R835" s="307"/>
      <c r="S835" s="307"/>
      <c r="T835" s="307"/>
      <c r="U835" s="307"/>
      <c r="V835" s="307"/>
      <c r="W835" s="307"/>
    </row>
    <row r="836" spans="1:23" s="306" customFormat="1" x14ac:dyDescent="0.2">
      <c r="A836" s="378"/>
      <c r="B836" s="308"/>
      <c r="C836" s="330"/>
      <c r="D836" s="349"/>
      <c r="E836" s="349"/>
      <c r="F836" s="349"/>
      <c r="I836" s="307"/>
      <c r="J836" s="307"/>
      <c r="K836" s="307"/>
      <c r="L836" s="307"/>
      <c r="M836" s="307"/>
      <c r="N836" s="307"/>
      <c r="O836" s="307"/>
      <c r="P836" s="307"/>
      <c r="Q836" s="307"/>
      <c r="R836" s="307"/>
      <c r="S836" s="307"/>
      <c r="T836" s="307"/>
      <c r="U836" s="307"/>
      <c r="V836" s="307"/>
      <c r="W836" s="307"/>
    </row>
    <row r="837" spans="1:23" s="306" customFormat="1" x14ac:dyDescent="0.2">
      <c r="A837" s="378"/>
      <c r="B837" s="308"/>
      <c r="C837" s="330"/>
      <c r="D837" s="349"/>
      <c r="E837" s="349"/>
      <c r="F837" s="349"/>
      <c r="I837" s="307"/>
      <c r="J837" s="307"/>
      <c r="K837" s="307"/>
      <c r="L837" s="307"/>
      <c r="M837" s="307"/>
      <c r="N837" s="307"/>
      <c r="O837" s="307"/>
      <c r="P837" s="307"/>
      <c r="Q837" s="307"/>
      <c r="R837" s="307"/>
      <c r="S837" s="307"/>
      <c r="T837" s="307"/>
      <c r="U837" s="307"/>
      <c r="V837" s="307"/>
      <c r="W837" s="307"/>
    </row>
    <row r="838" spans="1:23" s="306" customFormat="1" x14ac:dyDescent="0.2">
      <c r="A838" s="378"/>
      <c r="B838" s="308"/>
      <c r="C838" s="330"/>
      <c r="D838" s="349"/>
      <c r="E838" s="349"/>
      <c r="F838" s="349"/>
      <c r="I838" s="307"/>
      <c r="J838" s="307"/>
      <c r="K838" s="307"/>
      <c r="L838" s="307"/>
      <c r="M838" s="307"/>
      <c r="N838" s="307"/>
      <c r="O838" s="307"/>
      <c r="P838" s="307"/>
      <c r="Q838" s="307"/>
      <c r="R838" s="307"/>
      <c r="S838" s="307"/>
      <c r="T838" s="307"/>
      <c r="U838" s="307"/>
      <c r="V838" s="307"/>
      <c r="W838" s="307"/>
    </row>
    <row r="839" spans="1:23" s="306" customFormat="1" x14ac:dyDescent="0.2">
      <c r="A839" s="378"/>
      <c r="B839" s="308"/>
      <c r="C839" s="330"/>
      <c r="D839" s="349"/>
      <c r="E839" s="349"/>
      <c r="F839" s="349"/>
      <c r="I839" s="307"/>
      <c r="J839" s="307"/>
      <c r="K839" s="307"/>
      <c r="L839" s="307"/>
      <c r="M839" s="307"/>
      <c r="N839" s="307"/>
      <c r="O839" s="307"/>
      <c r="P839" s="307"/>
      <c r="Q839" s="307"/>
      <c r="R839" s="307"/>
      <c r="S839" s="307"/>
      <c r="T839" s="307"/>
      <c r="U839" s="307"/>
      <c r="V839" s="307"/>
      <c r="W839" s="307"/>
    </row>
    <row r="840" spans="1:23" s="306" customFormat="1" x14ac:dyDescent="0.2">
      <c r="A840" s="378"/>
      <c r="B840" s="308"/>
      <c r="C840" s="330"/>
      <c r="D840" s="349"/>
      <c r="E840" s="349"/>
      <c r="F840" s="349"/>
      <c r="I840" s="307"/>
      <c r="J840" s="307"/>
      <c r="K840" s="307"/>
      <c r="L840" s="307"/>
      <c r="M840" s="307"/>
      <c r="N840" s="307"/>
      <c r="O840" s="307"/>
      <c r="P840" s="307"/>
      <c r="Q840" s="307"/>
      <c r="R840" s="307"/>
      <c r="S840" s="307"/>
      <c r="T840" s="307"/>
      <c r="U840" s="307"/>
      <c r="V840" s="307"/>
      <c r="W840" s="307"/>
    </row>
    <row r="841" spans="1:23" s="306" customFormat="1" x14ac:dyDescent="0.2">
      <c r="A841" s="378"/>
      <c r="B841" s="308"/>
      <c r="C841" s="330"/>
      <c r="D841" s="349"/>
      <c r="E841" s="349"/>
      <c r="F841" s="349"/>
      <c r="I841" s="307"/>
      <c r="J841" s="307"/>
      <c r="K841" s="307"/>
      <c r="L841" s="307"/>
      <c r="M841" s="307"/>
      <c r="N841" s="307"/>
      <c r="O841" s="307"/>
      <c r="P841" s="307"/>
      <c r="Q841" s="307"/>
      <c r="R841" s="307"/>
      <c r="S841" s="307"/>
      <c r="T841" s="307"/>
      <c r="U841" s="307"/>
      <c r="V841" s="307"/>
      <c r="W841" s="307"/>
    </row>
    <row r="842" spans="1:23" s="306" customFormat="1" x14ac:dyDescent="0.2">
      <c r="A842" s="378"/>
      <c r="B842" s="308"/>
      <c r="C842" s="330"/>
      <c r="D842" s="349"/>
      <c r="E842" s="349"/>
      <c r="F842" s="349"/>
      <c r="I842" s="307"/>
      <c r="J842" s="307"/>
      <c r="K842" s="307"/>
      <c r="L842" s="307"/>
      <c r="M842" s="307"/>
      <c r="N842" s="307"/>
      <c r="O842" s="307"/>
      <c r="P842" s="307"/>
      <c r="Q842" s="307"/>
      <c r="R842" s="307"/>
      <c r="S842" s="307"/>
      <c r="T842" s="307"/>
      <c r="U842" s="307"/>
      <c r="V842" s="307"/>
      <c r="W842" s="307"/>
    </row>
    <row r="843" spans="1:23" s="306" customFormat="1" x14ac:dyDescent="0.2">
      <c r="A843" s="378"/>
      <c r="B843" s="308"/>
      <c r="C843" s="330"/>
      <c r="D843" s="349"/>
      <c r="E843" s="349"/>
      <c r="F843" s="349"/>
      <c r="I843" s="307"/>
      <c r="J843" s="307"/>
      <c r="K843" s="307"/>
      <c r="L843" s="307"/>
      <c r="M843" s="307"/>
      <c r="N843" s="307"/>
      <c r="O843" s="307"/>
      <c r="P843" s="307"/>
      <c r="Q843" s="307"/>
      <c r="R843" s="307"/>
      <c r="S843" s="307"/>
      <c r="T843" s="307"/>
      <c r="U843" s="307"/>
      <c r="V843" s="307"/>
      <c r="W843" s="307"/>
    </row>
    <row r="844" spans="1:23" s="306" customFormat="1" x14ac:dyDescent="0.2">
      <c r="A844" s="378"/>
      <c r="B844" s="308"/>
      <c r="C844" s="330"/>
      <c r="D844" s="349"/>
      <c r="E844" s="349"/>
      <c r="F844" s="349"/>
      <c r="I844" s="307"/>
      <c r="J844" s="307"/>
      <c r="K844" s="307"/>
      <c r="L844" s="307"/>
      <c r="M844" s="307"/>
      <c r="N844" s="307"/>
      <c r="O844" s="307"/>
      <c r="P844" s="307"/>
      <c r="Q844" s="307"/>
      <c r="R844" s="307"/>
      <c r="S844" s="307"/>
      <c r="T844" s="307"/>
      <c r="U844" s="307"/>
      <c r="V844" s="307"/>
      <c r="W844" s="307"/>
    </row>
    <row r="845" spans="1:23" s="306" customFormat="1" x14ac:dyDescent="0.2">
      <c r="A845" s="378"/>
      <c r="B845" s="308"/>
      <c r="C845" s="330"/>
      <c r="D845" s="349"/>
      <c r="E845" s="349"/>
      <c r="F845" s="349"/>
      <c r="I845" s="307"/>
      <c r="J845" s="307"/>
      <c r="K845" s="307"/>
      <c r="L845" s="307"/>
      <c r="M845" s="307"/>
      <c r="N845" s="307"/>
      <c r="O845" s="307"/>
      <c r="P845" s="307"/>
      <c r="Q845" s="307"/>
      <c r="R845" s="307"/>
      <c r="S845" s="307"/>
      <c r="T845" s="307"/>
      <c r="U845" s="307"/>
      <c r="V845" s="307"/>
      <c r="W845" s="307"/>
    </row>
    <row r="846" spans="1:23" s="306" customFormat="1" x14ac:dyDescent="0.2">
      <c r="A846" s="378"/>
      <c r="B846" s="379"/>
      <c r="C846" s="380"/>
      <c r="D846" s="349"/>
      <c r="E846" s="349"/>
      <c r="F846" s="349"/>
      <c r="I846" s="307"/>
      <c r="J846" s="307"/>
      <c r="K846" s="307"/>
      <c r="L846" s="307"/>
      <c r="M846" s="307"/>
      <c r="N846" s="307"/>
      <c r="O846" s="307"/>
      <c r="P846" s="307"/>
      <c r="Q846" s="307"/>
      <c r="R846" s="307"/>
      <c r="S846" s="307"/>
      <c r="T846" s="307"/>
      <c r="U846" s="307"/>
      <c r="V846" s="307"/>
      <c r="W846" s="307"/>
    </row>
    <row r="847" spans="1:23" s="306" customFormat="1" x14ac:dyDescent="0.2">
      <c r="A847" s="378"/>
      <c r="B847" s="379"/>
      <c r="C847" s="380"/>
      <c r="D847" s="349"/>
      <c r="E847" s="349"/>
      <c r="F847" s="349"/>
      <c r="I847" s="307"/>
      <c r="J847" s="307"/>
      <c r="K847" s="307"/>
      <c r="L847" s="307"/>
      <c r="M847" s="307"/>
      <c r="N847" s="307"/>
      <c r="O847" s="307"/>
      <c r="P847" s="307"/>
      <c r="Q847" s="307"/>
      <c r="R847" s="307"/>
      <c r="S847" s="307"/>
      <c r="T847" s="307"/>
      <c r="U847" s="307"/>
      <c r="V847" s="307"/>
      <c r="W847" s="307"/>
    </row>
    <row r="848" spans="1:23" s="306" customFormat="1" x14ac:dyDescent="0.2">
      <c r="A848" s="378"/>
      <c r="B848" s="379"/>
      <c r="C848" s="380"/>
      <c r="D848" s="349"/>
      <c r="E848" s="349"/>
      <c r="F848" s="349"/>
      <c r="I848" s="307"/>
      <c r="J848" s="307"/>
      <c r="K848" s="307"/>
      <c r="L848" s="307"/>
      <c r="M848" s="307"/>
      <c r="N848" s="307"/>
      <c r="O848" s="307"/>
      <c r="P848" s="307"/>
      <c r="Q848" s="307"/>
      <c r="R848" s="307"/>
      <c r="S848" s="307"/>
      <c r="T848" s="307"/>
      <c r="U848" s="307"/>
      <c r="V848" s="307"/>
      <c r="W848" s="307"/>
    </row>
    <row r="849" spans="1:23" s="306" customFormat="1" x14ac:dyDescent="0.2">
      <c r="A849" s="378"/>
      <c r="B849" s="379"/>
      <c r="C849" s="380"/>
      <c r="D849" s="349"/>
      <c r="E849" s="349"/>
      <c r="F849" s="349"/>
      <c r="I849" s="307"/>
      <c r="J849" s="307"/>
      <c r="K849" s="307"/>
      <c r="L849" s="307"/>
      <c r="M849" s="307"/>
      <c r="N849" s="307"/>
      <c r="O849" s="307"/>
      <c r="P849" s="307"/>
      <c r="Q849" s="307"/>
      <c r="R849" s="307"/>
      <c r="S849" s="307"/>
      <c r="T849" s="307"/>
      <c r="U849" s="307"/>
      <c r="V849" s="307"/>
      <c r="W849" s="307"/>
    </row>
    <row r="850" spans="1:23" s="306" customFormat="1" x14ac:dyDescent="0.2">
      <c r="A850" s="378"/>
      <c r="B850" s="379"/>
      <c r="C850" s="380"/>
      <c r="D850" s="349"/>
      <c r="E850" s="349"/>
      <c r="F850" s="349"/>
      <c r="I850" s="307"/>
      <c r="J850" s="307"/>
      <c r="K850" s="307"/>
      <c r="L850" s="307"/>
      <c r="M850" s="307"/>
      <c r="N850" s="307"/>
      <c r="O850" s="307"/>
      <c r="P850" s="307"/>
      <c r="Q850" s="307"/>
      <c r="R850" s="307"/>
      <c r="S850" s="307"/>
      <c r="T850" s="307"/>
      <c r="U850" s="307"/>
      <c r="V850" s="307"/>
      <c r="W850" s="307"/>
    </row>
    <row r="851" spans="1:23" s="306" customFormat="1" x14ac:dyDescent="0.2">
      <c r="A851" s="378"/>
      <c r="B851" s="379"/>
      <c r="C851" s="380"/>
      <c r="D851" s="349"/>
      <c r="E851" s="349"/>
      <c r="F851" s="349"/>
      <c r="I851" s="307"/>
      <c r="J851" s="307"/>
      <c r="K851" s="307"/>
      <c r="L851" s="307"/>
      <c r="M851" s="307"/>
      <c r="N851" s="307"/>
      <c r="O851" s="307"/>
      <c r="P851" s="307"/>
      <c r="Q851" s="307"/>
      <c r="R851" s="307"/>
      <c r="S851" s="307"/>
      <c r="T851" s="307"/>
      <c r="U851" s="307"/>
      <c r="V851" s="307"/>
      <c r="W851" s="307"/>
    </row>
    <row r="852" spans="1:23" s="306" customFormat="1" x14ac:dyDescent="0.2">
      <c r="A852" s="378"/>
      <c r="B852" s="308"/>
      <c r="C852" s="330"/>
      <c r="D852" s="349"/>
      <c r="E852" s="349"/>
      <c r="F852" s="349"/>
      <c r="I852" s="307"/>
      <c r="J852" s="307"/>
      <c r="K852" s="307"/>
      <c r="L852" s="307"/>
      <c r="M852" s="307"/>
      <c r="N852" s="307"/>
      <c r="O852" s="307"/>
      <c r="P852" s="307"/>
      <c r="Q852" s="307"/>
      <c r="R852" s="307"/>
      <c r="S852" s="307"/>
      <c r="T852" s="307"/>
      <c r="U852" s="307"/>
      <c r="V852" s="307"/>
      <c r="W852" s="307"/>
    </row>
    <row r="853" spans="1:23" s="306" customFormat="1" x14ac:dyDescent="0.2">
      <c r="A853" s="378"/>
      <c r="B853" s="308"/>
      <c r="C853" s="330"/>
      <c r="D853" s="349"/>
      <c r="E853" s="349"/>
      <c r="F853" s="349"/>
      <c r="I853" s="307"/>
      <c r="J853" s="307"/>
      <c r="K853" s="307"/>
      <c r="L853" s="307"/>
      <c r="M853" s="307"/>
      <c r="N853" s="307"/>
      <c r="O853" s="307"/>
      <c r="P853" s="307"/>
      <c r="Q853" s="307"/>
      <c r="R853" s="307"/>
      <c r="S853" s="307"/>
      <c r="T853" s="307"/>
      <c r="U853" s="307"/>
      <c r="V853" s="307"/>
      <c r="W853" s="307"/>
    </row>
    <row r="854" spans="1:23" s="306" customFormat="1" x14ac:dyDescent="0.2">
      <c r="A854" s="378"/>
      <c r="B854" s="308"/>
      <c r="C854" s="330"/>
      <c r="D854" s="349"/>
      <c r="E854" s="349"/>
      <c r="F854" s="349"/>
      <c r="I854" s="307"/>
      <c r="J854" s="307"/>
      <c r="K854" s="307"/>
      <c r="L854" s="307"/>
      <c r="M854" s="307"/>
      <c r="N854" s="307"/>
      <c r="O854" s="307"/>
      <c r="P854" s="307"/>
      <c r="Q854" s="307"/>
      <c r="R854" s="307"/>
      <c r="S854" s="307"/>
      <c r="T854" s="307"/>
      <c r="U854" s="307"/>
      <c r="V854" s="307"/>
      <c r="W854" s="307"/>
    </row>
    <row r="855" spans="1:23" s="306" customFormat="1" x14ac:dyDescent="0.2">
      <c r="A855" s="378"/>
      <c r="B855" s="308"/>
      <c r="C855" s="330"/>
      <c r="D855" s="349"/>
      <c r="E855" s="349"/>
      <c r="F855" s="349"/>
      <c r="I855" s="307"/>
      <c r="J855" s="307"/>
      <c r="K855" s="307"/>
      <c r="L855" s="307"/>
      <c r="M855" s="307"/>
      <c r="N855" s="307"/>
      <c r="O855" s="307"/>
      <c r="P855" s="307"/>
      <c r="Q855" s="307"/>
      <c r="R855" s="307"/>
      <c r="S855" s="307"/>
      <c r="T855" s="307"/>
      <c r="U855" s="307"/>
      <c r="V855" s="307"/>
      <c r="W855" s="307"/>
    </row>
    <row r="856" spans="1:23" s="306" customFormat="1" x14ac:dyDescent="0.2">
      <c r="A856" s="378"/>
      <c r="B856" s="308"/>
      <c r="C856" s="330"/>
      <c r="D856" s="349"/>
      <c r="E856" s="349"/>
      <c r="F856" s="349"/>
      <c r="I856" s="307"/>
      <c r="J856" s="307"/>
      <c r="K856" s="307"/>
      <c r="L856" s="307"/>
      <c r="M856" s="307"/>
      <c r="N856" s="307"/>
      <c r="O856" s="307"/>
      <c r="P856" s="307"/>
      <c r="Q856" s="307"/>
      <c r="R856" s="307"/>
      <c r="S856" s="307"/>
      <c r="T856" s="307"/>
      <c r="U856" s="307"/>
      <c r="V856" s="307"/>
      <c r="W856" s="307"/>
    </row>
    <row r="857" spans="1:23" s="306" customFormat="1" x14ac:dyDescent="0.2">
      <c r="A857" s="378"/>
      <c r="B857" s="308"/>
      <c r="C857" s="330"/>
      <c r="D857" s="349"/>
      <c r="E857" s="349"/>
      <c r="F857" s="349"/>
      <c r="I857" s="307"/>
      <c r="J857" s="307"/>
      <c r="K857" s="307"/>
      <c r="L857" s="307"/>
      <c r="M857" s="307"/>
      <c r="N857" s="307"/>
      <c r="O857" s="307"/>
      <c r="P857" s="307"/>
      <c r="Q857" s="307"/>
      <c r="R857" s="307"/>
      <c r="S857" s="307"/>
      <c r="T857" s="307"/>
      <c r="U857" s="307"/>
      <c r="V857" s="307"/>
      <c r="W857" s="307"/>
    </row>
    <row r="858" spans="1:23" s="306" customFormat="1" x14ac:dyDescent="0.2">
      <c r="A858" s="378"/>
      <c r="B858" s="308"/>
      <c r="C858" s="330"/>
      <c r="D858" s="349"/>
      <c r="E858" s="349"/>
      <c r="F858" s="349"/>
      <c r="I858" s="307"/>
      <c r="J858" s="307"/>
      <c r="K858" s="307"/>
      <c r="L858" s="307"/>
      <c r="M858" s="307"/>
      <c r="N858" s="307"/>
      <c r="O858" s="307"/>
      <c r="P858" s="307"/>
      <c r="Q858" s="307"/>
      <c r="R858" s="307"/>
      <c r="S858" s="307"/>
      <c r="T858" s="307"/>
      <c r="U858" s="307"/>
      <c r="V858" s="307"/>
      <c r="W858" s="307"/>
    </row>
    <row r="859" spans="1:23" s="306" customFormat="1" x14ac:dyDescent="0.2">
      <c r="A859" s="378"/>
      <c r="B859" s="308"/>
      <c r="C859" s="330"/>
      <c r="D859" s="349"/>
      <c r="E859" s="349"/>
      <c r="F859" s="349"/>
      <c r="I859" s="307"/>
      <c r="J859" s="307"/>
      <c r="K859" s="307"/>
      <c r="L859" s="307"/>
      <c r="M859" s="307"/>
      <c r="N859" s="307"/>
      <c r="O859" s="307"/>
      <c r="P859" s="307"/>
      <c r="Q859" s="307"/>
      <c r="R859" s="307"/>
      <c r="S859" s="307"/>
      <c r="T859" s="307"/>
      <c r="U859" s="307"/>
      <c r="V859" s="307"/>
      <c r="W859" s="307"/>
    </row>
    <row r="860" spans="1:23" s="306" customFormat="1" x14ac:dyDescent="0.2">
      <c r="A860" s="378"/>
      <c r="B860" s="308"/>
      <c r="C860" s="330"/>
      <c r="D860" s="349"/>
      <c r="E860" s="349"/>
      <c r="F860" s="349"/>
      <c r="I860" s="307"/>
      <c r="J860" s="307"/>
      <c r="K860" s="307"/>
      <c r="L860" s="307"/>
      <c r="M860" s="307"/>
      <c r="N860" s="307"/>
      <c r="O860" s="307"/>
      <c r="P860" s="307"/>
      <c r="Q860" s="307"/>
      <c r="R860" s="307"/>
      <c r="S860" s="307"/>
      <c r="T860" s="307"/>
      <c r="U860" s="307"/>
      <c r="V860" s="307"/>
      <c r="W860" s="307"/>
    </row>
    <row r="861" spans="1:23" s="306" customFormat="1" x14ac:dyDescent="0.2">
      <c r="A861" s="378"/>
      <c r="B861" s="308"/>
      <c r="C861" s="330"/>
      <c r="D861" s="349"/>
      <c r="E861" s="349"/>
      <c r="F861" s="349"/>
      <c r="I861" s="307"/>
      <c r="J861" s="307"/>
      <c r="K861" s="307"/>
      <c r="L861" s="307"/>
      <c r="M861" s="307"/>
      <c r="N861" s="307"/>
      <c r="O861" s="307"/>
      <c r="P861" s="307"/>
      <c r="Q861" s="307"/>
      <c r="R861" s="307"/>
      <c r="S861" s="307"/>
      <c r="T861" s="307"/>
      <c r="U861" s="307"/>
      <c r="V861" s="307"/>
      <c r="W861" s="307"/>
    </row>
    <row r="862" spans="1:23" s="306" customFormat="1" x14ac:dyDescent="0.2">
      <c r="A862" s="378"/>
      <c r="B862" s="308"/>
      <c r="C862" s="330"/>
      <c r="D862" s="349"/>
      <c r="E862" s="349"/>
      <c r="F862" s="349"/>
      <c r="I862" s="307"/>
      <c r="J862" s="307"/>
      <c r="K862" s="307"/>
      <c r="L862" s="307"/>
      <c r="M862" s="307"/>
      <c r="N862" s="307"/>
      <c r="O862" s="307"/>
      <c r="P862" s="307"/>
      <c r="Q862" s="307"/>
      <c r="R862" s="307"/>
      <c r="S862" s="307"/>
      <c r="T862" s="307"/>
      <c r="U862" s="307"/>
      <c r="V862" s="307"/>
      <c r="W862" s="307"/>
    </row>
    <row r="863" spans="1:23" s="306" customFormat="1" x14ac:dyDescent="0.2">
      <c r="A863" s="378"/>
      <c r="B863" s="308"/>
      <c r="C863" s="330"/>
      <c r="D863" s="349"/>
      <c r="E863" s="349"/>
      <c r="F863" s="349"/>
      <c r="I863" s="307"/>
      <c r="J863" s="307"/>
      <c r="K863" s="307"/>
      <c r="L863" s="307"/>
      <c r="M863" s="307"/>
      <c r="N863" s="307"/>
      <c r="O863" s="307"/>
      <c r="P863" s="307"/>
      <c r="Q863" s="307"/>
      <c r="R863" s="307"/>
      <c r="S863" s="307"/>
      <c r="T863" s="307"/>
      <c r="U863" s="307"/>
      <c r="V863" s="307"/>
      <c r="W863" s="307"/>
    </row>
    <row r="864" spans="1:23" s="306" customFormat="1" x14ac:dyDescent="0.2">
      <c r="A864" s="378"/>
      <c r="B864" s="308"/>
      <c r="C864" s="330"/>
      <c r="D864" s="349"/>
      <c r="E864" s="349"/>
      <c r="F864" s="349"/>
      <c r="I864" s="307"/>
      <c r="J864" s="307"/>
      <c r="K864" s="307"/>
      <c r="L864" s="307"/>
      <c r="M864" s="307"/>
      <c r="N864" s="307"/>
      <c r="O864" s="307"/>
      <c r="P864" s="307"/>
      <c r="Q864" s="307"/>
      <c r="R864" s="307"/>
      <c r="S864" s="307"/>
      <c r="T864" s="307"/>
      <c r="U864" s="307"/>
      <c r="V864" s="307"/>
      <c r="W864" s="307"/>
    </row>
    <row r="865" spans="1:23" s="306" customFormat="1" x14ac:dyDescent="0.2">
      <c r="A865" s="378"/>
      <c r="B865" s="308"/>
      <c r="C865" s="330"/>
      <c r="D865" s="349"/>
      <c r="E865" s="349"/>
      <c r="F865" s="349"/>
      <c r="I865" s="307"/>
      <c r="J865" s="307"/>
      <c r="K865" s="307"/>
      <c r="L865" s="307"/>
      <c r="M865" s="307"/>
      <c r="N865" s="307"/>
      <c r="O865" s="307"/>
      <c r="P865" s="307"/>
      <c r="Q865" s="307"/>
      <c r="R865" s="307"/>
      <c r="S865" s="307"/>
      <c r="T865" s="307"/>
      <c r="U865" s="307"/>
      <c r="V865" s="307"/>
      <c r="W865" s="307"/>
    </row>
    <row r="866" spans="1:23" s="306" customFormat="1" x14ac:dyDescent="0.2">
      <c r="A866" s="378"/>
      <c r="B866" s="308"/>
      <c r="C866" s="330"/>
      <c r="D866" s="349"/>
      <c r="E866" s="349"/>
      <c r="F866" s="349"/>
      <c r="I866" s="307"/>
      <c r="J866" s="307"/>
      <c r="K866" s="307"/>
      <c r="L866" s="307"/>
      <c r="M866" s="307"/>
      <c r="N866" s="307"/>
      <c r="O866" s="307"/>
      <c r="P866" s="307"/>
      <c r="Q866" s="307"/>
      <c r="R866" s="307"/>
      <c r="S866" s="307"/>
      <c r="T866" s="307"/>
      <c r="U866" s="307"/>
      <c r="V866" s="307"/>
      <c r="W866" s="307"/>
    </row>
    <row r="867" spans="1:23" s="306" customFormat="1" x14ac:dyDescent="0.2">
      <c r="A867" s="378"/>
      <c r="B867" s="308"/>
      <c r="C867" s="330"/>
      <c r="D867" s="349"/>
      <c r="E867" s="349"/>
      <c r="F867" s="349"/>
      <c r="I867" s="307"/>
      <c r="J867" s="307"/>
      <c r="K867" s="307"/>
      <c r="L867" s="307"/>
      <c r="M867" s="307"/>
      <c r="N867" s="307"/>
      <c r="O867" s="307"/>
      <c r="P867" s="307"/>
      <c r="Q867" s="307"/>
      <c r="R867" s="307"/>
      <c r="S867" s="307"/>
      <c r="T867" s="307"/>
      <c r="U867" s="307"/>
      <c r="V867" s="307"/>
      <c r="W867" s="307"/>
    </row>
    <row r="868" spans="1:23" s="306" customFormat="1" x14ac:dyDescent="0.2">
      <c r="A868" s="378"/>
      <c r="B868" s="308"/>
      <c r="C868" s="330"/>
      <c r="D868" s="349"/>
      <c r="E868" s="349"/>
      <c r="F868" s="349"/>
      <c r="I868" s="307"/>
      <c r="J868" s="307"/>
      <c r="K868" s="307"/>
      <c r="L868" s="307"/>
      <c r="M868" s="307"/>
      <c r="N868" s="307"/>
      <c r="O868" s="307"/>
      <c r="P868" s="307"/>
      <c r="Q868" s="307"/>
      <c r="R868" s="307"/>
      <c r="S868" s="307"/>
      <c r="T868" s="307"/>
      <c r="U868" s="307"/>
      <c r="V868" s="307"/>
      <c r="W868" s="307"/>
    </row>
    <row r="869" spans="1:23" s="306" customFormat="1" x14ac:dyDescent="0.2">
      <c r="A869" s="378"/>
      <c r="B869" s="308"/>
      <c r="C869" s="330"/>
      <c r="D869" s="349"/>
      <c r="E869" s="349"/>
      <c r="F869" s="349"/>
      <c r="I869" s="307"/>
      <c r="J869" s="307"/>
      <c r="K869" s="307"/>
      <c r="L869" s="307"/>
      <c r="M869" s="307"/>
      <c r="N869" s="307"/>
      <c r="O869" s="307"/>
      <c r="P869" s="307"/>
      <c r="Q869" s="307"/>
      <c r="R869" s="307"/>
      <c r="S869" s="307"/>
      <c r="T869" s="307"/>
      <c r="U869" s="307"/>
      <c r="V869" s="307"/>
      <c r="W869" s="307"/>
    </row>
    <row r="870" spans="1:23" s="306" customFormat="1" x14ac:dyDescent="0.2">
      <c r="A870" s="378"/>
      <c r="B870" s="308"/>
      <c r="C870" s="330"/>
      <c r="D870" s="349"/>
      <c r="E870" s="349"/>
      <c r="F870" s="349"/>
      <c r="I870" s="307"/>
      <c r="J870" s="307"/>
      <c r="K870" s="307"/>
      <c r="L870" s="307"/>
      <c r="M870" s="307"/>
      <c r="N870" s="307"/>
      <c r="O870" s="307"/>
      <c r="P870" s="307"/>
      <c r="Q870" s="307"/>
      <c r="R870" s="307"/>
      <c r="S870" s="307"/>
      <c r="T870" s="307"/>
      <c r="U870" s="307"/>
      <c r="V870" s="307"/>
      <c r="W870" s="307"/>
    </row>
    <row r="871" spans="1:23" s="306" customFormat="1" x14ac:dyDescent="0.2">
      <c r="A871" s="378"/>
      <c r="B871" s="308"/>
      <c r="C871" s="330"/>
      <c r="D871" s="349"/>
      <c r="E871" s="349"/>
      <c r="F871" s="349"/>
      <c r="I871" s="307"/>
      <c r="J871" s="307"/>
      <c r="K871" s="307"/>
      <c r="L871" s="307"/>
      <c r="M871" s="307"/>
      <c r="N871" s="307"/>
      <c r="O871" s="307"/>
      <c r="P871" s="307"/>
      <c r="Q871" s="307"/>
      <c r="R871" s="307"/>
      <c r="S871" s="307"/>
      <c r="T871" s="307"/>
      <c r="U871" s="307"/>
      <c r="V871" s="307"/>
      <c r="W871" s="307"/>
    </row>
    <row r="872" spans="1:23" s="306" customFormat="1" x14ac:dyDescent="0.2">
      <c r="A872" s="378"/>
      <c r="B872" s="308"/>
      <c r="C872" s="330"/>
      <c r="D872" s="349"/>
      <c r="E872" s="349"/>
      <c r="F872" s="349"/>
      <c r="I872" s="307"/>
      <c r="J872" s="307"/>
      <c r="K872" s="307"/>
      <c r="L872" s="307"/>
      <c r="M872" s="307"/>
      <c r="N872" s="307"/>
      <c r="O872" s="307"/>
      <c r="P872" s="307"/>
      <c r="Q872" s="307"/>
      <c r="R872" s="307"/>
      <c r="S872" s="307"/>
      <c r="T872" s="307"/>
      <c r="U872" s="307"/>
      <c r="V872" s="307"/>
      <c r="W872" s="307"/>
    </row>
    <row r="873" spans="1:23" s="306" customFormat="1" x14ac:dyDescent="0.2">
      <c r="A873" s="378"/>
      <c r="B873" s="308"/>
      <c r="C873" s="330"/>
      <c r="D873" s="349"/>
      <c r="E873" s="349"/>
      <c r="F873" s="349"/>
      <c r="I873" s="307"/>
      <c r="J873" s="307"/>
      <c r="K873" s="307"/>
      <c r="L873" s="307"/>
      <c r="M873" s="307"/>
      <c r="N873" s="307"/>
      <c r="O873" s="307"/>
      <c r="P873" s="307"/>
      <c r="Q873" s="307"/>
      <c r="R873" s="307"/>
      <c r="S873" s="307"/>
      <c r="T873" s="307"/>
      <c r="U873" s="307"/>
      <c r="V873" s="307"/>
      <c r="W873" s="307"/>
    </row>
    <row r="874" spans="1:23" s="306" customFormat="1" x14ac:dyDescent="0.2">
      <c r="A874" s="378"/>
      <c r="B874" s="308"/>
      <c r="C874" s="330"/>
      <c r="D874" s="349"/>
      <c r="E874" s="349"/>
      <c r="F874" s="349"/>
      <c r="I874" s="307"/>
      <c r="J874" s="307"/>
      <c r="K874" s="307"/>
      <c r="L874" s="307"/>
      <c r="M874" s="307"/>
      <c r="N874" s="307"/>
      <c r="O874" s="307"/>
      <c r="P874" s="307"/>
      <c r="Q874" s="307"/>
      <c r="R874" s="307"/>
      <c r="S874" s="307"/>
      <c r="T874" s="307"/>
      <c r="U874" s="307"/>
      <c r="V874" s="307"/>
      <c r="W874" s="307"/>
    </row>
    <row r="875" spans="1:23" s="306" customFormat="1" x14ac:dyDescent="0.2">
      <c r="A875" s="378"/>
      <c r="B875" s="308"/>
      <c r="C875" s="330"/>
      <c r="D875" s="349"/>
      <c r="E875" s="349"/>
      <c r="F875" s="349"/>
      <c r="I875" s="307"/>
      <c r="J875" s="307"/>
      <c r="K875" s="307"/>
      <c r="L875" s="307"/>
      <c r="M875" s="307"/>
      <c r="N875" s="307"/>
      <c r="O875" s="307"/>
      <c r="P875" s="307"/>
      <c r="Q875" s="307"/>
      <c r="R875" s="307"/>
      <c r="S875" s="307"/>
      <c r="T875" s="307"/>
      <c r="U875" s="307"/>
      <c r="V875" s="307"/>
      <c r="W875" s="307"/>
    </row>
    <row r="876" spans="1:23" s="306" customFormat="1" x14ac:dyDescent="0.2">
      <c r="A876" s="378"/>
      <c r="B876" s="308"/>
      <c r="C876" s="330"/>
      <c r="D876" s="349"/>
      <c r="E876" s="349"/>
      <c r="F876" s="349"/>
      <c r="I876" s="307"/>
      <c r="J876" s="307"/>
      <c r="K876" s="307"/>
      <c r="L876" s="307"/>
      <c r="M876" s="307"/>
      <c r="N876" s="307"/>
      <c r="O876" s="307"/>
      <c r="P876" s="307"/>
      <c r="Q876" s="307"/>
      <c r="R876" s="307"/>
      <c r="S876" s="307"/>
      <c r="T876" s="307"/>
      <c r="U876" s="307"/>
      <c r="V876" s="307"/>
      <c r="W876" s="307"/>
    </row>
    <row r="877" spans="1:23" s="306" customFormat="1" x14ac:dyDescent="0.2">
      <c r="A877" s="378"/>
      <c r="B877" s="308"/>
      <c r="C877" s="330"/>
      <c r="D877" s="349"/>
      <c r="E877" s="349"/>
      <c r="F877" s="349"/>
      <c r="I877" s="307"/>
      <c r="J877" s="307"/>
      <c r="K877" s="307"/>
      <c r="L877" s="307"/>
      <c r="M877" s="307"/>
      <c r="N877" s="307"/>
      <c r="O877" s="307"/>
      <c r="P877" s="307"/>
      <c r="Q877" s="307"/>
      <c r="R877" s="307"/>
      <c r="S877" s="307"/>
      <c r="T877" s="307"/>
      <c r="U877" s="307"/>
      <c r="V877" s="307"/>
      <c r="W877" s="307"/>
    </row>
    <row r="878" spans="1:23" s="306" customFormat="1" x14ac:dyDescent="0.2">
      <c r="A878" s="378"/>
      <c r="B878" s="308"/>
      <c r="C878" s="330"/>
      <c r="D878" s="349"/>
      <c r="E878" s="349"/>
      <c r="F878" s="349"/>
      <c r="I878" s="307"/>
      <c r="J878" s="307"/>
      <c r="K878" s="307"/>
      <c r="L878" s="307"/>
      <c r="M878" s="307"/>
      <c r="N878" s="307"/>
      <c r="O878" s="307"/>
      <c r="P878" s="307"/>
      <c r="Q878" s="307"/>
      <c r="R878" s="307"/>
      <c r="S878" s="307"/>
      <c r="T878" s="307"/>
      <c r="U878" s="307"/>
      <c r="V878" s="307"/>
      <c r="W878" s="307"/>
    </row>
    <row r="879" spans="1:23" s="306" customFormat="1" x14ac:dyDescent="0.2">
      <c r="A879" s="378"/>
      <c r="B879" s="308"/>
      <c r="C879" s="330"/>
      <c r="D879" s="349"/>
      <c r="E879" s="349"/>
      <c r="F879" s="349"/>
      <c r="I879" s="307"/>
      <c r="J879" s="307"/>
      <c r="K879" s="307"/>
      <c r="L879" s="307"/>
      <c r="M879" s="307"/>
      <c r="N879" s="307"/>
      <c r="O879" s="307"/>
      <c r="P879" s="307"/>
      <c r="Q879" s="307"/>
      <c r="R879" s="307"/>
      <c r="S879" s="307"/>
      <c r="T879" s="307"/>
      <c r="U879" s="307"/>
      <c r="V879" s="307"/>
      <c r="W879" s="307"/>
    </row>
    <row r="880" spans="1:23" s="306" customFormat="1" x14ac:dyDescent="0.2">
      <c r="A880" s="378"/>
      <c r="B880" s="308"/>
      <c r="C880" s="330"/>
      <c r="D880" s="349"/>
      <c r="E880" s="349"/>
      <c r="F880" s="349"/>
      <c r="I880" s="307"/>
      <c r="J880" s="307"/>
      <c r="K880" s="307"/>
      <c r="L880" s="307"/>
      <c r="M880" s="307"/>
      <c r="N880" s="307"/>
      <c r="O880" s="307"/>
      <c r="P880" s="307"/>
      <c r="Q880" s="307"/>
      <c r="R880" s="307"/>
      <c r="S880" s="307"/>
      <c r="T880" s="307"/>
      <c r="U880" s="307"/>
      <c r="V880" s="307"/>
      <c r="W880" s="307"/>
    </row>
    <row r="881" spans="1:23" s="306" customFormat="1" x14ac:dyDescent="0.2">
      <c r="A881" s="378"/>
      <c r="B881" s="308"/>
      <c r="C881" s="330"/>
      <c r="D881" s="349"/>
      <c r="E881" s="349"/>
      <c r="F881" s="349"/>
      <c r="I881" s="307"/>
      <c r="J881" s="307"/>
      <c r="K881" s="307"/>
      <c r="L881" s="307"/>
      <c r="M881" s="307"/>
      <c r="N881" s="307"/>
      <c r="O881" s="307"/>
      <c r="P881" s="307"/>
      <c r="Q881" s="307"/>
      <c r="R881" s="307"/>
      <c r="S881" s="307"/>
      <c r="T881" s="307"/>
      <c r="U881" s="307"/>
      <c r="V881" s="307"/>
      <c r="W881" s="307"/>
    </row>
    <row r="882" spans="1:23" s="306" customFormat="1" x14ac:dyDescent="0.2">
      <c r="A882" s="378"/>
      <c r="B882" s="308"/>
      <c r="C882" s="330"/>
      <c r="D882" s="349"/>
      <c r="E882" s="349"/>
      <c r="F882" s="349"/>
      <c r="I882" s="307"/>
      <c r="J882" s="307"/>
      <c r="K882" s="307"/>
      <c r="L882" s="307"/>
      <c r="M882" s="307"/>
      <c r="N882" s="307"/>
      <c r="O882" s="307"/>
      <c r="P882" s="307"/>
      <c r="Q882" s="307"/>
      <c r="R882" s="307"/>
      <c r="S882" s="307"/>
      <c r="T882" s="307"/>
      <c r="U882" s="307"/>
      <c r="V882" s="307"/>
      <c r="W882" s="307"/>
    </row>
    <row r="883" spans="1:23" s="306" customFormat="1" x14ac:dyDescent="0.2">
      <c r="A883" s="378"/>
      <c r="B883" s="308"/>
      <c r="C883" s="330"/>
      <c r="D883" s="349"/>
      <c r="E883" s="349"/>
      <c r="F883" s="349"/>
      <c r="I883" s="307"/>
      <c r="J883" s="307"/>
      <c r="K883" s="307"/>
      <c r="L883" s="307"/>
      <c r="M883" s="307"/>
      <c r="N883" s="307"/>
      <c r="O883" s="307"/>
      <c r="P883" s="307"/>
      <c r="Q883" s="307"/>
      <c r="R883" s="307"/>
      <c r="S883" s="307"/>
      <c r="T883" s="307"/>
      <c r="U883" s="307"/>
      <c r="V883" s="307"/>
      <c r="W883" s="307"/>
    </row>
    <row r="884" spans="1:23" s="306" customFormat="1" x14ac:dyDescent="0.2">
      <c r="A884" s="378"/>
      <c r="B884" s="308"/>
      <c r="C884" s="330"/>
      <c r="D884" s="349"/>
      <c r="E884" s="349"/>
      <c r="F884" s="349"/>
      <c r="I884" s="307"/>
      <c r="J884" s="307"/>
      <c r="K884" s="307"/>
      <c r="L884" s="307"/>
      <c r="M884" s="307"/>
      <c r="N884" s="307"/>
      <c r="O884" s="307"/>
      <c r="P884" s="307"/>
      <c r="Q884" s="307"/>
      <c r="R884" s="307"/>
      <c r="S884" s="307"/>
      <c r="T884" s="307"/>
      <c r="U884" s="307"/>
      <c r="V884" s="307"/>
      <c r="W884" s="307"/>
    </row>
    <row r="885" spans="1:23" s="306" customFormat="1" x14ac:dyDescent="0.2">
      <c r="A885" s="378"/>
      <c r="B885" s="308"/>
      <c r="C885" s="330"/>
      <c r="D885" s="349"/>
      <c r="E885" s="349"/>
      <c r="F885" s="349"/>
      <c r="I885" s="307"/>
      <c r="J885" s="307"/>
      <c r="K885" s="307"/>
      <c r="L885" s="307"/>
      <c r="M885" s="307"/>
      <c r="N885" s="307"/>
      <c r="O885" s="307"/>
      <c r="P885" s="307"/>
      <c r="Q885" s="307"/>
      <c r="R885" s="307"/>
      <c r="S885" s="307"/>
      <c r="T885" s="307"/>
      <c r="U885" s="307"/>
      <c r="V885" s="307"/>
      <c r="W885" s="307"/>
    </row>
    <row r="886" spans="1:23" s="306" customFormat="1" x14ac:dyDescent="0.2">
      <c r="A886" s="378"/>
      <c r="B886" s="308"/>
      <c r="C886" s="330"/>
      <c r="D886" s="349"/>
      <c r="E886" s="349"/>
      <c r="F886" s="349"/>
      <c r="I886" s="307"/>
      <c r="J886" s="307"/>
      <c r="K886" s="307"/>
      <c r="L886" s="307"/>
      <c r="M886" s="307"/>
      <c r="N886" s="307"/>
      <c r="O886" s="307"/>
      <c r="P886" s="307"/>
      <c r="Q886" s="307"/>
      <c r="R886" s="307"/>
      <c r="S886" s="307"/>
      <c r="T886" s="307"/>
      <c r="U886" s="307"/>
      <c r="V886" s="307"/>
      <c r="W886" s="307"/>
    </row>
    <row r="887" spans="1:23" s="306" customFormat="1" x14ac:dyDescent="0.2">
      <c r="A887" s="378"/>
      <c r="B887" s="308"/>
      <c r="C887" s="330"/>
      <c r="D887" s="349"/>
      <c r="E887" s="349"/>
      <c r="F887" s="349"/>
      <c r="I887" s="307"/>
      <c r="J887" s="307"/>
      <c r="K887" s="307"/>
      <c r="L887" s="307"/>
      <c r="M887" s="307"/>
      <c r="N887" s="307"/>
      <c r="O887" s="307"/>
      <c r="P887" s="307"/>
      <c r="Q887" s="307"/>
      <c r="R887" s="307"/>
      <c r="S887" s="307"/>
      <c r="T887" s="307"/>
      <c r="U887" s="307"/>
      <c r="V887" s="307"/>
      <c r="W887" s="307"/>
    </row>
    <row r="888" spans="1:23" s="306" customFormat="1" x14ac:dyDescent="0.2">
      <c r="A888" s="378"/>
      <c r="B888" s="308"/>
      <c r="C888" s="330"/>
      <c r="D888" s="349"/>
      <c r="E888" s="349"/>
      <c r="F888" s="349"/>
      <c r="I888" s="307"/>
      <c r="J888" s="307"/>
      <c r="K888" s="307"/>
      <c r="L888" s="307"/>
      <c r="M888" s="307"/>
      <c r="N888" s="307"/>
      <c r="O888" s="307"/>
      <c r="P888" s="307"/>
      <c r="Q888" s="307"/>
      <c r="R888" s="307"/>
      <c r="S888" s="307"/>
      <c r="T888" s="307"/>
      <c r="U888" s="307"/>
      <c r="V888" s="307"/>
      <c r="W888" s="307"/>
    </row>
    <row r="889" spans="1:23" s="306" customFormat="1" x14ac:dyDescent="0.2">
      <c r="A889" s="378"/>
      <c r="B889" s="308"/>
      <c r="C889" s="330"/>
      <c r="D889" s="349"/>
      <c r="E889" s="349"/>
      <c r="F889" s="349"/>
      <c r="I889" s="307"/>
      <c r="J889" s="307"/>
      <c r="K889" s="307"/>
      <c r="L889" s="307"/>
      <c r="M889" s="307"/>
      <c r="N889" s="307"/>
      <c r="O889" s="307"/>
      <c r="P889" s="307"/>
      <c r="Q889" s="307"/>
      <c r="R889" s="307"/>
      <c r="S889" s="307"/>
      <c r="T889" s="307"/>
      <c r="U889" s="307"/>
      <c r="V889" s="307"/>
      <c r="W889" s="307"/>
    </row>
    <row r="890" spans="1:23" s="306" customFormat="1" x14ac:dyDescent="0.2">
      <c r="A890" s="378"/>
      <c r="B890" s="308"/>
      <c r="C890" s="330"/>
      <c r="D890" s="349"/>
      <c r="E890" s="349"/>
      <c r="F890" s="349"/>
      <c r="I890" s="307"/>
      <c r="J890" s="307"/>
      <c r="K890" s="307"/>
      <c r="L890" s="307"/>
      <c r="M890" s="307"/>
      <c r="N890" s="307"/>
      <c r="O890" s="307"/>
      <c r="P890" s="307"/>
      <c r="Q890" s="307"/>
      <c r="R890" s="307"/>
      <c r="S890" s="307"/>
      <c r="T890" s="307"/>
      <c r="U890" s="307"/>
      <c r="V890" s="307"/>
      <c r="W890" s="307"/>
    </row>
    <row r="891" spans="1:23" s="306" customFormat="1" x14ac:dyDescent="0.2">
      <c r="A891" s="378"/>
      <c r="B891" s="308"/>
      <c r="C891" s="330"/>
      <c r="D891" s="349"/>
      <c r="E891" s="349"/>
      <c r="F891" s="349"/>
      <c r="I891" s="307"/>
      <c r="J891" s="307"/>
      <c r="K891" s="307"/>
      <c r="L891" s="307"/>
      <c r="M891" s="307"/>
      <c r="N891" s="307"/>
      <c r="O891" s="307"/>
      <c r="P891" s="307"/>
      <c r="Q891" s="307"/>
      <c r="R891" s="307"/>
      <c r="S891" s="307"/>
      <c r="T891" s="307"/>
      <c r="U891" s="307"/>
      <c r="V891" s="307"/>
      <c r="W891" s="307"/>
    </row>
    <row r="892" spans="1:23" s="306" customFormat="1" x14ac:dyDescent="0.2">
      <c r="A892" s="378"/>
      <c r="B892" s="308"/>
      <c r="C892" s="330"/>
      <c r="D892" s="349"/>
      <c r="E892" s="349"/>
      <c r="F892" s="349"/>
      <c r="I892" s="307"/>
      <c r="J892" s="307"/>
      <c r="K892" s="307"/>
      <c r="L892" s="307"/>
      <c r="M892" s="307"/>
      <c r="N892" s="307"/>
      <c r="O892" s="307"/>
      <c r="P892" s="307"/>
      <c r="Q892" s="307"/>
      <c r="R892" s="307"/>
      <c r="S892" s="307"/>
      <c r="T892" s="307"/>
      <c r="U892" s="307"/>
      <c r="V892" s="307"/>
      <c r="W892" s="307"/>
    </row>
    <row r="893" spans="1:23" s="306" customFormat="1" x14ac:dyDescent="0.2">
      <c r="A893" s="378"/>
      <c r="B893" s="308"/>
      <c r="C893" s="330"/>
      <c r="D893" s="349"/>
      <c r="E893" s="349"/>
      <c r="F893" s="349"/>
      <c r="I893" s="307"/>
      <c r="J893" s="307"/>
      <c r="K893" s="307"/>
      <c r="L893" s="307"/>
      <c r="M893" s="307"/>
      <c r="N893" s="307"/>
      <c r="O893" s="307"/>
      <c r="P893" s="307"/>
      <c r="Q893" s="307"/>
      <c r="R893" s="307"/>
      <c r="S893" s="307"/>
      <c r="T893" s="307"/>
      <c r="U893" s="307"/>
      <c r="V893" s="307"/>
      <c r="W893" s="307"/>
    </row>
    <row r="894" spans="1:23" s="306" customFormat="1" x14ac:dyDescent="0.2">
      <c r="A894" s="378"/>
      <c r="B894" s="308"/>
      <c r="C894" s="330"/>
      <c r="D894" s="349"/>
      <c r="E894" s="349"/>
      <c r="F894" s="349"/>
      <c r="I894" s="307"/>
      <c r="J894" s="307"/>
      <c r="K894" s="307"/>
      <c r="L894" s="307"/>
      <c r="M894" s="307"/>
      <c r="N894" s="307"/>
      <c r="O894" s="307"/>
      <c r="P894" s="307"/>
      <c r="Q894" s="307"/>
      <c r="R894" s="307"/>
      <c r="S894" s="307"/>
      <c r="T894" s="307"/>
      <c r="U894" s="307"/>
      <c r="V894" s="307"/>
      <c r="W894" s="307"/>
    </row>
    <row r="895" spans="1:23" s="306" customFormat="1" x14ac:dyDescent="0.2">
      <c r="A895" s="378"/>
      <c r="B895" s="308"/>
      <c r="C895" s="330"/>
      <c r="D895" s="349"/>
      <c r="E895" s="349"/>
      <c r="F895" s="349"/>
      <c r="I895" s="307"/>
      <c r="J895" s="307"/>
      <c r="K895" s="307"/>
      <c r="L895" s="307"/>
      <c r="M895" s="307"/>
      <c r="N895" s="307"/>
      <c r="O895" s="307"/>
      <c r="P895" s="307"/>
      <c r="Q895" s="307"/>
      <c r="R895" s="307"/>
      <c r="S895" s="307"/>
      <c r="T895" s="307"/>
      <c r="U895" s="307"/>
      <c r="V895" s="307"/>
      <c r="W895" s="307"/>
    </row>
    <row r="896" spans="1:23" s="306" customFormat="1" x14ac:dyDescent="0.2">
      <c r="A896" s="378"/>
      <c r="B896" s="308"/>
      <c r="C896" s="330"/>
      <c r="D896" s="349"/>
      <c r="E896" s="349"/>
      <c r="F896" s="349"/>
      <c r="I896" s="307"/>
      <c r="J896" s="307"/>
      <c r="K896" s="307"/>
      <c r="L896" s="307"/>
      <c r="M896" s="307"/>
      <c r="N896" s="307"/>
      <c r="O896" s="307"/>
      <c r="P896" s="307"/>
      <c r="Q896" s="307"/>
      <c r="R896" s="307"/>
      <c r="S896" s="307"/>
      <c r="T896" s="307"/>
      <c r="U896" s="307"/>
      <c r="V896" s="307"/>
      <c r="W896" s="307"/>
    </row>
    <row r="897" spans="1:23" s="306" customFormat="1" x14ac:dyDescent="0.2">
      <c r="A897" s="378"/>
      <c r="B897" s="308"/>
      <c r="C897" s="330"/>
      <c r="D897" s="349"/>
      <c r="E897" s="349"/>
      <c r="F897" s="349"/>
      <c r="I897" s="307"/>
      <c r="J897" s="307"/>
      <c r="K897" s="307"/>
      <c r="L897" s="307"/>
      <c r="M897" s="307"/>
      <c r="N897" s="307"/>
      <c r="O897" s="307"/>
      <c r="P897" s="307"/>
      <c r="Q897" s="307"/>
      <c r="R897" s="307"/>
      <c r="S897" s="307"/>
      <c r="T897" s="307"/>
      <c r="U897" s="307"/>
      <c r="V897" s="307"/>
      <c r="W897" s="307"/>
    </row>
    <row r="898" spans="1:23" s="306" customFormat="1" x14ac:dyDescent="0.2">
      <c r="A898" s="378"/>
      <c r="B898" s="308"/>
      <c r="C898" s="330"/>
      <c r="D898" s="349"/>
      <c r="E898" s="349"/>
      <c r="F898" s="349"/>
      <c r="I898" s="307"/>
      <c r="J898" s="307"/>
      <c r="K898" s="307"/>
      <c r="L898" s="307"/>
      <c r="M898" s="307"/>
      <c r="N898" s="307"/>
      <c r="O898" s="307"/>
      <c r="P898" s="307"/>
      <c r="Q898" s="307"/>
      <c r="R898" s="307"/>
      <c r="S898" s="307"/>
      <c r="T898" s="307"/>
      <c r="U898" s="307"/>
      <c r="V898" s="307"/>
      <c r="W898" s="307"/>
    </row>
    <row r="899" spans="1:23" s="306" customFormat="1" x14ac:dyDescent="0.2">
      <c r="A899" s="378"/>
      <c r="B899" s="308"/>
      <c r="C899" s="330"/>
      <c r="D899" s="349"/>
      <c r="E899" s="349"/>
      <c r="F899" s="349"/>
      <c r="I899" s="307"/>
      <c r="J899" s="307"/>
      <c r="K899" s="307"/>
      <c r="L899" s="307"/>
      <c r="M899" s="307"/>
      <c r="N899" s="307"/>
      <c r="O899" s="307"/>
      <c r="P899" s="307"/>
      <c r="Q899" s="307"/>
      <c r="R899" s="307"/>
      <c r="S899" s="307"/>
      <c r="T899" s="307"/>
      <c r="U899" s="307"/>
      <c r="V899" s="307"/>
      <c r="W899" s="307"/>
    </row>
    <row r="900" spans="1:23" s="306" customFormat="1" x14ac:dyDescent="0.2">
      <c r="A900" s="378"/>
      <c r="B900" s="308"/>
      <c r="C900" s="330"/>
      <c r="D900" s="349"/>
      <c r="E900" s="349"/>
      <c r="F900" s="349"/>
      <c r="I900" s="307"/>
      <c r="J900" s="307"/>
      <c r="K900" s="307"/>
      <c r="L900" s="307"/>
      <c r="M900" s="307"/>
      <c r="N900" s="307"/>
      <c r="O900" s="307"/>
      <c r="P900" s="307"/>
      <c r="Q900" s="307"/>
      <c r="R900" s="307"/>
      <c r="S900" s="307"/>
      <c r="T900" s="307"/>
      <c r="U900" s="307"/>
      <c r="V900" s="307"/>
      <c r="W900" s="307"/>
    </row>
    <row r="901" spans="1:23" s="306" customFormat="1" x14ac:dyDescent="0.2">
      <c r="A901" s="378"/>
      <c r="B901" s="308"/>
      <c r="C901" s="330"/>
      <c r="D901" s="349"/>
      <c r="E901" s="349"/>
      <c r="F901" s="349"/>
      <c r="I901" s="307"/>
      <c r="J901" s="307"/>
      <c r="K901" s="307"/>
      <c r="L901" s="307"/>
      <c r="M901" s="307"/>
      <c r="N901" s="307"/>
      <c r="O901" s="307"/>
      <c r="P901" s="307"/>
      <c r="Q901" s="307"/>
      <c r="R901" s="307"/>
      <c r="S901" s="307"/>
      <c r="T901" s="307"/>
      <c r="U901" s="307"/>
      <c r="V901" s="307"/>
      <c r="W901" s="307"/>
    </row>
    <row r="902" spans="1:23" s="306" customFormat="1" x14ac:dyDescent="0.2">
      <c r="A902" s="378"/>
      <c r="B902" s="308"/>
      <c r="C902" s="330"/>
      <c r="D902" s="349"/>
      <c r="E902" s="349"/>
      <c r="F902" s="349"/>
      <c r="I902" s="307"/>
      <c r="J902" s="307"/>
      <c r="K902" s="307"/>
      <c r="L902" s="307"/>
      <c r="M902" s="307"/>
      <c r="N902" s="307"/>
      <c r="O902" s="307"/>
      <c r="P902" s="307"/>
      <c r="Q902" s="307"/>
      <c r="R902" s="307"/>
      <c r="S902" s="307"/>
      <c r="T902" s="307"/>
      <c r="U902" s="307"/>
      <c r="V902" s="307"/>
      <c r="W902" s="307"/>
    </row>
    <row r="903" spans="1:23" s="306" customFormat="1" x14ac:dyDescent="0.2">
      <c r="A903" s="378"/>
      <c r="B903" s="308"/>
      <c r="C903" s="330"/>
      <c r="D903" s="349"/>
      <c r="E903" s="349"/>
      <c r="F903" s="349"/>
      <c r="I903" s="307"/>
      <c r="J903" s="307"/>
      <c r="K903" s="307"/>
      <c r="L903" s="307"/>
      <c r="M903" s="307"/>
      <c r="N903" s="307"/>
      <c r="O903" s="307"/>
      <c r="P903" s="307"/>
      <c r="Q903" s="307"/>
      <c r="R903" s="307"/>
      <c r="S903" s="307"/>
      <c r="T903" s="307"/>
      <c r="U903" s="307"/>
      <c r="V903" s="307"/>
      <c r="W903" s="307"/>
    </row>
    <row r="904" spans="1:23" s="306" customFormat="1" x14ac:dyDescent="0.2">
      <c r="A904" s="378"/>
      <c r="B904" s="308"/>
      <c r="C904" s="330"/>
      <c r="D904" s="349"/>
      <c r="E904" s="349"/>
      <c r="F904" s="349"/>
      <c r="I904" s="307"/>
      <c r="J904" s="307"/>
      <c r="K904" s="307"/>
      <c r="L904" s="307"/>
      <c r="M904" s="307"/>
      <c r="N904" s="307"/>
      <c r="O904" s="307"/>
      <c r="P904" s="307"/>
      <c r="Q904" s="307"/>
      <c r="R904" s="307"/>
      <c r="S904" s="307"/>
      <c r="T904" s="307"/>
      <c r="U904" s="307"/>
      <c r="V904" s="307"/>
      <c r="W904" s="307"/>
    </row>
    <row r="905" spans="1:23" s="306" customFormat="1" x14ac:dyDescent="0.2">
      <c r="A905" s="378"/>
      <c r="B905" s="308"/>
      <c r="C905" s="330"/>
      <c r="D905" s="349"/>
      <c r="E905" s="349"/>
      <c r="F905" s="349"/>
      <c r="I905" s="307"/>
      <c r="J905" s="307"/>
      <c r="K905" s="307"/>
      <c r="L905" s="307"/>
      <c r="M905" s="307"/>
      <c r="N905" s="307"/>
      <c r="O905" s="307"/>
      <c r="P905" s="307"/>
      <c r="Q905" s="307"/>
      <c r="R905" s="307"/>
      <c r="S905" s="307"/>
      <c r="T905" s="307"/>
      <c r="U905" s="307"/>
      <c r="V905" s="307"/>
      <c r="W905" s="307"/>
    </row>
    <row r="906" spans="1:23" s="306" customFormat="1" x14ac:dyDescent="0.2">
      <c r="A906" s="378"/>
      <c r="B906" s="308"/>
      <c r="C906" s="330"/>
      <c r="D906" s="349"/>
      <c r="E906" s="349"/>
      <c r="F906" s="349"/>
      <c r="I906" s="307"/>
      <c r="J906" s="307"/>
      <c r="K906" s="307"/>
      <c r="L906" s="307"/>
      <c r="M906" s="307"/>
      <c r="N906" s="307"/>
      <c r="O906" s="307"/>
      <c r="P906" s="307"/>
      <c r="Q906" s="307"/>
      <c r="R906" s="307"/>
      <c r="S906" s="307"/>
      <c r="T906" s="307"/>
      <c r="U906" s="307"/>
      <c r="V906" s="307"/>
      <c r="W906" s="307"/>
    </row>
    <row r="907" spans="1:23" s="306" customFormat="1" x14ac:dyDescent="0.2">
      <c r="A907" s="378"/>
      <c r="B907" s="308"/>
      <c r="C907" s="330"/>
      <c r="D907" s="349"/>
      <c r="E907" s="349"/>
      <c r="F907" s="349"/>
      <c r="I907" s="307"/>
      <c r="J907" s="307"/>
      <c r="K907" s="307"/>
      <c r="L907" s="307"/>
      <c r="M907" s="307"/>
      <c r="N907" s="307"/>
      <c r="O907" s="307"/>
      <c r="P907" s="307"/>
      <c r="Q907" s="307"/>
      <c r="R907" s="307"/>
      <c r="S907" s="307"/>
      <c r="T907" s="307"/>
      <c r="U907" s="307"/>
      <c r="V907" s="307"/>
      <c r="W907" s="307"/>
    </row>
    <row r="908" spans="1:23" s="306" customFormat="1" x14ac:dyDescent="0.2">
      <c r="A908" s="378"/>
      <c r="B908" s="308"/>
      <c r="C908" s="330"/>
      <c r="D908" s="349"/>
      <c r="E908" s="349"/>
      <c r="F908" s="349"/>
      <c r="I908" s="307"/>
      <c r="J908" s="307"/>
      <c r="K908" s="307"/>
      <c r="L908" s="307"/>
      <c r="M908" s="307"/>
      <c r="N908" s="307"/>
      <c r="O908" s="307"/>
      <c r="P908" s="307"/>
      <c r="Q908" s="307"/>
      <c r="R908" s="307"/>
      <c r="S908" s="307"/>
      <c r="T908" s="307"/>
      <c r="U908" s="307"/>
      <c r="V908" s="307"/>
      <c r="W908" s="307"/>
    </row>
    <row r="909" spans="1:23" s="306" customFormat="1" x14ac:dyDescent="0.2">
      <c r="A909" s="378"/>
      <c r="B909" s="308"/>
      <c r="C909" s="330"/>
      <c r="D909" s="349"/>
      <c r="E909" s="349"/>
      <c r="F909" s="349"/>
      <c r="I909" s="307"/>
      <c r="J909" s="307"/>
      <c r="K909" s="307"/>
      <c r="L909" s="307"/>
      <c r="M909" s="307"/>
      <c r="N909" s="307"/>
      <c r="O909" s="307"/>
      <c r="P909" s="307"/>
      <c r="Q909" s="307"/>
      <c r="R909" s="307"/>
      <c r="S909" s="307"/>
      <c r="T909" s="307"/>
      <c r="U909" s="307"/>
      <c r="V909" s="307"/>
      <c r="W909" s="307"/>
    </row>
    <row r="910" spans="1:23" s="306" customFormat="1" x14ac:dyDescent="0.2">
      <c r="A910" s="378"/>
      <c r="B910" s="308"/>
      <c r="C910" s="330"/>
      <c r="D910" s="349"/>
      <c r="E910" s="349"/>
      <c r="F910" s="349"/>
      <c r="I910" s="307"/>
      <c r="J910" s="307"/>
      <c r="K910" s="307"/>
      <c r="L910" s="307"/>
      <c r="M910" s="307"/>
      <c r="N910" s="307"/>
      <c r="O910" s="307"/>
      <c r="P910" s="307"/>
      <c r="Q910" s="307"/>
      <c r="R910" s="307"/>
      <c r="S910" s="307"/>
      <c r="T910" s="307"/>
      <c r="U910" s="307"/>
      <c r="V910" s="307"/>
      <c r="W910" s="307"/>
    </row>
    <row r="911" spans="1:23" s="306" customFormat="1" x14ac:dyDescent="0.2">
      <c r="A911" s="378"/>
      <c r="B911" s="308"/>
      <c r="C911" s="330"/>
      <c r="D911" s="349"/>
      <c r="E911" s="349"/>
      <c r="F911" s="349"/>
      <c r="I911" s="307"/>
      <c r="J911" s="307"/>
      <c r="K911" s="307"/>
      <c r="L911" s="307"/>
      <c r="M911" s="307"/>
      <c r="N911" s="307"/>
      <c r="O911" s="307"/>
      <c r="P911" s="307"/>
      <c r="Q911" s="307"/>
      <c r="R911" s="307"/>
      <c r="S911" s="307"/>
      <c r="T911" s="307"/>
      <c r="U911" s="307"/>
      <c r="V911" s="307"/>
      <c r="W911" s="307"/>
    </row>
    <row r="912" spans="1:23" s="306" customFormat="1" x14ac:dyDescent="0.2">
      <c r="A912" s="378"/>
      <c r="B912" s="308"/>
      <c r="C912" s="330"/>
      <c r="D912" s="349"/>
      <c r="E912" s="349"/>
      <c r="F912" s="349"/>
      <c r="I912" s="307"/>
      <c r="J912" s="307"/>
      <c r="K912" s="307"/>
      <c r="L912" s="307"/>
      <c r="M912" s="307"/>
      <c r="N912" s="307"/>
      <c r="O912" s="307"/>
      <c r="P912" s="307"/>
      <c r="Q912" s="307"/>
      <c r="R912" s="307"/>
      <c r="S912" s="307"/>
      <c r="T912" s="307"/>
      <c r="U912" s="307"/>
      <c r="V912" s="307"/>
      <c r="W912" s="307"/>
    </row>
    <row r="913" spans="1:23" s="306" customFormat="1" x14ac:dyDescent="0.2">
      <c r="A913" s="378"/>
      <c r="B913" s="308"/>
      <c r="C913" s="330"/>
      <c r="D913" s="349"/>
      <c r="E913" s="349"/>
      <c r="F913" s="349"/>
      <c r="I913" s="307"/>
      <c r="J913" s="307"/>
      <c r="K913" s="307"/>
      <c r="L913" s="307"/>
      <c r="M913" s="307"/>
      <c r="N913" s="307"/>
      <c r="O913" s="307"/>
      <c r="P913" s="307"/>
      <c r="Q913" s="307"/>
      <c r="R913" s="307"/>
      <c r="S913" s="307"/>
      <c r="T913" s="307"/>
      <c r="U913" s="307"/>
      <c r="V913" s="307"/>
      <c r="W913" s="307"/>
    </row>
    <row r="914" spans="1:23" s="306" customFormat="1" x14ac:dyDescent="0.2">
      <c r="A914" s="378"/>
      <c r="B914" s="308"/>
      <c r="C914" s="330"/>
      <c r="D914" s="349"/>
      <c r="E914" s="349"/>
      <c r="F914" s="349"/>
      <c r="I914" s="307"/>
      <c r="J914" s="307"/>
      <c r="K914" s="307"/>
      <c r="L914" s="307"/>
      <c r="M914" s="307"/>
      <c r="N914" s="307"/>
      <c r="O914" s="307"/>
      <c r="P914" s="307"/>
      <c r="Q914" s="307"/>
      <c r="R914" s="307"/>
      <c r="S914" s="307"/>
      <c r="T914" s="307"/>
      <c r="U914" s="307"/>
      <c r="V914" s="307"/>
      <c r="W914" s="307"/>
    </row>
    <row r="915" spans="1:23" s="306" customFormat="1" x14ac:dyDescent="0.2">
      <c r="A915" s="378"/>
      <c r="B915" s="308"/>
      <c r="C915" s="330"/>
      <c r="D915" s="349"/>
      <c r="E915" s="349"/>
      <c r="F915" s="349"/>
      <c r="I915" s="307"/>
      <c r="J915" s="307"/>
      <c r="K915" s="307"/>
      <c r="L915" s="307"/>
      <c r="M915" s="307"/>
      <c r="N915" s="307"/>
      <c r="O915" s="307"/>
      <c r="P915" s="307"/>
      <c r="Q915" s="307"/>
      <c r="R915" s="307"/>
      <c r="S915" s="307"/>
      <c r="T915" s="307"/>
      <c r="U915" s="307"/>
      <c r="V915" s="307"/>
      <c r="W915" s="307"/>
    </row>
    <row r="916" spans="1:23" s="306" customFormat="1" x14ac:dyDescent="0.2">
      <c r="A916" s="378"/>
      <c r="B916" s="308"/>
      <c r="C916" s="330"/>
      <c r="D916" s="349"/>
      <c r="E916" s="349"/>
      <c r="F916" s="349"/>
      <c r="I916" s="307"/>
      <c r="J916" s="307"/>
      <c r="K916" s="307"/>
      <c r="L916" s="307"/>
      <c r="M916" s="307"/>
      <c r="N916" s="307"/>
      <c r="O916" s="307"/>
      <c r="P916" s="307"/>
      <c r="Q916" s="307"/>
      <c r="R916" s="307"/>
      <c r="S916" s="307"/>
      <c r="T916" s="307"/>
      <c r="U916" s="307"/>
      <c r="V916" s="307"/>
      <c r="W916" s="307"/>
    </row>
    <row r="917" spans="1:23" s="306" customFormat="1" x14ac:dyDescent="0.2">
      <c r="A917" s="378"/>
      <c r="B917" s="308"/>
      <c r="C917" s="330"/>
      <c r="D917" s="349"/>
      <c r="E917" s="349"/>
      <c r="F917" s="349"/>
      <c r="I917" s="307"/>
      <c r="J917" s="307"/>
      <c r="K917" s="307"/>
      <c r="L917" s="307"/>
      <c r="M917" s="307"/>
      <c r="N917" s="307"/>
      <c r="O917" s="307"/>
      <c r="P917" s="307"/>
      <c r="Q917" s="307"/>
      <c r="R917" s="307"/>
      <c r="S917" s="307"/>
      <c r="T917" s="307"/>
      <c r="U917" s="307"/>
      <c r="V917" s="307"/>
      <c r="W917" s="307"/>
    </row>
    <row r="918" spans="1:23" s="306" customFormat="1" x14ac:dyDescent="0.2">
      <c r="A918" s="378"/>
      <c r="B918" s="308"/>
      <c r="C918" s="330"/>
      <c r="D918" s="349"/>
      <c r="E918" s="349"/>
      <c r="F918" s="349"/>
      <c r="I918" s="307"/>
      <c r="J918" s="307"/>
      <c r="K918" s="307"/>
      <c r="L918" s="307"/>
      <c r="M918" s="307"/>
      <c r="N918" s="307"/>
      <c r="O918" s="307"/>
      <c r="P918" s="307"/>
      <c r="Q918" s="307"/>
      <c r="R918" s="307"/>
      <c r="S918" s="307"/>
      <c r="T918" s="307"/>
      <c r="U918" s="307"/>
      <c r="V918" s="307"/>
      <c r="W918" s="307"/>
    </row>
    <row r="919" spans="1:23" s="306" customFormat="1" x14ac:dyDescent="0.2">
      <c r="A919" s="378"/>
      <c r="B919" s="308"/>
      <c r="C919" s="330"/>
      <c r="D919" s="349"/>
      <c r="E919" s="349"/>
      <c r="F919" s="349"/>
      <c r="I919" s="307"/>
      <c r="J919" s="307"/>
      <c r="K919" s="307"/>
      <c r="L919" s="307"/>
      <c r="M919" s="307"/>
      <c r="N919" s="307"/>
      <c r="O919" s="307"/>
      <c r="P919" s="307"/>
      <c r="Q919" s="307"/>
      <c r="R919" s="307"/>
      <c r="S919" s="307"/>
      <c r="T919" s="307"/>
      <c r="U919" s="307"/>
      <c r="V919" s="307"/>
      <c r="W919" s="307"/>
    </row>
    <row r="920" spans="1:23" s="306" customFormat="1" x14ac:dyDescent="0.2">
      <c r="A920" s="378"/>
      <c r="B920" s="308"/>
      <c r="C920" s="330"/>
      <c r="D920" s="349"/>
      <c r="E920" s="349"/>
      <c r="F920" s="349"/>
      <c r="I920" s="307"/>
      <c r="J920" s="307"/>
      <c r="K920" s="307"/>
      <c r="L920" s="307"/>
      <c r="M920" s="307"/>
      <c r="N920" s="307"/>
      <c r="O920" s="307"/>
      <c r="P920" s="307"/>
      <c r="Q920" s="307"/>
      <c r="R920" s="307"/>
      <c r="S920" s="307"/>
      <c r="T920" s="307"/>
      <c r="U920" s="307"/>
      <c r="V920" s="307"/>
      <c r="W920" s="307"/>
    </row>
    <row r="921" spans="1:23" s="306" customFormat="1" x14ac:dyDescent="0.2">
      <c r="A921" s="378"/>
      <c r="B921" s="308"/>
      <c r="C921" s="330"/>
      <c r="D921" s="349"/>
      <c r="E921" s="349"/>
      <c r="F921" s="349"/>
      <c r="I921" s="307"/>
      <c r="J921" s="307"/>
      <c r="K921" s="307"/>
      <c r="L921" s="307"/>
      <c r="M921" s="307"/>
      <c r="N921" s="307"/>
      <c r="O921" s="307"/>
      <c r="P921" s="307"/>
      <c r="Q921" s="307"/>
      <c r="R921" s="307"/>
      <c r="S921" s="307"/>
      <c r="T921" s="307"/>
      <c r="U921" s="307"/>
      <c r="V921" s="307"/>
      <c r="W921" s="307"/>
    </row>
    <row r="922" spans="1:23" s="306" customFormat="1" x14ac:dyDescent="0.2">
      <c r="A922" s="378"/>
      <c r="B922" s="308"/>
      <c r="C922" s="330"/>
      <c r="D922" s="349"/>
      <c r="E922" s="349"/>
      <c r="F922" s="349"/>
      <c r="I922" s="307"/>
      <c r="J922" s="307"/>
      <c r="K922" s="307"/>
      <c r="L922" s="307"/>
      <c r="M922" s="307"/>
      <c r="N922" s="307"/>
      <c r="O922" s="307"/>
      <c r="P922" s="307"/>
      <c r="Q922" s="307"/>
      <c r="R922" s="307"/>
      <c r="S922" s="307"/>
      <c r="T922" s="307"/>
      <c r="U922" s="307"/>
      <c r="V922" s="307"/>
      <c r="W922" s="307"/>
    </row>
    <row r="923" spans="1:23" s="306" customFormat="1" x14ac:dyDescent="0.2">
      <c r="A923" s="378"/>
      <c r="B923" s="308"/>
      <c r="C923" s="330"/>
      <c r="D923" s="349"/>
      <c r="E923" s="349"/>
      <c r="F923" s="349"/>
      <c r="I923" s="307"/>
      <c r="J923" s="307"/>
      <c r="K923" s="307"/>
      <c r="L923" s="307"/>
      <c r="M923" s="307"/>
      <c r="N923" s="307"/>
      <c r="O923" s="307"/>
      <c r="P923" s="307"/>
      <c r="Q923" s="307"/>
      <c r="R923" s="307"/>
      <c r="S923" s="307"/>
      <c r="T923" s="307"/>
      <c r="U923" s="307"/>
      <c r="V923" s="307"/>
      <c r="W923" s="307"/>
    </row>
    <row r="924" spans="1:23" s="306" customFormat="1" x14ac:dyDescent="0.2">
      <c r="A924" s="378"/>
      <c r="B924" s="308"/>
      <c r="C924" s="330"/>
      <c r="D924" s="349"/>
      <c r="E924" s="349"/>
      <c r="F924" s="349"/>
      <c r="I924" s="307"/>
      <c r="J924" s="307"/>
      <c r="K924" s="307"/>
      <c r="L924" s="307"/>
      <c r="M924" s="307"/>
      <c r="N924" s="307"/>
      <c r="O924" s="307"/>
      <c r="P924" s="307"/>
      <c r="Q924" s="307"/>
      <c r="R924" s="307"/>
      <c r="S924" s="307"/>
      <c r="T924" s="307"/>
      <c r="U924" s="307"/>
      <c r="V924" s="307"/>
      <c r="W924" s="307"/>
    </row>
    <row r="925" spans="1:23" s="306" customFormat="1" x14ac:dyDescent="0.2">
      <c r="A925" s="378"/>
      <c r="B925" s="308"/>
      <c r="C925" s="330"/>
      <c r="D925" s="349"/>
      <c r="E925" s="349"/>
      <c r="F925" s="349"/>
      <c r="I925" s="307"/>
      <c r="J925" s="307"/>
      <c r="K925" s="307"/>
      <c r="L925" s="307"/>
      <c r="M925" s="307"/>
      <c r="N925" s="307"/>
      <c r="O925" s="307"/>
      <c r="P925" s="307"/>
      <c r="Q925" s="307"/>
      <c r="R925" s="307"/>
      <c r="S925" s="307"/>
      <c r="T925" s="307"/>
      <c r="U925" s="307"/>
      <c r="V925" s="307"/>
      <c r="W925" s="307"/>
    </row>
    <row r="926" spans="1:23" s="306" customFormat="1" x14ac:dyDescent="0.2">
      <c r="A926" s="378"/>
      <c r="B926" s="308"/>
      <c r="C926" s="330"/>
      <c r="D926" s="349"/>
      <c r="E926" s="349"/>
      <c r="F926" s="349"/>
      <c r="I926" s="307"/>
      <c r="J926" s="307"/>
      <c r="K926" s="307"/>
      <c r="L926" s="307"/>
      <c r="M926" s="307"/>
      <c r="N926" s="307"/>
      <c r="O926" s="307"/>
      <c r="P926" s="307"/>
      <c r="Q926" s="307"/>
      <c r="R926" s="307"/>
      <c r="S926" s="307"/>
      <c r="T926" s="307"/>
      <c r="U926" s="307"/>
      <c r="V926" s="307"/>
      <c r="W926" s="307"/>
    </row>
    <row r="927" spans="1:23" s="306" customFormat="1" x14ac:dyDescent="0.2">
      <c r="A927" s="378"/>
      <c r="B927" s="308"/>
      <c r="C927" s="330"/>
      <c r="D927" s="349"/>
      <c r="E927" s="349"/>
      <c r="F927" s="349"/>
      <c r="I927" s="307"/>
      <c r="J927" s="307"/>
      <c r="K927" s="307"/>
      <c r="L927" s="307"/>
      <c r="M927" s="307"/>
      <c r="N927" s="307"/>
      <c r="O927" s="307"/>
      <c r="P927" s="307"/>
      <c r="Q927" s="307"/>
      <c r="R927" s="307"/>
      <c r="S927" s="307"/>
      <c r="T927" s="307"/>
      <c r="U927" s="307"/>
      <c r="V927" s="307"/>
      <c r="W927" s="307"/>
    </row>
    <row r="928" spans="1:23" s="306" customFormat="1" x14ac:dyDescent="0.2">
      <c r="A928" s="378"/>
      <c r="B928" s="308"/>
      <c r="C928" s="330"/>
      <c r="D928" s="349"/>
      <c r="E928" s="349"/>
      <c r="F928" s="349"/>
      <c r="I928" s="307"/>
      <c r="J928" s="307"/>
      <c r="K928" s="307"/>
      <c r="L928" s="307"/>
      <c r="M928" s="307"/>
      <c r="N928" s="307"/>
      <c r="O928" s="307"/>
      <c r="P928" s="307"/>
      <c r="Q928" s="307"/>
      <c r="R928" s="307"/>
      <c r="S928" s="307"/>
      <c r="T928" s="307"/>
      <c r="U928" s="307"/>
      <c r="V928" s="307"/>
      <c r="W928" s="307"/>
    </row>
    <row r="929" spans="1:23" s="306" customFormat="1" x14ac:dyDescent="0.2">
      <c r="A929" s="378"/>
      <c r="B929" s="308"/>
      <c r="C929" s="330"/>
      <c r="D929" s="349"/>
      <c r="E929" s="349"/>
      <c r="F929" s="349"/>
      <c r="I929" s="307"/>
      <c r="J929" s="307"/>
      <c r="K929" s="307"/>
      <c r="L929" s="307"/>
      <c r="M929" s="307"/>
      <c r="N929" s="307"/>
      <c r="O929" s="307"/>
      <c r="P929" s="307"/>
      <c r="Q929" s="307"/>
      <c r="R929" s="307"/>
      <c r="S929" s="307"/>
      <c r="T929" s="307"/>
      <c r="U929" s="307"/>
      <c r="V929" s="307"/>
      <c r="W929" s="307"/>
    </row>
    <row r="930" spans="1:23" s="306" customFormat="1" x14ac:dyDescent="0.2">
      <c r="A930" s="378"/>
      <c r="B930" s="308"/>
      <c r="C930" s="330"/>
      <c r="D930" s="349"/>
      <c r="E930" s="349"/>
      <c r="F930" s="349"/>
      <c r="I930" s="307"/>
      <c r="J930" s="307"/>
      <c r="K930" s="307"/>
      <c r="L930" s="307"/>
      <c r="M930" s="307"/>
      <c r="N930" s="307"/>
      <c r="O930" s="307"/>
      <c r="P930" s="307"/>
      <c r="Q930" s="307"/>
      <c r="R930" s="307"/>
      <c r="S930" s="307"/>
      <c r="T930" s="307"/>
      <c r="U930" s="307"/>
      <c r="V930" s="307"/>
      <c r="W930" s="307"/>
    </row>
    <row r="931" spans="1:23" s="306" customFormat="1" x14ac:dyDescent="0.2">
      <c r="A931" s="378"/>
      <c r="B931" s="308"/>
      <c r="C931" s="330"/>
      <c r="D931" s="349"/>
      <c r="E931" s="349"/>
      <c r="F931" s="349"/>
      <c r="I931" s="307"/>
      <c r="J931" s="307"/>
      <c r="K931" s="307"/>
      <c r="L931" s="307"/>
      <c r="M931" s="307"/>
      <c r="N931" s="307"/>
      <c r="O931" s="307"/>
      <c r="P931" s="307"/>
      <c r="Q931" s="307"/>
      <c r="R931" s="307"/>
      <c r="S931" s="307"/>
      <c r="T931" s="307"/>
      <c r="U931" s="307"/>
      <c r="V931" s="307"/>
      <c r="W931" s="307"/>
    </row>
    <row r="932" spans="1:23" s="306" customFormat="1" x14ac:dyDescent="0.2">
      <c r="A932" s="378"/>
      <c r="B932" s="308"/>
      <c r="C932" s="330"/>
      <c r="D932" s="349"/>
      <c r="E932" s="349"/>
      <c r="F932" s="349"/>
      <c r="I932" s="307"/>
      <c r="J932" s="307"/>
      <c r="K932" s="307"/>
      <c r="L932" s="307"/>
      <c r="M932" s="307"/>
      <c r="N932" s="307"/>
      <c r="O932" s="307"/>
      <c r="P932" s="307"/>
      <c r="Q932" s="307"/>
      <c r="R932" s="307"/>
      <c r="S932" s="307"/>
      <c r="T932" s="307"/>
      <c r="U932" s="307"/>
      <c r="V932" s="307"/>
      <c r="W932" s="307"/>
    </row>
    <row r="933" spans="1:23" s="306" customFormat="1" x14ac:dyDescent="0.2">
      <c r="A933" s="378"/>
      <c r="B933" s="308"/>
      <c r="C933" s="330"/>
      <c r="D933" s="349"/>
      <c r="E933" s="349"/>
      <c r="F933" s="349"/>
      <c r="I933" s="307"/>
      <c r="J933" s="307"/>
      <c r="K933" s="307"/>
      <c r="L933" s="307"/>
      <c r="M933" s="307"/>
      <c r="N933" s="307"/>
      <c r="O933" s="307"/>
      <c r="P933" s="307"/>
      <c r="Q933" s="307"/>
      <c r="R933" s="307"/>
      <c r="S933" s="307"/>
      <c r="T933" s="307"/>
      <c r="U933" s="307"/>
      <c r="V933" s="307"/>
      <c r="W933" s="307"/>
    </row>
    <row r="934" spans="1:23" s="306" customFormat="1" x14ac:dyDescent="0.2">
      <c r="A934" s="378"/>
      <c r="B934" s="308"/>
      <c r="C934" s="330"/>
      <c r="D934" s="349"/>
      <c r="E934" s="349"/>
      <c r="F934" s="349"/>
      <c r="I934" s="307"/>
      <c r="J934" s="307"/>
      <c r="K934" s="307"/>
      <c r="L934" s="307"/>
      <c r="M934" s="307"/>
      <c r="N934" s="307"/>
      <c r="O934" s="307"/>
      <c r="P934" s="307"/>
      <c r="Q934" s="307"/>
      <c r="R934" s="307"/>
      <c r="S934" s="307"/>
      <c r="T934" s="307"/>
      <c r="U934" s="307"/>
      <c r="V934" s="307"/>
      <c r="W934" s="307"/>
    </row>
    <row r="935" spans="1:23" s="306" customFormat="1" x14ac:dyDescent="0.2">
      <c r="A935" s="378"/>
      <c r="B935" s="308"/>
      <c r="C935" s="330"/>
      <c r="D935" s="349"/>
      <c r="E935" s="349"/>
      <c r="F935" s="349"/>
      <c r="I935" s="307"/>
      <c r="J935" s="307"/>
      <c r="K935" s="307"/>
      <c r="L935" s="307"/>
      <c r="M935" s="307"/>
      <c r="N935" s="307"/>
      <c r="O935" s="307"/>
      <c r="P935" s="307"/>
      <c r="Q935" s="307"/>
      <c r="R935" s="307"/>
      <c r="S935" s="307"/>
      <c r="T935" s="307"/>
      <c r="U935" s="307"/>
      <c r="V935" s="307"/>
      <c r="W935" s="307"/>
    </row>
    <row r="936" spans="1:23" s="306" customFormat="1" x14ac:dyDescent="0.2">
      <c r="A936" s="378"/>
      <c r="B936" s="308"/>
      <c r="C936" s="330"/>
      <c r="D936" s="349"/>
      <c r="E936" s="349"/>
      <c r="F936" s="349"/>
      <c r="I936" s="307"/>
      <c r="J936" s="307"/>
      <c r="K936" s="307"/>
      <c r="L936" s="307"/>
      <c r="M936" s="307"/>
      <c r="N936" s="307"/>
      <c r="O936" s="307"/>
      <c r="P936" s="307"/>
      <c r="Q936" s="307"/>
      <c r="R936" s="307"/>
      <c r="S936" s="307"/>
      <c r="T936" s="307"/>
      <c r="U936" s="307"/>
      <c r="V936" s="307"/>
      <c r="W936" s="307"/>
    </row>
    <row r="937" spans="1:23" s="306" customFormat="1" x14ac:dyDescent="0.2">
      <c r="A937" s="378"/>
      <c r="B937" s="308"/>
      <c r="C937" s="330"/>
      <c r="D937" s="349"/>
      <c r="E937" s="349"/>
      <c r="F937" s="349"/>
      <c r="I937" s="307"/>
      <c r="J937" s="307"/>
      <c r="K937" s="307"/>
      <c r="L937" s="307"/>
      <c r="M937" s="307"/>
      <c r="N937" s="307"/>
      <c r="O937" s="307"/>
      <c r="P937" s="307"/>
      <c r="Q937" s="307"/>
      <c r="R937" s="307"/>
      <c r="S937" s="307"/>
      <c r="T937" s="307"/>
      <c r="U937" s="307"/>
      <c r="V937" s="307"/>
      <c r="W937" s="307"/>
    </row>
    <row r="938" spans="1:23" s="306" customFormat="1" x14ac:dyDescent="0.2">
      <c r="A938" s="378"/>
      <c r="B938" s="379"/>
      <c r="C938" s="380"/>
      <c r="D938" s="349"/>
      <c r="E938" s="349"/>
      <c r="F938" s="349"/>
      <c r="I938" s="307"/>
      <c r="J938" s="307"/>
      <c r="K938" s="307"/>
      <c r="L938" s="307"/>
      <c r="M938" s="307"/>
      <c r="N938" s="307"/>
      <c r="O938" s="307"/>
      <c r="P938" s="307"/>
      <c r="Q938" s="307"/>
      <c r="R938" s="307"/>
      <c r="S938" s="307"/>
      <c r="T938" s="307"/>
      <c r="U938" s="307"/>
      <c r="V938" s="307"/>
      <c r="W938" s="307"/>
    </row>
    <row r="939" spans="1:23" s="306" customFormat="1" x14ac:dyDescent="0.2">
      <c r="A939" s="378"/>
      <c r="B939" s="379"/>
      <c r="C939" s="380"/>
      <c r="D939" s="349"/>
      <c r="E939" s="349"/>
      <c r="F939" s="349"/>
      <c r="I939" s="307"/>
      <c r="J939" s="307"/>
      <c r="K939" s="307"/>
      <c r="L939" s="307"/>
      <c r="M939" s="307"/>
      <c r="N939" s="307"/>
      <c r="O939" s="307"/>
      <c r="P939" s="307"/>
      <c r="Q939" s="307"/>
      <c r="R939" s="307"/>
      <c r="S939" s="307"/>
      <c r="T939" s="307"/>
      <c r="U939" s="307"/>
      <c r="V939" s="307"/>
      <c r="W939" s="307"/>
    </row>
    <row r="940" spans="1:23" s="306" customFormat="1" x14ac:dyDescent="0.2">
      <c r="A940" s="378"/>
      <c r="B940" s="379"/>
      <c r="C940" s="380"/>
      <c r="D940" s="349"/>
      <c r="E940" s="349"/>
      <c r="F940" s="349"/>
      <c r="I940" s="307"/>
      <c r="J940" s="307"/>
      <c r="K940" s="307"/>
      <c r="L940" s="307"/>
      <c r="M940" s="307"/>
      <c r="N940" s="307"/>
      <c r="O940" s="307"/>
      <c r="P940" s="307"/>
      <c r="Q940" s="307"/>
      <c r="R940" s="307"/>
      <c r="S940" s="307"/>
      <c r="T940" s="307"/>
      <c r="U940" s="307"/>
      <c r="V940" s="307"/>
      <c r="W940" s="307"/>
    </row>
    <row r="941" spans="1:23" s="306" customFormat="1" x14ac:dyDescent="0.2">
      <c r="A941" s="378"/>
      <c r="B941" s="379"/>
      <c r="C941" s="380"/>
      <c r="D941" s="349"/>
      <c r="E941" s="349"/>
      <c r="F941" s="349"/>
      <c r="I941" s="307"/>
      <c r="J941" s="307"/>
      <c r="K941" s="307"/>
      <c r="L941" s="307"/>
      <c r="M941" s="307"/>
      <c r="N941" s="307"/>
      <c r="O941" s="307"/>
      <c r="P941" s="307"/>
      <c r="Q941" s="307"/>
      <c r="R941" s="307"/>
      <c r="S941" s="307"/>
      <c r="T941" s="307"/>
      <c r="U941" s="307"/>
      <c r="V941" s="307"/>
      <c r="W941" s="307"/>
    </row>
    <row r="942" spans="1:23" s="306" customFormat="1" x14ac:dyDescent="0.2">
      <c r="A942" s="378"/>
      <c r="B942" s="379"/>
      <c r="C942" s="380"/>
      <c r="D942" s="349"/>
      <c r="E942" s="349"/>
      <c r="F942" s="349"/>
      <c r="I942" s="307"/>
      <c r="J942" s="307"/>
      <c r="K942" s="307"/>
      <c r="L942" s="307"/>
      <c r="M942" s="307"/>
      <c r="N942" s="307"/>
      <c r="O942" s="307"/>
      <c r="P942" s="307"/>
      <c r="Q942" s="307"/>
      <c r="R942" s="307"/>
      <c r="S942" s="307"/>
      <c r="T942" s="307"/>
      <c r="U942" s="307"/>
      <c r="V942" s="307"/>
      <c r="W942" s="307"/>
    </row>
    <row r="943" spans="1:23" s="306" customFormat="1" x14ac:dyDescent="0.2">
      <c r="A943" s="378"/>
      <c r="B943" s="379"/>
      <c r="C943" s="380"/>
      <c r="D943" s="349"/>
      <c r="E943" s="349"/>
      <c r="F943" s="349"/>
      <c r="I943" s="307"/>
      <c r="J943" s="307"/>
      <c r="K943" s="307"/>
      <c r="L943" s="307"/>
      <c r="M943" s="307"/>
      <c r="N943" s="307"/>
      <c r="O943" s="307"/>
      <c r="P943" s="307"/>
      <c r="Q943" s="307"/>
      <c r="R943" s="307"/>
      <c r="S943" s="307"/>
      <c r="T943" s="307"/>
      <c r="U943" s="307"/>
      <c r="V943" s="307"/>
      <c r="W943" s="307"/>
    </row>
    <row r="944" spans="1:23" s="306" customFormat="1" x14ac:dyDescent="0.2">
      <c r="A944" s="378"/>
      <c r="B944" s="308"/>
      <c r="C944" s="330"/>
      <c r="D944" s="349"/>
      <c r="E944" s="349"/>
      <c r="F944" s="349"/>
      <c r="I944" s="307"/>
      <c r="J944" s="307"/>
      <c r="K944" s="307"/>
      <c r="L944" s="307"/>
      <c r="M944" s="307"/>
      <c r="N944" s="307"/>
      <c r="O944" s="307"/>
      <c r="P944" s="307"/>
      <c r="Q944" s="307"/>
      <c r="R944" s="307"/>
      <c r="S944" s="307"/>
      <c r="T944" s="307"/>
      <c r="U944" s="307"/>
      <c r="V944" s="307"/>
      <c r="W944" s="307"/>
    </row>
    <row r="945" spans="1:23" s="306" customFormat="1" x14ac:dyDescent="0.2">
      <c r="A945" s="378"/>
      <c r="B945" s="308"/>
      <c r="C945" s="330"/>
      <c r="D945" s="349"/>
      <c r="E945" s="349"/>
      <c r="F945" s="349"/>
      <c r="I945" s="307"/>
      <c r="J945" s="307"/>
      <c r="K945" s="307"/>
      <c r="L945" s="307"/>
      <c r="M945" s="307"/>
      <c r="N945" s="307"/>
      <c r="O945" s="307"/>
      <c r="P945" s="307"/>
      <c r="Q945" s="307"/>
      <c r="R945" s="307"/>
      <c r="S945" s="307"/>
      <c r="T945" s="307"/>
      <c r="U945" s="307"/>
      <c r="V945" s="307"/>
      <c r="W945" s="307"/>
    </row>
    <row r="946" spans="1:23" s="306" customFormat="1" x14ac:dyDescent="0.2">
      <c r="A946" s="378"/>
      <c r="B946" s="308"/>
      <c r="C946" s="330"/>
      <c r="D946" s="349"/>
      <c r="E946" s="349"/>
      <c r="F946" s="349"/>
      <c r="I946" s="307"/>
      <c r="J946" s="307"/>
      <c r="K946" s="307"/>
      <c r="L946" s="307"/>
      <c r="M946" s="307"/>
      <c r="N946" s="307"/>
      <c r="O946" s="307"/>
      <c r="P946" s="307"/>
      <c r="Q946" s="307"/>
      <c r="R946" s="307"/>
      <c r="S946" s="307"/>
      <c r="T946" s="307"/>
      <c r="U946" s="307"/>
      <c r="V946" s="307"/>
      <c r="W946" s="307"/>
    </row>
    <row r="947" spans="1:23" s="306" customFormat="1" x14ac:dyDescent="0.2">
      <c r="A947" s="378"/>
      <c r="B947" s="308"/>
      <c r="C947" s="330"/>
      <c r="D947" s="349"/>
      <c r="E947" s="349"/>
      <c r="F947" s="349"/>
      <c r="I947" s="307"/>
      <c r="J947" s="307"/>
      <c r="K947" s="307"/>
      <c r="L947" s="307"/>
      <c r="M947" s="307"/>
      <c r="N947" s="307"/>
      <c r="O947" s="307"/>
      <c r="P947" s="307"/>
      <c r="Q947" s="307"/>
      <c r="R947" s="307"/>
      <c r="S947" s="307"/>
      <c r="T947" s="307"/>
      <c r="U947" s="307"/>
      <c r="V947" s="307"/>
      <c r="W947" s="307"/>
    </row>
    <row r="948" spans="1:23" s="306" customFormat="1" x14ac:dyDescent="0.2">
      <c r="A948" s="378"/>
      <c r="B948" s="308"/>
      <c r="C948" s="330"/>
      <c r="D948" s="349"/>
      <c r="E948" s="349"/>
      <c r="F948" s="349"/>
      <c r="I948" s="307"/>
      <c r="J948" s="307"/>
      <c r="K948" s="307"/>
      <c r="L948" s="307"/>
      <c r="M948" s="307"/>
      <c r="N948" s="307"/>
      <c r="O948" s="307"/>
      <c r="P948" s="307"/>
      <c r="Q948" s="307"/>
      <c r="R948" s="307"/>
      <c r="S948" s="307"/>
      <c r="T948" s="307"/>
      <c r="U948" s="307"/>
      <c r="V948" s="307"/>
      <c r="W948" s="307"/>
    </row>
    <row r="949" spans="1:23" s="306" customFormat="1" x14ac:dyDescent="0.2">
      <c r="A949" s="378"/>
      <c r="B949" s="308"/>
      <c r="C949" s="330"/>
      <c r="D949" s="349"/>
      <c r="E949" s="349"/>
      <c r="F949" s="349"/>
      <c r="I949" s="307"/>
      <c r="J949" s="307"/>
      <c r="K949" s="307"/>
      <c r="L949" s="307"/>
      <c r="M949" s="307"/>
      <c r="N949" s="307"/>
      <c r="O949" s="307"/>
      <c r="P949" s="307"/>
      <c r="Q949" s="307"/>
      <c r="R949" s="307"/>
      <c r="S949" s="307"/>
      <c r="T949" s="307"/>
      <c r="U949" s="307"/>
      <c r="V949" s="307"/>
      <c r="W949" s="307"/>
    </row>
    <row r="950" spans="1:23" s="306" customFormat="1" x14ac:dyDescent="0.2">
      <c r="A950" s="378"/>
      <c r="B950" s="308"/>
      <c r="C950" s="330"/>
      <c r="D950" s="349"/>
      <c r="E950" s="349"/>
      <c r="F950" s="349"/>
      <c r="I950" s="307"/>
      <c r="J950" s="307"/>
      <c r="K950" s="307"/>
      <c r="L950" s="307"/>
      <c r="M950" s="307"/>
      <c r="N950" s="307"/>
      <c r="O950" s="307"/>
      <c r="P950" s="307"/>
      <c r="Q950" s="307"/>
      <c r="R950" s="307"/>
      <c r="S950" s="307"/>
      <c r="T950" s="307"/>
      <c r="U950" s="307"/>
      <c r="V950" s="307"/>
      <c r="W950" s="307"/>
    </row>
    <row r="951" spans="1:23" s="306" customFormat="1" x14ac:dyDescent="0.2">
      <c r="A951" s="378"/>
      <c r="B951" s="308"/>
      <c r="C951" s="330"/>
      <c r="D951" s="349"/>
      <c r="E951" s="349"/>
      <c r="F951" s="349"/>
      <c r="I951" s="307"/>
      <c r="J951" s="307"/>
      <c r="K951" s="307"/>
      <c r="L951" s="307"/>
      <c r="M951" s="307"/>
      <c r="N951" s="307"/>
      <c r="O951" s="307"/>
      <c r="P951" s="307"/>
      <c r="Q951" s="307"/>
      <c r="R951" s="307"/>
      <c r="S951" s="307"/>
      <c r="T951" s="307"/>
      <c r="U951" s="307"/>
      <c r="V951" s="307"/>
      <c r="W951" s="307"/>
    </row>
    <row r="952" spans="1:23" s="306" customFormat="1" x14ac:dyDescent="0.2">
      <c r="A952" s="378"/>
      <c r="B952" s="308"/>
      <c r="C952" s="330"/>
      <c r="D952" s="349"/>
      <c r="E952" s="349"/>
      <c r="F952" s="349"/>
      <c r="I952" s="307"/>
      <c r="J952" s="307"/>
      <c r="K952" s="307"/>
      <c r="L952" s="307"/>
      <c r="M952" s="307"/>
      <c r="N952" s="307"/>
      <c r="O952" s="307"/>
      <c r="P952" s="307"/>
      <c r="Q952" s="307"/>
      <c r="R952" s="307"/>
      <c r="S952" s="307"/>
      <c r="T952" s="307"/>
      <c r="U952" s="307"/>
      <c r="V952" s="307"/>
      <c r="W952" s="307"/>
    </row>
    <row r="953" spans="1:23" s="306" customFormat="1" x14ac:dyDescent="0.2">
      <c r="A953" s="378"/>
      <c r="B953" s="308"/>
      <c r="C953" s="330"/>
      <c r="D953" s="349"/>
      <c r="E953" s="349"/>
      <c r="F953" s="349"/>
      <c r="I953" s="307"/>
      <c r="J953" s="307"/>
      <c r="K953" s="307"/>
      <c r="L953" s="307"/>
      <c r="M953" s="307"/>
      <c r="N953" s="307"/>
      <c r="O953" s="307"/>
      <c r="P953" s="307"/>
      <c r="Q953" s="307"/>
      <c r="R953" s="307"/>
      <c r="S953" s="307"/>
      <c r="T953" s="307"/>
      <c r="U953" s="307"/>
      <c r="V953" s="307"/>
      <c r="W953" s="307"/>
    </row>
    <row r="954" spans="1:23" s="306" customFormat="1" x14ac:dyDescent="0.2">
      <c r="A954" s="378"/>
      <c r="B954" s="308"/>
      <c r="C954" s="330"/>
      <c r="D954" s="349"/>
      <c r="E954" s="349"/>
      <c r="F954" s="349"/>
      <c r="I954" s="307"/>
      <c r="J954" s="307"/>
      <c r="K954" s="307"/>
      <c r="L954" s="307"/>
      <c r="M954" s="307"/>
      <c r="N954" s="307"/>
      <c r="O954" s="307"/>
      <c r="P954" s="307"/>
      <c r="Q954" s="307"/>
      <c r="R954" s="307"/>
      <c r="S954" s="307"/>
      <c r="T954" s="307"/>
      <c r="U954" s="307"/>
      <c r="V954" s="307"/>
      <c r="W954" s="307"/>
    </row>
    <row r="955" spans="1:23" s="306" customFormat="1" x14ac:dyDescent="0.2">
      <c r="A955" s="378"/>
      <c r="B955" s="308"/>
      <c r="C955" s="330"/>
      <c r="D955" s="349"/>
      <c r="E955" s="349"/>
      <c r="F955" s="349"/>
      <c r="I955" s="307"/>
      <c r="J955" s="307"/>
      <c r="K955" s="307"/>
      <c r="L955" s="307"/>
      <c r="M955" s="307"/>
      <c r="N955" s="307"/>
      <c r="O955" s="307"/>
      <c r="P955" s="307"/>
      <c r="Q955" s="307"/>
      <c r="R955" s="307"/>
      <c r="S955" s="307"/>
      <c r="T955" s="307"/>
      <c r="U955" s="307"/>
      <c r="V955" s="307"/>
      <c r="W955" s="307"/>
    </row>
    <row r="956" spans="1:23" s="306" customFormat="1" x14ac:dyDescent="0.2">
      <c r="A956" s="378"/>
      <c r="B956" s="308"/>
      <c r="C956" s="330"/>
      <c r="D956" s="349"/>
      <c r="E956" s="349"/>
      <c r="F956" s="349"/>
      <c r="I956" s="307"/>
      <c r="J956" s="307"/>
      <c r="K956" s="307"/>
      <c r="L956" s="307"/>
      <c r="M956" s="307"/>
      <c r="N956" s="307"/>
      <c r="O956" s="307"/>
      <c r="P956" s="307"/>
      <c r="Q956" s="307"/>
      <c r="R956" s="307"/>
      <c r="S956" s="307"/>
      <c r="T956" s="307"/>
      <c r="U956" s="307"/>
      <c r="V956" s="307"/>
      <c r="W956" s="307"/>
    </row>
    <row r="957" spans="1:23" s="306" customFormat="1" x14ac:dyDescent="0.2">
      <c r="A957" s="378"/>
      <c r="B957" s="308"/>
      <c r="C957" s="330"/>
      <c r="D957" s="349"/>
      <c r="E957" s="349"/>
      <c r="F957" s="349"/>
      <c r="I957" s="307"/>
      <c r="J957" s="307"/>
      <c r="K957" s="307"/>
      <c r="L957" s="307"/>
      <c r="M957" s="307"/>
      <c r="N957" s="307"/>
      <c r="O957" s="307"/>
      <c r="P957" s="307"/>
      <c r="Q957" s="307"/>
      <c r="R957" s="307"/>
      <c r="S957" s="307"/>
      <c r="T957" s="307"/>
      <c r="U957" s="307"/>
      <c r="V957" s="307"/>
      <c r="W957" s="307"/>
    </row>
    <row r="958" spans="1:23" s="306" customFormat="1" x14ac:dyDescent="0.2">
      <c r="A958" s="378"/>
      <c r="B958" s="308"/>
      <c r="C958" s="330"/>
      <c r="D958" s="349"/>
      <c r="E958" s="349"/>
      <c r="F958" s="349"/>
      <c r="I958" s="307"/>
      <c r="J958" s="307"/>
      <c r="K958" s="307"/>
      <c r="L958" s="307"/>
      <c r="M958" s="307"/>
      <c r="N958" s="307"/>
      <c r="O958" s="307"/>
      <c r="P958" s="307"/>
      <c r="Q958" s="307"/>
      <c r="R958" s="307"/>
      <c r="S958" s="307"/>
      <c r="T958" s="307"/>
      <c r="U958" s="307"/>
      <c r="V958" s="307"/>
      <c r="W958" s="307"/>
    </row>
    <row r="959" spans="1:23" s="306" customFormat="1" x14ac:dyDescent="0.2">
      <c r="A959" s="378"/>
      <c r="B959" s="308"/>
      <c r="C959" s="330"/>
      <c r="D959" s="349"/>
      <c r="E959" s="349"/>
      <c r="F959" s="349"/>
      <c r="I959" s="307"/>
      <c r="J959" s="307"/>
      <c r="K959" s="307"/>
      <c r="L959" s="307"/>
      <c r="M959" s="307"/>
      <c r="N959" s="307"/>
      <c r="O959" s="307"/>
      <c r="P959" s="307"/>
      <c r="Q959" s="307"/>
      <c r="R959" s="307"/>
      <c r="S959" s="307"/>
      <c r="T959" s="307"/>
      <c r="U959" s="307"/>
      <c r="V959" s="307"/>
      <c r="W959" s="307"/>
    </row>
    <row r="960" spans="1:23" s="306" customFormat="1" x14ac:dyDescent="0.2">
      <c r="A960" s="378"/>
      <c r="B960" s="308"/>
      <c r="C960" s="330"/>
      <c r="D960" s="349"/>
      <c r="E960" s="349"/>
      <c r="F960" s="349"/>
      <c r="I960" s="307"/>
      <c r="J960" s="307"/>
      <c r="K960" s="307"/>
      <c r="L960" s="307"/>
      <c r="M960" s="307"/>
      <c r="N960" s="307"/>
      <c r="O960" s="307"/>
      <c r="P960" s="307"/>
      <c r="Q960" s="307"/>
      <c r="R960" s="307"/>
      <c r="S960" s="307"/>
      <c r="T960" s="307"/>
      <c r="U960" s="307"/>
      <c r="V960" s="307"/>
      <c r="W960" s="307"/>
    </row>
    <row r="961" spans="1:23" s="306" customFormat="1" x14ac:dyDescent="0.2">
      <c r="A961" s="378"/>
      <c r="B961" s="308"/>
      <c r="C961" s="330"/>
      <c r="D961" s="349"/>
      <c r="E961" s="349"/>
      <c r="F961" s="349"/>
      <c r="I961" s="307"/>
      <c r="J961" s="307"/>
      <c r="K961" s="307"/>
      <c r="L961" s="307"/>
      <c r="M961" s="307"/>
      <c r="N961" s="307"/>
      <c r="O961" s="307"/>
      <c r="P961" s="307"/>
      <c r="Q961" s="307"/>
      <c r="R961" s="307"/>
      <c r="S961" s="307"/>
      <c r="T961" s="307"/>
      <c r="U961" s="307"/>
      <c r="V961" s="307"/>
      <c r="W961" s="307"/>
    </row>
    <row r="962" spans="1:23" s="306" customFormat="1" x14ac:dyDescent="0.2">
      <c r="A962" s="378"/>
      <c r="B962" s="308"/>
      <c r="C962" s="330"/>
      <c r="D962" s="349"/>
      <c r="E962" s="349"/>
      <c r="F962" s="349"/>
      <c r="I962" s="307"/>
      <c r="J962" s="307"/>
      <c r="K962" s="307"/>
      <c r="L962" s="307"/>
      <c r="M962" s="307"/>
      <c r="N962" s="307"/>
      <c r="O962" s="307"/>
      <c r="P962" s="307"/>
      <c r="Q962" s="307"/>
      <c r="R962" s="307"/>
      <c r="S962" s="307"/>
      <c r="T962" s="307"/>
      <c r="U962" s="307"/>
      <c r="V962" s="307"/>
      <c r="W962" s="307"/>
    </row>
    <row r="963" spans="1:23" s="306" customFormat="1" x14ac:dyDescent="0.2">
      <c r="A963" s="378"/>
      <c r="B963" s="308"/>
      <c r="C963" s="330"/>
      <c r="D963" s="349"/>
      <c r="E963" s="349"/>
      <c r="F963" s="349"/>
      <c r="I963" s="307"/>
      <c r="J963" s="307"/>
      <c r="K963" s="307"/>
      <c r="L963" s="307"/>
      <c r="M963" s="307"/>
      <c r="N963" s="307"/>
      <c r="O963" s="307"/>
      <c r="P963" s="307"/>
      <c r="Q963" s="307"/>
      <c r="R963" s="307"/>
      <c r="S963" s="307"/>
      <c r="T963" s="307"/>
      <c r="U963" s="307"/>
      <c r="V963" s="307"/>
      <c r="W963" s="307"/>
    </row>
    <row r="964" spans="1:23" s="306" customFormat="1" x14ac:dyDescent="0.2">
      <c r="A964" s="378"/>
      <c r="B964" s="308"/>
      <c r="C964" s="330"/>
      <c r="D964" s="349"/>
      <c r="E964" s="349"/>
      <c r="F964" s="349"/>
      <c r="I964" s="307"/>
      <c r="J964" s="307"/>
      <c r="K964" s="307"/>
      <c r="L964" s="307"/>
      <c r="M964" s="307"/>
      <c r="N964" s="307"/>
      <c r="O964" s="307"/>
      <c r="P964" s="307"/>
      <c r="Q964" s="307"/>
      <c r="R964" s="307"/>
      <c r="S964" s="307"/>
      <c r="T964" s="307"/>
      <c r="U964" s="307"/>
      <c r="V964" s="307"/>
      <c r="W964" s="307"/>
    </row>
    <row r="965" spans="1:23" s="306" customFormat="1" x14ac:dyDescent="0.2">
      <c r="A965" s="378"/>
      <c r="B965" s="308"/>
      <c r="C965" s="330"/>
      <c r="D965" s="349"/>
      <c r="E965" s="349"/>
      <c r="F965" s="349"/>
      <c r="I965" s="307"/>
      <c r="J965" s="307"/>
      <c r="K965" s="307"/>
      <c r="L965" s="307"/>
      <c r="M965" s="307"/>
      <c r="N965" s="307"/>
      <c r="O965" s="307"/>
      <c r="P965" s="307"/>
      <c r="Q965" s="307"/>
      <c r="R965" s="307"/>
      <c r="S965" s="307"/>
      <c r="T965" s="307"/>
      <c r="U965" s="307"/>
      <c r="V965" s="307"/>
      <c r="W965" s="307"/>
    </row>
    <row r="966" spans="1:23" s="306" customFormat="1" x14ac:dyDescent="0.2">
      <c r="A966" s="378"/>
      <c r="B966" s="308"/>
      <c r="C966" s="330"/>
      <c r="D966" s="349"/>
      <c r="E966" s="349"/>
      <c r="F966" s="349"/>
      <c r="I966" s="307"/>
      <c r="J966" s="307"/>
      <c r="K966" s="307"/>
      <c r="L966" s="307"/>
      <c r="M966" s="307"/>
      <c r="N966" s="307"/>
      <c r="O966" s="307"/>
      <c r="P966" s="307"/>
      <c r="Q966" s="307"/>
      <c r="R966" s="307"/>
      <c r="S966" s="307"/>
      <c r="T966" s="307"/>
      <c r="U966" s="307"/>
      <c r="V966" s="307"/>
      <c r="W966" s="307"/>
    </row>
    <row r="967" spans="1:23" s="306" customFormat="1" x14ac:dyDescent="0.2">
      <c r="A967" s="378"/>
      <c r="B967" s="308"/>
      <c r="C967" s="330"/>
      <c r="D967" s="349"/>
      <c r="E967" s="349"/>
      <c r="F967" s="349"/>
      <c r="I967" s="307"/>
      <c r="J967" s="307"/>
      <c r="K967" s="307"/>
      <c r="L967" s="307"/>
      <c r="M967" s="307"/>
      <c r="N967" s="307"/>
      <c r="O967" s="307"/>
      <c r="P967" s="307"/>
      <c r="Q967" s="307"/>
      <c r="R967" s="307"/>
      <c r="S967" s="307"/>
      <c r="T967" s="307"/>
      <c r="U967" s="307"/>
      <c r="V967" s="307"/>
      <c r="W967" s="307"/>
    </row>
    <row r="968" spans="1:23" s="306" customFormat="1" x14ac:dyDescent="0.2">
      <c r="A968" s="378"/>
      <c r="B968" s="308"/>
      <c r="C968" s="330"/>
      <c r="D968" s="349"/>
      <c r="E968" s="349"/>
      <c r="F968" s="349"/>
      <c r="I968" s="307"/>
      <c r="J968" s="307"/>
      <c r="K968" s="307"/>
      <c r="L968" s="307"/>
      <c r="M968" s="307"/>
      <c r="N968" s="307"/>
      <c r="O968" s="307"/>
      <c r="P968" s="307"/>
      <c r="Q968" s="307"/>
      <c r="R968" s="307"/>
      <c r="S968" s="307"/>
      <c r="T968" s="307"/>
      <c r="U968" s="307"/>
      <c r="V968" s="307"/>
      <c r="W968" s="307"/>
    </row>
    <row r="969" spans="1:23" s="306" customFormat="1" x14ac:dyDescent="0.2">
      <c r="A969" s="378"/>
      <c r="B969" s="308"/>
      <c r="C969" s="330"/>
      <c r="D969" s="349"/>
      <c r="E969" s="349"/>
      <c r="F969" s="349"/>
      <c r="I969" s="307"/>
      <c r="J969" s="307"/>
      <c r="K969" s="307"/>
      <c r="L969" s="307"/>
      <c r="M969" s="307"/>
      <c r="N969" s="307"/>
      <c r="O969" s="307"/>
      <c r="P969" s="307"/>
      <c r="Q969" s="307"/>
      <c r="R969" s="307"/>
      <c r="S969" s="307"/>
      <c r="T969" s="307"/>
      <c r="U969" s="307"/>
      <c r="V969" s="307"/>
      <c r="W969" s="307"/>
    </row>
    <row r="970" spans="1:23" s="306" customFormat="1" x14ac:dyDescent="0.2">
      <c r="A970" s="378"/>
      <c r="B970" s="308"/>
      <c r="C970" s="330"/>
      <c r="D970" s="349"/>
      <c r="E970" s="349"/>
      <c r="F970" s="349"/>
      <c r="I970" s="307"/>
      <c r="J970" s="307"/>
      <c r="K970" s="307"/>
      <c r="L970" s="307"/>
      <c r="M970" s="307"/>
      <c r="N970" s="307"/>
      <c r="O970" s="307"/>
      <c r="P970" s="307"/>
      <c r="Q970" s="307"/>
      <c r="R970" s="307"/>
      <c r="S970" s="307"/>
      <c r="T970" s="307"/>
      <c r="U970" s="307"/>
      <c r="V970" s="307"/>
      <c r="W970" s="307"/>
    </row>
    <row r="971" spans="1:23" s="306" customFormat="1" x14ac:dyDescent="0.2">
      <c r="A971" s="378"/>
      <c r="B971" s="308"/>
      <c r="C971" s="330"/>
      <c r="D971" s="349"/>
      <c r="E971" s="349"/>
      <c r="F971" s="349"/>
      <c r="I971" s="307"/>
      <c r="J971" s="307"/>
      <c r="K971" s="307"/>
      <c r="L971" s="307"/>
      <c r="M971" s="307"/>
      <c r="N971" s="307"/>
      <c r="O971" s="307"/>
      <c r="P971" s="307"/>
      <c r="Q971" s="307"/>
      <c r="R971" s="307"/>
      <c r="S971" s="307"/>
      <c r="T971" s="307"/>
      <c r="U971" s="307"/>
      <c r="V971" s="307"/>
      <c r="W971" s="307"/>
    </row>
    <row r="972" spans="1:23" s="306" customFormat="1" x14ac:dyDescent="0.2">
      <c r="A972" s="378"/>
      <c r="B972" s="308"/>
      <c r="C972" s="330"/>
      <c r="D972" s="349"/>
      <c r="E972" s="349"/>
      <c r="F972" s="349"/>
      <c r="I972" s="307"/>
      <c r="J972" s="307"/>
      <c r="K972" s="307"/>
      <c r="L972" s="307"/>
      <c r="M972" s="307"/>
      <c r="N972" s="307"/>
      <c r="O972" s="307"/>
      <c r="P972" s="307"/>
      <c r="Q972" s="307"/>
      <c r="R972" s="307"/>
      <c r="S972" s="307"/>
      <c r="T972" s="307"/>
      <c r="U972" s="307"/>
      <c r="V972" s="307"/>
      <c r="W972" s="307"/>
    </row>
    <row r="973" spans="1:23" s="306" customFormat="1" x14ac:dyDescent="0.2">
      <c r="A973" s="378"/>
      <c r="B973" s="308"/>
      <c r="C973" s="330"/>
      <c r="D973" s="349"/>
      <c r="E973" s="349"/>
      <c r="F973" s="349"/>
      <c r="I973" s="307"/>
      <c r="J973" s="307"/>
      <c r="K973" s="307"/>
      <c r="L973" s="307"/>
      <c r="M973" s="307"/>
      <c r="N973" s="307"/>
      <c r="O973" s="307"/>
      <c r="P973" s="307"/>
      <c r="Q973" s="307"/>
      <c r="R973" s="307"/>
      <c r="S973" s="307"/>
      <c r="T973" s="307"/>
      <c r="U973" s="307"/>
      <c r="V973" s="307"/>
      <c r="W973" s="307"/>
    </row>
    <row r="974" spans="1:23" s="306" customFormat="1" x14ac:dyDescent="0.2">
      <c r="A974" s="378"/>
      <c r="B974" s="308"/>
      <c r="C974" s="330"/>
      <c r="D974" s="349"/>
      <c r="E974" s="349"/>
      <c r="F974" s="349"/>
      <c r="I974" s="307"/>
      <c r="J974" s="307"/>
      <c r="K974" s="307"/>
      <c r="L974" s="307"/>
      <c r="M974" s="307"/>
      <c r="N974" s="307"/>
      <c r="O974" s="307"/>
      <c r="P974" s="307"/>
      <c r="Q974" s="307"/>
      <c r="R974" s="307"/>
      <c r="S974" s="307"/>
      <c r="T974" s="307"/>
      <c r="U974" s="307"/>
      <c r="V974" s="307"/>
      <c r="W974" s="307"/>
    </row>
    <row r="975" spans="1:23" s="306" customFormat="1" x14ac:dyDescent="0.2">
      <c r="A975" s="378"/>
      <c r="B975" s="308"/>
      <c r="C975" s="330"/>
      <c r="D975" s="349"/>
      <c r="E975" s="349"/>
      <c r="F975" s="349"/>
      <c r="I975" s="307"/>
      <c r="J975" s="307"/>
      <c r="K975" s="307"/>
      <c r="L975" s="307"/>
      <c r="M975" s="307"/>
      <c r="N975" s="307"/>
      <c r="O975" s="307"/>
      <c r="P975" s="307"/>
      <c r="Q975" s="307"/>
      <c r="R975" s="307"/>
      <c r="S975" s="307"/>
      <c r="T975" s="307"/>
      <c r="U975" s="307"/>
      <c r="V975" s="307"/>
      <c r="W975" s="307"/>
    </row>
    <row r="976" spans="1:23" s="306" customFormat="1" x14ac:dyDescent="0.2">
      <c r="A976" s="378"/>
      <c r="B976" s="308"/>
      <c r="C976" s="330"/>
      <c r="D976" s="349"/>
      <c r="E976" s="349"/>
      <c r="F976" s="349"/>
      <c r="I976" s="307"/>
      <c r="J976" s="307"/>
      <c r="K976" s="307"/>
      <c r="L976" s="307"/>
      <c r="M976" s="307"/>
      <c r="N976" s="307"/>
      <c r="O976" s="307"/>
      <c r="P976" s="307"/>
      <c r="Q976" s="307"/>
      <c r="R976" s="307"/>
      <c r="S976" s="307"/>
      <c r="T976" s="307"/>
      <c r="U976" s="307"/>
      <c r="V976" s="307"/>
      <c r="W976" s="307"/>
    </row>
    <row r="977" spans="1:23" s="306" customFormat="1" x14ac:dyDescent="0.2">
      <c r="A977" s="378"/>
      <c r="B977" s="308"/>
      <c r="C977" s="330"/>
      <c r="D977" s="349"/>
      <c r="E977" s="349"/>
      <c r="F977" s="349"/>
      <c r="I977" s="307"/>
      <c r="J977" s="307"/>
      <c r="K977" s="307"/>
      <c r="L977" s="307"/>
      <c r="M977" s="307"/>
      <c r="N977" s="307"/>
      <c r="O977" s="307"/>
      <c r="P977" s="307"/>
      <c r="Q977" s="307"/>
      <c r="R977" s="307"/>
      <c r="S977" s="307"/>
      <c r="T977" s="307"/>
      <c r="U977" s="307"/>
      <c r="V977" s="307"/>
      <c r="W977" s="307"/>
    </row>
    <row r="978" spans="1:23" s="306" customFormat="1" x14ac:dyDescent="0.2">
      <c r="A978" s="378"/>
      <c r="B978" s="308"/>
      <c r="C978" s="330"/>
      <c r="D978" s="349"/>
      <c r="E978" s="349"/>
      <c r="F978" s="349"/>
      <c r="I978" s="307"/>
      <c r="J978" s="307"/>
      <c r="K978" s="307"/>
      <c r="L978" s="307"/>
      <c r="M978" s="307"/>
      <c r="N978" s="307"/>
      <c r="O978" s="307"/>
      <c r="P978" s="307"/>
      <c r="Q978" s="307"/>
      <c r="R978" s="307"/>
      <c r="S978" s="307"/>
      <c r="T978" s="307"/>
      <c r="U978" s="307"/>
      <c r="V978" s="307"/>
      <c r="W978" s="307"/>
    </row>
    <row r="979" spans="1:23" s="306" customFormat="1" x14ac:dyDescent="0.2">
      <c r="A979" s="378"/>
      <c r="B979" s="308"/>
      <c r="C979" s="330"/>
      <c r="D979" s="349"/>
      <c r="E979" s="349"/>
      <c r="F979" s="349"/>
      <c r="I979" s="307"/>
      <c r="J979" s="307"/>
      <c r="K979" s="307"/>
      <c r="L979" s="307"/>
      <c r="M979" s="307"/>
      <c r="N979" s="307"/>
      <c r="O979" s="307"/>
      <c r="P979" s="307"/>
      <c r="Q979" s="307"/>
      <c r="R979" s="307"/>
      <c r="S979" s="307"/>
      <c r="T979" s="307"/>
      <c r="U979" s="307"/>
      <c r="V979" s="307"/>
      <c r="W979" s="307"/>
    </row>
    <row r="980" spans="1:23" s="306" customFormat="1" x14ac:dyDescent="0.2">
      <c r="A980" s="378"/>
      <c r="B980" s="308"/>
      <c r="C980" s="330"/>
      <c r="D980" s="349"/>
      <c r="E980" s="349"/>
      <c r="F980" s="349"/>
      <c r="I980" s="307"/>
      <c r="J980" s="307"/>
      <c r="K980" s="307"/>
      <c r="L980" s="307"/>
      <c r="M980" s="307"/>
      <c r="N980" s="307"/>
      <c r="O980" s="307"/>
      <c r="P980" s="307"/>
      <c r="Q980" s="307"/>
      <c r="R980" s="307"/>
      <c r="S980" s="307"/>
      <c r="T980" s="307"/>
      <c r="U980" s="307"/>
      <c r="V980" s="307"/>
      <c r="W980" s="307"/>
    </row>
    <row r="981" spans="1:23" s="306" customFormat="1" x14ac:dyDescent="0.2">
      <c r="A981" s="378"/>
      <c r="B981" s="308"/>
      <c r="C981" s="330"/>
      <c r="D981" s="349"/>
      <c r="E981" s="349"/>
      <c r="F981" s="349"/>
      <c r="I981" s="307"/>
      <c r="J981" s="307"/>
      <c r="K981" s="307"/>
      <c r="L981" s="307"/>
      <c r="M981" s="307"/>
      <c r="N981" s="307"/>
      <c r="O981" s="307"/>
      <c r="P981" s="307"/>
      <c r="Q981" s="307"/>
      <c r="R981" s="307"/>
      <c r="S981" s="307"/>
      <c r="T981" s="307"/>
      <c r="U981" s="307"/>
      <c r="V981" s="307"/>
      <c r="W981" s="307"/>
    </row>
    <row r="982" spans="1:23" s="306" customFormat="1" x14ac:dyDescent="0.2">
      <c r="A982" s="378"/>
      <c r="B982" s="308"/>
      <c r="C982" s="330"/>
      <c r="D982" s="349"/>
      <c r="E982" s="349"/>
      <c r="F982" s="349"/>
      <c r="I982" s="307"/>
      <c r="J982" s="307"/>
      <c r="K982" s="307"/>
      <c r="L982" s="307"/>
      <c r="M982" s="307"/>
      <c r="N982" s="307"/>
      <c r="O982" s="307"/>
      <c r="P982" s="307"/>
      <c r="Q982" s="307"/>
      <c r="R982" s="307"/>
      <c r="S982" s="307"/>
      <c r="T982" s="307"/>
      <c r="U982" s="307"/>
      <c r="V982" s="307"/>
      <c r="W982" s="307"/>
    </row>
    <row r="983" spans="1:23" s="306" customFormat="1" x14ac:dyDescent="0.2">
      <c r="A983" s="378"/>
      <c r="B983" s="308"/>
      <c r="C983" s="330"/>
      <c r="D983" s="349"/>
      <c r="E983" s="349"/>
      <c r="F983" s="349"/>
      <c r="I983" s="307"/>
      <c r="J983" s="307"/>
      <c r="K983" s="307"/>
      <c r="L983" s="307"/>
      <c r="M983" s="307"/>
      <c r="N983" s="307"/>
      <c r="O983" s="307"/>
      <c r="P983" s="307"/>
      <c r="Q983" s="307"/>
      <c r="R983" s="307"/>
      <c r="S983" s="307"/>
      <c r="T983" s="307"/>
      <c r="U983" s="307"/>
      <c r="V983" s="307"/>
      <c r="W983" s="307"/>
    </row>
    <row r="984" spans="1:23" s="306" customFormat="1" x14ac:dyDescent="0.2">
      <c r="A984" s="378"/>
      <c r="B984" s="308"/>
      <c r="C984" s="330"/>
      <c r="D984" s="349"/>
      <c r="E984" s="349"/>
      <c r="F984" s="349"/>
      <c r="I984" s="307"/>
      <c r="J984" s="307"/>
      <c r="K984" s="307"/>
      <c r="L984" s="307"/>
      <c r="M984" s="307"/>
      <c r="N984" s="307"/>
      <c r="O984" s="307"/>
      <c r="P984" s="307"/>
      <c r="Q984" s="307"/>
      <c r="R984" s="307"/>
      <c r="S984" s="307"/>
      <c r="T984" s="307"/>
      <c r="U984" s="307"/>
      <c r="V984" s="307"/>
      <c r="W984" s="307"/>
    </row>
    <row r="985" spans="1:23" s="306" customFormat="1" x14ac:dyDescent="0.2">
      <c r="A985" s="378"/>
      <c r="B985" s="308"/>
      <c r="C985" s="330"/>
      <c r="D985" s="349"/>
      <c r="E985" s="349"/>
      <c r="F985" s="349"/>
      <c r="I985" s="307"/>
      <c r="J985" s="307"/>
      <c r="K985" s="307"/>
      <c r="L985" s="307"/>
      <c r="M985" s="307"/>
      <c r="N985" s="307"/>
      <c r="O985" s="307"/>
      <c r="P985" s="307"/>
      <c r="Q985" s="307"/>
      <c r="R985" s="307"/>
      <c r="S985" s="307"/>
      <c r="T985" s="307"/>
      <c r="U985" s="307"/>
      <c r="V985" s="307"/>
      <c r="W985" s="307"/>
    </row>
    <row r="986" spans="1:23" s="306" customFormat="1" x14ac:dyDescent="0.2">
      <c r="A986" s="378"/>
      <c r="B986" s="308"/>
      <c r="C986" s="330"/>
      <c r="D986" s="349"/>
      <c r="E986" s="349"/>
      <c r="F986" s="349"/>
      <c r="I986" s="307"/>
      <c r="J986" s="307"/>
      <c r="K986" s="307"/>
      <c r="L986" s="307"/>
      <c r="M986" s="307"/>
      <c r="N986" s="307"/>
      <c r="O986" s="307"/>
      <c r="P986" s="307"/>
      <c r="Q986" s="307"/>
      <c r="R986" s="307"/>
      <c r="S986" s="307"/>
      <c r="T986" s="307"/>
      <c r="U986" s="307"/>
      <c r="V986" s="307"/>
      <c r="W986" s="307"/>
    </row>
    <row r="987" spans="1:23" s="306" customFormat="1" x14ac:dyDescent="0.2">
      <c r="A987" s="378"/>
      <c r="B987" s="308"/>
      <c r="C987" s="330"/>
      <c r="D987" s="349"/>
      <c r="E987" s="349"/>
      <c r="F987" s="349"/>
      <c r="I987" s="307"/>
      <c r="J987" s="307"/>
      <c r="K987" s="307"/>
      <c r="L987" s="307"/>
      <c r="M987" s="307"/>
      <c r="N987" s="307"/>
      <c r="O987" s="307"/>
      <c r="P987" s="307"/>
      <c r="Q987" s="307"/>
      <c r="R987" s="307"/>
      <c r="S987" s="307"/>
      <c r="T987" s="307"/>
      <c r="U987" s="307"/>
      <c r="V987" s="307"/>
      <c r="W987" s="307"/>
    </row>
    <row r="988" spans="1:23" s="306" customFormat="1" x14ac:dyDescent="0.2">
      <c r="A988" s="378"/>
      <c r="B988" s="308"/>
      <c r="C988" s="330"/>
      <c r="D988" s="349"/>
      <c r="E988" s="349"/>
      <c r="F988" s="349"/>
      <c r="I988" s="307"/>
      <c r="J988" s="307"/>
      <c r="K988" s="307"/>
      <c r="L988" s="307"/>
      <c r="M988" s="307"/>
      <c r="N988" s="307"/>
      <c r="O988" s="307"/>
      <c r="P988" s="307"/>
      <c r="Q988" s="307"/>
      <c r="R988" s="307"/>
      <c r="S988" s="307"/>
      <c r="T988" s="307"/>
      <c r="U988" s="307"/>
      <c r="V988" s="307"/>
      <c r="W988" s="307"/>
    </row>
    <row r="989" spans="1:23" s="306" customFormat="1" x14ac:dyDescent="0.2">
      <c r="A989" s="378"/>
      <c r="B989" s="308"/>
      <c r="C989" s="330"/>
      <c r="D989" s="349"/>
      <c r="E989" s="349"/>
      <c r="F989" s="349"/>
      <c r="I989" s="307"/>
      <c r="J989" s="307"/>
      <c r="K989" s="307"/>
      <c r="L989" s="307"/>
      <c r="M989" s="307"/>
      <c r="N989" s="307"/>
      <c r="O989" s="307"/>
      <c r="P989" s="307"/>
      <c r="Q989" s="307"/>
      <c r="R989" s="307"/>
      <c r="S989" s="307"/>
      <c r="T989" s="307"/>
      <c r="U989" s="307"/>
      <c r="V989" s="307"/>
      <c r="W989" s="307"/>
    </row>
    <row r="990" spans="1:23" s="306" customFormat="1" x14ac:dyDescent="0.2">
      <c r="A990" s="378"/>
      <c r="B990" s="308"/>
      <c r="C990" s="330"/>
      <c r="D990" s="349"/>
      <c r="E990" s="349"/>
      <c r="F990" s="349"/>
      <c r="I990" s="307"/>
      <c r="J990" s="307"/>
      <c r="K990" s="307"/>
      <c r="L990" s="307"/>
      <c r="M990" s="307"/>
      <c r="N990" s="307"/>
      <c r="O990" s="307"/>
      <c r="P990" s="307"/>
      <c r="Q990" s="307"/>
      <c r="R990" s="307"/>
      <c r="S990" s="307"/>
      <c r="T990" s="307"/>
      <c r="U990" s="307"/>
      <c r="V990" s="307"/>
      <c r="W990" s="307"/>
    </row>
    <row r="991" spans="1:23" s="306" customFormat="1" x14ac:dyDescent="0.2">
      <c r="A991" s="378"/>
      <c r="B991" s="308"/>
      <c r="C991" s="330"/>
      <c r="D991" s="349"/>
      <c r="E991" s="349"/>
      <c r="F991" s="349"/>
      <c r="I991" s="307"/>
      <c r="J991" s="307"/>
      <c r="K991" s="307"/>
      <c r="L991" s="307"/>
      <c r="M991" s="307"/>
      <c r="N991" s="307"/>
      <c r="O991" s="307"/>
      <c r="P991" s="307"/>
      <c r="Q991" s="307"/>
      <c r="R991" s="307"/>
      <c r="S991" s="307"/>
      <c r="T991" s="307"/>
      <c r="U991" s="307"/>
      <c r="V991" s="307"/>
      <c r="W991" s="307"/>
    </row>
    <row r="992" spans="1:23" s="306" customFormat="1" x14ac:dyDescent="0.2">
      <c r="A992" s="378"/>
      <c r="B992" s="308"/>
      <c r="C992" s="330"/>
      <c r="D992" s="349"/>
      <c r="E992" s="349"/>
      <c r="F992" s="349"/>
      <c r="I992" s="307"/>
      <c r="J992" s="307"/>
      <c r="K992" s="307"/>
      <c r="L992" s="307"/>
      <c r="M992" s="307"/>
      <c r="N992" s="307"/>
      <c r="O992" s="307"/>
      <c r="P992" s="307"/>
      <c r="Q992" s="307"/>
      <c r="R992" s="307"/>
      <c r="S992" s="307"/>
      <c r="T992" s="307"/>
      <c r="U992" s="307"/>
      <c r="V992" s="307"/>
      <c r="W992" s="307"/>
    </row>
    <row r="993" spans="1:23" s="306" customFormat="1" x14ac:dyDescent="0.2">
      <c r="A993" s="378"/>
      <c r="B993" s="308"/>
      <c r="C993" s="330"/>
      <c r="D993" s="349"/>
      <c r="E993" s="349"/>
      <c r="F993" s="349"/>
      <c r="I993" s="307"/>
      <c r="J993" s="307"/>
      <c r="K993" s="307"/>
      <c r="L993" s="307"/>
      <c r="M993" s="307"/>
      <c r="N993" s="307"/>
      <c r="O993" s="307"/>
      <c r="P993" s="307"/>
      <c r="Q993" s="307"/>
      <c r="R993" s="307"/>
      <c r="S993" s="307"/>
      <c r="T993" s="307"/>
      <c r="U993" s="307"/>
      <c r="V993" s="307"/>
      <c r="W993" s="307"/>
    </row>
    <row r="994" spans="1:23" s="306" customFormat="1" x14ac:dyDescent="0.2">
      <c r="A994" s="378"/>
      <c r="B994" s="308"/>
      <c r="C994" s="330"/>
      <c r="D994" s="349"/>
      <c r="E994" s="349"/>
      <c r="F994" s="349"/>
      <c r="I994" s="307"/>
      <c r="J994" s="307"/>
      <c r="K994" s="307"/>
      <c r="L994" s="307"/>
      <c r="M994" s="307"/>
      <c r="N994" s="307"/>
      <c r="O994" s="307"/>
      <c r="P994" s="307"/>
      <c r="Q994" s="307"/>
      <c r="R994" s="307"/>
      <c r="S994" s="307"/>
      <c r="T994" s="307"/>
      <c r="U994" s="307"/>
      <c r="V994" s="307"/>
      <c r="W994" s="307"/>
    </row>
    <row r="995" spans="1:23" s="306" customFormat="1" x14ac:dyDescent="0.2">
      <c r="A995" s="378"/>
      <c r="B995" s="308"/>
      <c r="C995" s="330"/>
      <c r="D995" s="349"/>
      <c r="E995" s="349"/>
      <c r="F995" s="349"/>
      <c r="I995" s="307"/>
      <c r="J995" s="307"/>
      <c r="K995" s="307"/>
      <c r="L995" s="307"/>
      <c r="M995" s="307"/>
      <c r="N995" s="307"/>
      <c r="O995" s="307"/>
      <c r="P995" s="307"/>
      <c r="Q995" s="307"/>
      <c r="R995" s="307"/>
      <c r="S995" s="307"/>
      <c r="T995" s="307"/>
      <c r="U995" s="307"/>
      <c r="V995" s="307"/>
      <c r="W995" s="307"/>
    </row>
    <row r="996" spans="1:23" s="306" customFormat="1" x14ac:dyDescent="0.2">
      <c r="A996" s="378"/>
      <c r="B996" s="308"/>
      <c r="C996" s="330"/>
      <c r="D996" s="349"/>
      <c r="E996" s="349"/>
      <c r="F996" s="349"/>
      <c r="I996" s="307"/>
      <c r="J996" s="307"/>
      <c r="K996" s="307"/>
      <c r="L996" s="307"/>
      <c r="M996" s="307"/>
      <c r="N996" s="307"/>
      <c r="O996" s="307"/>
      <c r="P996" s="307"/>
      <c r="Q996" s="307"/>
      <c r="R996" s="307"/>
      <c r="S996" s="307"/>
      <c r="T996" s="307"/>
      <c r="U996" s="307"/>
      <c r="V996" s="307"/>
      <c r="W996" s="307"/>
    </row>
    <row r="997" spans="1:23" s="306" customFormat="1" x14ac:dyDescent="0.2">
      <c r="A997" s="378"/>
      <c r="B997" s="308"/>
      <c r="C997" s="330"/>
      <c r="D997" s="349"/>
      <c r="E997" s="349"/>
      <c r="F997" s="349"/>
      <c r="I997" s="307"/>
      <c r="J997" s="307"/>
      <c r="K997" s="307"/>
      <c r="L997" s="307"/>
      <c r="M997" s="307"/>
      <c r="N997" s="307"/>
      <c r="O997" s="307"/>
      <c r="P997" s="307"/>
      <c r="Q997" s="307"/>
      <c r="R997" s="307"/>
      <c r="S997" s="307"/>
      <c r="T997" s="307"/>
      <c r="U997" s="307"/>
      <c r="V997" s="307"/>
      <c r="W997" s="307"/>
    </row>
    <row r="998" spans="1:23" s="306" customFormat="1" x14ac:dyDescent="0.2">
      <c r="A998" s="378"/>
      <c r="B998" s="308"/>
      <c r="C998" s="330"/>
      <c r="D998" s="349"/>
      <c r="E998" s="349"/>
      <c r="F998" s="349"/>
      <c r="I998" s="307"/>
      <c r="J998" s="307"/>
      <c r="K998" s="307"/>
      <c r="L998" s="307"/>
      <c r="M998" s="307"/>
      <c r="N998" s="307"/>
      <c r="O998" s="307"/>
      <c r="P998" s="307"/>
      <c r="Q998" s="307"/>
      <c r="R998" s="307"/>
      <c r="S998" s="307"/>
      <c r="T998" s="307"/>
      <c r="U998" s="307"/>
      <c r="V998" s="307"/>
      <c r="W998" s="307"/>
    </row>
    <row r="999" spans="1:23" s="306" customFormat="1" x14ac:dyDescent="0.2">
      <c r="A999" s="378"/>
      <c r="B999" s="308"/>
      <c r="C999" s="330"/>
      <c r="D999" s="349"/>
      <c r="E999" s="349"/>
      <c r="F999" s="349"/>
      <c r="I999" s="307"/>
      <c r="J999" s="307"/>
      <c r="K999" s="307"/>
      <c r="L999" s="307"/>
      <c r="M999" s="307"/>
      <c r="N999" s="307"/>
      <c r="O999" s="307"/>
      <c r="P999" s="307"/>
      <c r="Q999" s="307"/>
      <c r="R999" s="307"/>
      <c r="S999" s="307"/>
      <c r="T999" s="307"/>
      <c r="U999" s="307"/>
      <c r="V999" s="307"/>
      <c r="W999" s="307"/>
    </row>
    <row r="1000" spans="1:23" s="306" customFormat="1" x14ac:dyDescent="0.2">
      <c r="A1000" s="378"/>
      <c r="B1000" s="308"/>
      <c r="C1000" s="330"/>
      <c r="D1000" s="349"/>
      <c r="E1000" s="349"/>
      <c r="F1000" s="349"/>
      <c r="I1000" s="307"/>
      <c r="J1000" s="307"/>
      <c r="K1000" s="307"/>
      <c r="L1000" s="307"/>
      <c r="M1000" s="307"/>
      <c r="N1000" s="307"/>
      <c r="O1000" s="307"/>
      <c r="P1000" s="307"/>
      <c r="Q1000" s="307"/>
      <c r="R1000" s="307"/>
      <c r="S1000" s="307"/>
      <c r="T1000" s="307"/>
      <c r="U1000" s="307"/>
      <c r="V1000" s="307"/>
      <c r="W1000" s="307"/>
    </row>
    <row r="1001" spans="1:23" s="306" customFormat="1" x14ac:dyDescent="0.2">
      <c r="A1001" s="378"/>
      <c r="B1001" s="308"/>
      <c r="C1001" s="330"/>
      <c r="D1001" s="349"/>
      <c r="E1001" s="349"/>
      <c r="F1001" s="349"/>
      <c r="I1001" s="307"/>
      <c r="J1001" s="307"/>
      <c r="K1001" s="307"/>
      <c r="L1001" s="307"/>
      <c r="M1001" s="307"/>
      <c r="N1001" s="307"/>
      <c r="O1001" s="307"/>
      <c r="P1001" s="307"/>
      <c r="Q1001" s="307"/>
      <c r="R1001" s="307"/>
      <c r="S1001" s="307"/>
      <c r="T1001" s="307"/>
      <c r="U1001" s="307"/>
      <c r="V1001" s="307"/>
      <c r="W1001" s="307"/>
    </row>
    <row r="1002" spans="1:23" s="306" customFormat="1" x14ac:dyDescent="0.2">
      <c r="A1002" s="378"/>
      <c r="B1002" s="308"/>
      <c r="C1002" s="330"/>
      <c r="D1002" s="349"/>
      <c r="E1002" s="349"/>
      <c r="F1002" s="349"/>
      <c r="I1002" s="307"/>
      <c r="J1002" s="307"/>
      <c r="K1002" s="307"/>
      <c r="L1002" s="307"/>
      <c r="M1002" s="307"/>
      <c r="N1002" s="307"/>
      <c r="O1002" s="307"/>
      <c r="P1002" s="307"/>
      <c r="Q1002" s="307"/>
      <c r="R1002" s="307"/>
      <c r="S1002" s="307"/>
      <c r="T1002" s="307"/>
      <c r="U1002" s="307"/>
      <c r="V1002" s="307"/>
      <c r="W1002" s="307"/>
    </row>
    <row r="1003" spans="1:23" s="306" customFormat="1" x14ac:dyDescent="0.2">
      <c r="A1003" s="378"/>
      <c r="B1003" s="308"/>
      <c r="C1003" s="330"/>
      <c r="D1003" s="349"/>
      <c r="E1003" s="349"/>
      <c r="F1003" s="349"/>
      <c r="I1003" s="307"/>
      <c r="J1003" s="307"/>
      <c r="K1003" s="307"/>
      <c r="L1003" s="307"/>
      <c r="M1003" s="307"/>
      <c r="N1003" s="307"/>
      <c r="O1003" s="307"/>
      <c r="P1003" s="307"/>
      <c r="Q1003" s="307"/>
      <c r="R1003" s="307"/>
      <c r="S1003" s="307"/>
      <c r="T1003" s="307"/>
      <c r="U1003" s="307"/>
      <c r="V1003" s="307"/>
      <c r="W1003" s="307"/>
    </row>
    <row r="1004" spans="1:23" s="306" customFormat="1" x14ac:dyDescent="0.2">
      <c r="A1004" s="378"/>
      <c r="B1004" s="308"/>
      <c r="C1004" s="330"/>
      <c r="D1004" s="349"/>
      <c r="E1004" s="349"/>
      <c r="F1004" s="349"/>
      <c r="I1004" s="307"/>
      <c r="J1004" s="307"/>
      <c r="K1004" s="307"/>
      <c r="L1004" s="307"/>
      <c r="M1004" s="307"/>
      <c r="N1004" s="307"/>
      <c r="O1004" s="307"/>
      <c r="P1004" s="307"/>
      <c r="Q1004" s="307"/>
      <c r="R1004" s="307"/>
      <c r="S1004" s="307"/>
      <c r="T1004" s="307"/>
      <c r="U1004" s="307"/>
      <c r="V1004" s="307"/>
      <c r="W1004" s="307"/>
    </row>
    <row r="1005" spans="1:23" s="306" customFormat="1" x14ac:dyDescent="0.2">
      <c r="A1005" s="378"/>
      <c r="B1005" s="308"/>
      <c r="C1005" s="330"/>
      <c r="D1005" s="349"/>
      <c r="E1005" s="349"/>
      <c r="F1005" s="349"/>
      <c r="I1005" s="307"/>
      <c r="J1005" s="307"/>
      <c r="K1005" s="307"/>
      <c r="L1005" s="307"/>
      <c r="M1005" s="307"/>
      <c r="N1005" s="307"/>
      <c r="O1005" s="307"/>
      <c r="P1005" s="307"/>
      <c r="Q1005" s="307"/>
      <c r="R1005" s="307"/>
      <c r="S1005" s="307"/>
      <c r="T1005" s="307"/>
      <c r="U1005" s="307"/>
      <c r="V1005" s="307"/>
      <c r="W1005" s="307"/>
    </row>
    <row r="1006" spans="1:23" s="306" customFormat="1" x14ac:dyDescent="0.2">
      <c r="A1006" s="378"/>
      <c r="B1006" s="308"/>
      <c r="C1006" s="330"/>
      <c r="D1006" s="349"/>
      <c r="E1006" s="349"/>
      <c r="F1006" s="349"/>
      <c r="I1006" s="307"/>
      <c r="J1006" s="307"/>
      <c r="K1006" s="307"/>
      <c r="L1006" s="307"/>
      <c r="M1006" s="307"/>
      <c r="N1006" s="307"/>
      <c r="O1006" s="307"/>
      <c r="P1006" s="307"/>
      <c r="Q1006" s="307"/>
      <c r="R1006" s="307"/>
      <c r="S1006" s="307"/>
      <c r="T1006" s="307"/>
      <c r="U1006" s="307"/>
      <c r="V1006" s="307"/>
      <c r="W1006" s="307"/>
    </row>
    <row r="1007" spans="1:23" s="306" customFormat="1" x14ac:dyDescent="0.2">
      <c r="A1007" s="378"/>
      <c r="B1007" s="308"/>
      <c r="C1007" s="330"/>
      <c r="D1007" s="349"/>
      <c r="E1007" s="349"/>
      <c r="F1007" s="349"/>
      <c r="I1007" s="307"/>
      <c r="J1007" s="307"/>
      <c r="K1007" s="307"/>
      <c r="L1007" s="307"/>
      <c r="M1007" s="307"/>
      <c r="N1007" s="307"/>
      <c r="O1007" s="307"/>
      <c r="P1007" s="307"/>
      <c r="Q1007" s="307"/>
      <c r="R1007" s="307"/>
      <c r="S1007" s="307"/>
      <c r="T1007" s="307"/>
      <c r="U1007" s="307"/>
      <c r="V1007" s="307"/>
      <c r="W1007" s="307"/>
    </row>
    <row r="1008" spans="1:23" s="306" customFormat="1" x14ac:dyDescent="0.2">
      <c r="A1008" s="378"/>
      <c r="B1008" s="308"/>
      <c r="C1008" s="330"/>
      <c r="D1008" s="349"/>
      <c r="E1008" s="349"/>
      <c r="F1008" s="349"/>
      <c r="I1008" s="307"/>
      <c r="J1008" s="307"/>
      <c r="K1008" s="307"/>
      <c r="L1008" s="307"/>
      <c r="M1008" s="307"/>
      <c r="N1008" s="307"/>
      <c r="O1008" s="307"/>
      <c r="P1008" s="307"/>
      <c r="Q1008" s="307"/>
      <c r="R1008" s="307"/>
      <c r="S1008" s="307"/>
      <c r="T1008" s="307"/>
      <c r="U1008" s="307"/>
      <c r="V1008" s="307"/>
      <c r="W1008" s="307"/>
    </row>
    <row r="1009" spans="1:23" s="306" customFormat="1" x14ac:dyDescent="0.2">
      <c r="A1009" s="378"/>
      <c r="B1009" s="308"/>
      <c r="C1009" s="330"/>
      <c r="D1009" s="349"/>
      <c r="E1009" s="349"/>
      <c r="F1009" s="349"/>
      <c r="I1009" s="307"/>
      <c r="J1009" s="307"/>
      <c r="K1009" s="307"/>
      <c r="L1009" s="307"/>
      <c r="M1009" s="307"/>
      <c r="N1009" s="307"/>
      <c r="O1009" s="307"/>
      <c r="P1009" s="307"/>
      <c r="Q1009" s="307"/>
      <c r="R1009" s="307"/>
      <c r="S1009" s="307"/>
      <c r="T1009" s="307"/>
      <c r="U1009" s="307"/>
      <c r="V1009" s="307"/>
      <c r="W1009" s="307"/>
    </row>
    <row r="1010" spans="1:23" s="306" customFormat="1" x14ac:dyDescent="0.2">
      <c r="A1010" s="378"/>
      <c r="B1010" s="308"/>
      <c r="C1010" s="330"/>
      <c r="D1010" s="349"/>
      <c r="E1010" s="349"/>
      <c r="F1010" s="349"/>
      <c r="I1010" s="307"/>
      <c r="J1010" s="307"/>
      <c r="K1010" s="307"/>
      <c r="L1010" s="307"/>
      <c r="M1010" s="307"/>
      <c r="N1010" s="307"/>
      <c r="O1010" s="307"/>
      <c r="P1010" s="307"/>
      <c r="Q1010" s="307"/>
      <c r="R1010" s="307"/>
      <c r="S1010" s="307"/>
      <c r="T1010" s="307"/>
      <c r="U1010" s="307"/>
      <c r="V1010" s="307"/>
      <c r="W1010" s="307"/>
    </row>
    <row r="1011" spans="1:23" s="306" customFormat="1" x14ac:dyDescent="0.2">
      <c r="A1011" s="378"/>
      <c r="B1011" s="308"/>
      <c r="C1011" s="330"/>
      <c r="D1011" s="349"/>
      <c r="E1011" s="349"/>
      <c r="F1011" s="349"/>
      <c r="I1011" s="307"/>
      <c r="J1011" s="307"/>
      <c r="K1011" s="307"/>
      <c r="L1011" s="307"/>
      <c r="M1011" s="307"/>
      <c r="N1011" s="307"/>
      <c r="O1011" s="307"/>
      <c r="P1011" s="307"/>
      <c r="Q1011" s="307"/>
      <c r="R1011" s="307"/>
      <c r="S1011" s="307"/>
      <c r="T1011" s="307"/>
      <c r="U1011" s="307"/>
      <c r="V1011" s="307"/>
      <c r="W1011" s="307"/>
    </row>
    <row r="1012" spans="1:23" s="306" customFormat="1" x14ac:dyDescent="0.2">
      <c r="A1012" s="378"/>
      <c r="B1012" s="308"/>
      <c r="C1012" s="330"/>
      <c r="D1012" s="349"/>
      <c r="E1012" s="349"/>
      <c r="F1012" s="349"/>
      <c r="I1012" s="307"/>
      <c r="J1012" s="307"/>
      <c r="K1012" s="307"/>
      <c r="L1012" s="307"/>
      <c r="M1012" s="307"/>
      <c r="N1012" s="307"/>
      <c r="O1012" s="307"/>
      <c r="P1012" s="307"/>
      <c r="Q1012" s="307"/>
      <c r="R1012" s="307"/>
      <c r="S1012" s="307"/>
      <c r="T1012" s="307"/>
      <c r="U1012" s="307"/>
      <c r="V1012" s="307"/>
      <c r="W1012" s="307"/>
    </row>
    <row r="1013" spans="1:23" s="306" customFormat="1" x14ac:dyDescent="0.2">
      <c r="A1013" s="378"/>
      <c r="B1013" s="379"/>
      <c r="C1013" s="380"/>
      <c r="D1013" s="349"/>
      <c r="E1013" s="349"/>
      <c r="F1013" s="349"/>
      <c r="I1013" s="307"/>
      <c r="J1013" s="307"/>
      <c r="K1013" s="307"/>
      <c r="L1013" s="307"/>
      <c r="M1013" s="307"/>
      <c r="N1013" s="307"/>
      <c r="O1013" s="307"/>
      <c r="P1013" s="307"/>
      <c r="Q1013" s="307"/>
      <c r="R1013" s="307"/>
      <c r="S1013" s="307"/>
      <c r="T1013" s="307"/>
      <c r="U1013" s="307"/>
      <c r="V1013" s="307"/>
      <c r="W1013" s="307"/>
    </row>
    <row r="1014" spans="1:23" s="306" customFormat="1" x14ac:dyDescent="0.2">
      <c r="A1014" s="378"/>
      <c r="B1014" s="379"/>
      <c r="C1014" s="380"/>
      <c r="D1014" s="349"/>
      <c r="E1014" s="349"/>
      <c r="F1014" s="349"/>
      <c r="I1014" s="307"/>
      <c r="J1014" s="307"/>
      <c r="K1014" s="307"/>
      <c r="L1014" s="307"/>
      <c r="M1014" s="307"/>
      <c r="N1014" s="307"/>
      <c r="O1014" s="307"/>
      <c r="P1014" s="307"/>
      <c r="Q1014" s="307"/>
      <c r="R1014" s="307"/>
      <c r="S1014" s="307"/>
      <c r="T1014" s="307"/>
      <c r="U1014" s="307"/>
      <c r="V1014" s="307"/>
      <c r="W1014" s="307"/>
    </row>
    <row r="1015" spans="1:23" s="306" customFormat="1" x14ac:dyDescent="0.2">
      <c r="A1015" s="378"/>
      <c r="B1015" s="379"/>
      <c r="C1015" s="380"/>
      <c r="D1015" s="349"/>
      <c r="E1015" s="349"/>
      <c r="F1015" s="349"/>
      <c r="I1015" s="307"/>
      <c r="J1015" s="307"/>
      <c r="K1015" s="307"/>
      <c r="L1015" s="307"/>
      <c r="M1015" s="307"/>
      <c r="N1015" s="307"/>
      <c r="O1015" s="307"/>
      <c r="P1015" s="307"/>
      <c r="Q1015" s="307"/>
      <c r="R1015" s="307"/>
      <c r="S1015" s="307"/>
      <c r="T1015" s="307"/>
      <c r="U1015" s="307"/>
      <c r="V1015" s="307"/>
      <c r="W1015" s="307"/>
    </row>
    <row r="1016" spans="1:23" s="306" customFormat="1" x14ac:dyDescent="0.2">
      <c r="A1016" s="378"/>
      <c r="B1016" s="379"/>
      <c r="C1016" s="380"/>
      <c r="D1016" s="349"/>
      <c r="E1016" s="349"/>
      <c r="F1016" s="349"/>
      <c r="I1016" s="307"/>
      <c r="J1016" s="307"/>
      <c r="K1016" s="307"/>
      <c r="L1016" s="307"/>
      <c r="M1016" s="307"/>
      <c r="N1016" s="307"/>
      <c r="O1016" s="307"/>
      <c r="P1016" s="307"/>
      <c r="Q1016" s="307"/>
      <c r="R1016" s="307"/>
      <c r="S1016" s="307"/>
      <c r="T1016" s="307"/>
      <c r="U1016" s="307"/>
      <c r="V1016" s="307"/>
      <c r="W1016" s="307"/>
    </row>
    <row r="1017" spans="1:23" s="306" customFormat="1" x14ac:dyDescent="0.2">
      <c r="A1017" s="378"/>
      <c r="B1017" s="379"/>
      <c r="C1017" s="380"/>
      <c r="D1017" s="349"/>
      <c r="E1017" s="349"/>
      <c r="F1017" s="349"/>
      <c r="I1017" s="307"/>
      <c r="J1017" s="307"/>
      <c r="K1017" s="307"/>
      <c r="L1017" s="307"/>
      <c r="M1017" s="307"/>
      <c r="N1017" s="307"/>
      <c r="O1017" s="307"/>
      <c r="P1017" s="307"/>
      <c r="Q1017" s="307"/>
      <c r="R1017" s="307"/>
      <c r="S1017" s="307"/>
      <c r="T1017" s="307"/>
      <c r="U1017" s="307"/>
      <c r="V1017" s="307"/>
      <c r="W1017" s="307"/>
    </row>
    <row r="1018" spans="1:23" s="306" customFormat="1" x14ac:dyDescent="0.2">
      <c r="A1018" s="378"/>
      <c r="B1018" s="379"/>
      <c r="C1018" s="380"/>
      <c r="D1018" s="349"/>
      <c r="E1018" s="349"/>
      <c r="F1018" s="349"/>
      <c r="I1018" s="307"/>
      <c r="J1018" s="307"/>
      <c r="K1018" s="307"/>
      <c r="L1018" s="307"/>
      <c r="M1018" s="307"/>
      <c r="N1018" s="307"/>
      <c r="O1018" s="307"/>
      <c r="P1018" s="307"/>
      <c r="Q1018" s="307"/>
      <c r="R1018" s="307"/>
      <c r="S1018" s="307"/>
      <c r="T1018" s="307"/>
      <c r="U1018" s="307"/>
      <c r="V1018" s="307"/>
      <c r="W1018" s="307"/>
    </row>
    <row r="1019" spans="1:23" s="306" customFormat="1" x14ac:dyDescent="0.2">
      <c r="A1019" s="378"/>
      <c r="B1019" s="308"/>
      <c r="C1019" s="330"/>
      <c r="D1019" s="349"/>
      <c r="E1019" s="349"/>
      <c r="F1019" s="349"/>
      <c r="I1019" s="307"/>
      <c r="J1019" s="307"/>
      <c r="K1019" s="307"/>
      <c r="L1019" s="307"/>
      <c r="M1019" s="307"/>
      <c r="N1019" s="307"/>
      <c r="O1019" s="307"/>
      <c r="P1019" s="307"/>
      <c r="Q1019" s="307"/>
      <c r="R1019" s="307"/>
      <c r="S1019" s="307"/>
      <c r="T1019" s="307"/>
      <c r="U1019" s="307"/>
      <c r="V1019" s="307"/>
      <c r="W1019" s="307"/>
    </row>
    <row r="1020" spans="1:23" s="306" customFormat="1" x14ac:dyDescent="0.2">
      <c r="A1020" s="378"/>
      <c r="B1020" s="308"/>
      <c r="C1020" s="330"/>
      <c r="D1020" s="349"/>
      <c r="E1020" s="349"/>
      <c r="F1020" s="349"/>
      <c r="I1020" s="307"/>
      <c r="J1020" s="307"/>
      <c r="K1020" s="307"/>
      <c r="L1020" s="307"/>
      <c r="M1020" s="307"/>
      <c r="N1020" s="307"/>
      <c r="O1020" s="307"/>
      <c r="P1020" s="307"/>
      <c r="Q1020" s="307"/>
      <c r="R1020" s="307"/>
      <c r="S1020" s="307"/>
      <c r="T1020" s="307"/>
      <c r="U1020" s="307"/>
      <c r="V1020" s="307"/>
      <c r="W1020" s="307"/>
    </row>
    <row r="1021" spans="1:23" s="306" customFormat="1" x14ac:dyDescent="0.2">
      <c r="A1021" s="378"/>
      <c r="B1021" s="308"/>
      <c r="C1021" s="330"/>
      <c r="D1021" s="349"/>
      <c r="E1021" s="349"/>
      <c r="F1021" s="349"/>
      <c r="I1021" s="307"/>
      <c r="J1021" s="307"/>
      <c r="K1021" s="307"/>
      <c r="L1021" s="307"/>
      <c r="M1021" s="307"/>
      <c r="N1021" s="307"/>
      <c r="O1021" s="307"/>
      <c r="P1021" s="307"/>
      <c r="Q1021" s="307"/>
      <c r="R1021" s="307"/>
      <c r="S1021" s="307"/>
      <c r="T1021" s="307"/>
      <c r="U1021" s="307"/>
      <c r="V1021" s="307"/>
      <c r="W1021" s="307"/>
    </row>
    <row r="1022" spans="1:23" s="306" customFormat="1" x14ac:dyDescent="0.2">
      <c r="A1022" s="378"/>
      <c r="B1022" s="308"/>
      <c r="C1022" s="330"/>
      <c r="D1022" s="349"/>
      <c r="E1022" s="349"/>
      <c r="F1022" s="349"/>
      <c r="I1022" s="307"/>
      <c r="J1022" s="307"/>
      <c r="K1022" s="307"/>
      <c r="L1022" s="307"/>
      <c r="M1022" s="307"/>
      <c r="N1022" s="307"/>
      <c r="O1022" s="307"/>
      <c r="P1022" s="307"/>
      <c r="Q1022" s="307"/>
      <c r="R1022" s="307"/>
      <c r="S1022" s="307"/>
      <c r="T1022" s="307"/>
      <c r="U1022" s="307"/>
      <c r="V1022" s="307"/>
      <c r="W1022" s="307"/>
    </row>
    <row r="1023" spans="1:23" s="306" customFormat="1" x14ac:dyDescent="0.2">
      <c r="A1023" s="378"/>
      <c r="B1023" s="308"/>
      <c r="C1023" s="330"/>
      <c r="D1023" s="349"/>
      <c r="E1023" s="349"/>
      <c r="F1023" s="349"/>
      <c r="I1023" s="307"/>
      <c r="J1023" s="307"/>
      <c r="K1023" s="307"/>
      <c r="L1023" s="307"/>
      <c r="M1023" s="307"/>
      <c r="N1023" s="307"/>
      <c r="O1023" s="307"/>
      <c r="P1023" s="307"/>
      <c r="Q1023" s="307"/>
      <c r="R1023" s="307"/>
      <c r="S1023" s="307"/>
      <c r="T1023" s="307"/>
      <c r="U1023" s="307"/>
      <c r="V1023" s="307"/>
      <c r="W1023" s="307"/>
    </row>
    <row r="1024" spans="1:23" s="306" customFormat="1" x14ac:dyDescent="0.2">
      <c r="A1024" s="378"/>
      <c r="B1024" s="308"/>
      <c r="C1024" s="330"/>
      <c r="D1024" s="349"/>
      <c r="E1024" s="349"/>
      <c r="F1024" s="349"/>
      <c r="I1024" s="307"/>
      <c r="J1024" s="307"/>
      <c r="K1024" s="307"/>
      <c r="L1024" s="307"/>
      <c r="M1024" s="307"/>
      <c r="N1024" s="307"/>
      <c r="O1024" s="307"/>
      <c r="P1024" s="307"/>
      <c r="Q1024" s="307"/>
      <c r="R1024" s="307"/>
      <c r="S1024" s="307"/>
      <c r="T1024" s="307"/>
      <c r="U1024" s="307"/>
      <c r="V1024" s="307"/>
      <c r="W1024" s="307"/>
    </row>
    <row r="1025" spans="1:23" s="306" customFormat="1" x14ac:dyDescent="0.2">
      <c r="A1025" s="378"/>
      <c r="B1025" s="308"/>
      <c r="C1025" s="330"/>
      <c r="D1025" s="349"/>
      <c r="E1025" s="349"/>
      <c r="F1025" s="349"/>
      <c r="I1025" s="307"/>
      <c r="J1025" s="307"/>
      <c r="K1025" s="307"/>
      <c r="L1025" s="307"/>
      <c r="M1025" s="307"/>
      <c r="N1025" s="307"/>
      <c r="O1025" s="307"/>
      <c r="P1025" s="307"/>
      <c r="Q1025" s="307"/>
      <c r="R1025" s="307"/>
      <c r="S1025" s="307"/>
      <c r="T1025" s="307"/>
      <c r="U1025" s="307"/>
      <c r="V1025" s="307"/>
      <c r="W1025" s="307"/>
    </row>
    <row r="1026" spans="1:23" s="306" customFormat="1" x14ac:dyDescent="0.2">
      <c r="A1026" s="378"/>
      <c r="B1026" s="308"/>
      <c r="C1026" s="330"/>
      <c r="D1026" s="349"/>
      <c r="E1026" s="349"/>
      <c r="F1026" s="349"/>
      <c r="I1026" s="307"/>
      <c r="J1026" s="307"/>
      <c r="K1026" s="307"/>
      <c r="L1026" s="307"/>
      <c r="M1026" s="307"/>
      <c r="N1026" s="307"/>
      <c r="O1026" s="307"/>
      <c r="P1026" s="307"/>
      <c r="Q1026" s="307"/>
      <c r="R1026" s="307"/>
      <c r="S1026" s="307"/>
      <c r="T1026" s="307"/>
      <c r="U1026" s="307"/>
      <c r="V1026" s="307"/>
      <c r="W1026" s="307"/>
    </row>
    <row r="1027" spans="1:23" s="306" customFormat="1" x14ac:dyDescent="0.2">
      <c r="A1027" s="378"/>
      <c r="B1027" s="308"/>
      <c r="C1027" s="330"/>
      <c r="D1027" s="349"/>
      <c r="E1027" s="349"/>
      <c r="F1027" s="349"/>
      <c r="I1027" s="307"/>
      <c r="J1027" s="307"/>
      <c r="K1027" s="307"/>
      <c r="L1027" s="307"/>
      <c r="M1027" s="307"/>
      <c r="N1027" s="307"/>
      <c r="O1027" s="307"/>
      <c r="P1027" s="307"/>
      <c r="Q1027" s="307"/>
      <c r="R1027" s="307"/>
      <c r="S1027" s="307"/>
      <c r="T1027" s="307"/>
      <c r="U1027" s="307"/>
      <c r="V1027" s="307"/>
      <c r="W1027" s="307"/>
    </row>
    <row r="1028" spans="1:23" s="306" customFormat="1" x14ac:dyDescent="0.2">
      <c r="A1028" s="378"/>
      <c r="B1028" s="308"/>
      <c r="C1028" s="330"/>
      <c r="D1028" s="349"/>
      <c r="E1028" s="349"/>
      <c r="F1028" s="349"/>
      <c r="I1028" s="307"/>
      <c r="J1028" s="307"/>
      <c r="K1028" s="307"/>
      <c r="L1028" s="307"/>
      <c r="M1028" s="307"/>
      <c r="N1028" s="307"/>
      <c r="O1028" s="307"/>
      <c r="P1028" s="307"/>
      <c r="Q1028" s="307"/>
      <c r="R1028" s="307"/>
      <c r="S1028" s="307"/>
      <c r="T1028" s="307"/>
      <c r="U1028" s="307"/>
      <c r="V1028" s="307"/>
      <c r="W1028" s="307"/>
    </row>
    <row r="1029" spans="1:23" s="306" customFormat="1" x14ac:dyDescent="0.2">
      <c r="A1029" s="378"/>
      <c r="B1029" s="308"/>
      <c r="C1029" s="330"/>
      <c r="D1029" s="349"/>
      <c r="E1029" s="349"/>
      <c r="F1029" s="349"/>
      <c r="I1029" s="307"/>
      <c r="J1029" s="307"/>
      <c r="K1029" s="307"/>
      <c r="L1029" s="307"/>
      <c r="M1029" s="307"/>
      <c r="N1029" s="307"/>
      <c r="O1029" s="307"/>
      <c r="P1029" s="307"/>
      <c r="Q1029" s="307"/>
      <c r="R1029" s="307"/>
      <c r="S1029" s="307"/>
      <c r="T1029" s="307"/>
      <c r="U1029" s="307"/>
      <c r="V1029" s="307"/>
      <c r="W1029" s="307"/>
    </row>
    <row r="1030" spans="1:23" s="306" customFormat="1" x14ac:dyDescent="0.2">
      <c r="A1030" s="378"/>
      <c r="B1030" s="308"/>
      <c r="C1030" s="330"/>
      <c r="D1030" s="349"/>
      <c r="E1030" s="349"/>
      <c r="F1030" s="349"/>
      <c r="I1030" s="307"/>
      <c r="J1030" s="307"/>
      <c r="K1030" s="307"/>
      <c r="L1030" s="307"/>
      <c r="M1030" s="307"/>
      <c r="N1030" s="307"/>
      <c r="O1030" s="307"/>
      <c r="P1030" s="307"/>
      <c r="Q1030" s="307"/>
      <c r="R1030" s="307"/>
      <c r="S1030" s="307"/>
      <c r="T1030" s="307"/>
      <c r="U1030" s="307"/>
      <c r="V1030" s="307"/>
      <c r="W1030" s="307"/>
    </row>
    <row r="1031" spans="1:23" s="306" customFormat="1" x14ac:dyDescent="0.2">
      <c r="A1031" s="378"/>
      <c r="B1031" s="308"/>
      <c r="C1031" s="330"/>
      <c r="D1031" s="349"/>
      <c r="E1031" s="349"/>
      <c r="F1031" s="349"/>
      <c r="I1031" s="307"/>
      <c r="J1031" s="307"/>
      <c r="K1031" s="307"/>
      <c r="L1031" s="307"/>
      <c r="M1031" s="307"/>
      <c r="N1031" s="307"/>
      <c r="O1031" s="307"/>
      <c r="P1031" s="307"/>
      <c r="Q1031" s="307"/>
      <c r="R1031" s="307"/>
      <c r="S1031" s="307"/>
      <c r="T1031" s="307"/>
      <c r="U1031" s="307"/>
      <c r="V1031" s="307"/>
      <c r="W1031" s="307"/>
    </row>
    <row r="1032" spans="1:23" s="306" customFormat="1" x14ac:dyDescent="0.2">
      <c r="A1032" s="378"/>
      <c r="B1032" s="308"/>
      <c r="C1032" s="330"/>
      <c r="D1032" s="349"/>
      <c r="E1032" s="349"/>
      <c r="F1032" s="349"/>
      <c r="I1032" s="307"/>
      <c r="J1032" s="307"/>
      <c r="K1032" s="307"/>
      <c r="L1032" s="307"/>
      <c r="M1032" s="307"/>
      <c r="N1032" s="307"/>
      <c r="O1032" s="307"/>
      <c r="P1032" s="307"/>
      <c r="Q1032" s="307"/>
      <c r="R1032" s="307"/>
      <c r="S1032" s="307"/>
      <c r="T1032" s="307"/>
      <c r="U1032" s="307"/>
      <c r="V1032" s="307"/>
      <c r="W1032" s="307"/>
    </row>
    <row r="1033" spans="1:23" s="306" customFormat="1" x14ac:dyDescent="0.2">
      <c r="A1033" s="378"/>
      <c r="B1033" s="308"/>
      <c r="C1033" s="330"/>
      <c r="D1033" s="349"/>
      <c r="E1033" s="349"/>
      <c r="F1033" s="349"/>
      <c r="I1033" s="307"/>
      <c r="J1033" s="307"/>
      <c r="K1033" s="307"/>
      <c r="L1033" s="307"/>
      <c r="M1033" s="307"/>
      <c r="N1033" s="307"/>
      <c r="O1033" s="307"/>
      <c r="P1033" s="307"/>
      <c r="Q1033" s="307"/>
      <c r="R1033" s="307"/>
      <c r="S1033" s="307"/>
      <c r="T1033" s="307"/>
      <c r="U1033" s="307"/>
      <c r="V1033" s="307"/>
      <c r="W1033" s="307"/>
    </row>
    <row r="1034" spans="1:23" s="306" customFormat="1" x14ac:dyDescent="0.2">
      <c r="A1034" s="378"/>
      <c r="B1034" s="308"/>
      <c r="C1034" s="330"/>
      <c r="D1034" s="349"/>
      <c r="E1034" s="349"/>
      <c r="F1034" s="349"/>
      <c r="I1034" s="307"/>
      <c r="J1034" s="307"/>
      <c r="K1034" s="307"/>
      <c r="L1034" s="307"/>
      <c r="M1034" s="307"/>
      <c r="N1034" s="307"/>
      <c r="O1034" s="307"/>
      <c r="P1034" s="307"/>
      <c r="Q1034" s="307"/>
      <c r="R1034" s="307"/>
      <c r="S1034" s="307"/>
      <c r="T1034" s="307"/>
      <c r="U1034" s="307"/>
      <c r="V1034" s="307"/>
      <c r="W1034" s="307"/>
    </row>
    <row r="1035" spans="1:23" s="306" customFormat="1" x14ac:dyDescent="0.2">
      <c r="A1035" s="378"/>
      <c r="B1035" s="308"/>
      <c r="C1035" s="330"/>
      <c r="D1035" s="349"/>
      <c r="E1035" s="349"/>
      <c r="F1035" s="349"/>
      <c r="I1035" s="307"/>
      <c r="J1035" s="307"/>
      <c r="K1035" s="307"/>
      <c r="L1035" s="307"/>
      <c r="M1035" s="307"/>
      <c r="N1035" s="307"/>
      <c r="O1035" s="307"/>
      <c r="P1035" s="307"/>
      <c r="Q1035" s="307"/>
      <c r="R1035" s="307"/>
      <c r="S1035" s="307"/>
      <c r="T1035" s="307"/>
      <c r="U1035" s="307"/>
      <c r="V1035" s="307"/>
      <c r="W1035" s="307"/>
    </row>
    <row r="1036" spans="1:23" s="306" customFormat="1" x14ac:dyDescent="0.2">
      <c r="A1036" s="378"/>
      <c r="B1036" s="308"/>
      <c r="C1036" s="330"/>
      <c r="D1036" s="349"/>
      <c r="E1036" s="349"/>
      <c r="F1036" s="349"/>
      <c r="I1036" s="307"/>
      <c r="J1036" s="307"/>
      <c r="K1036" s="307"/>
      <c r="L1036" s="307"/>
      <c r="M1036" s="307"/>
      <c r="N1036" s="307"/>
      <c r="O1036" s="307"/>
      <c r="P1036" s="307"/>
      <c r="Q1036" s="307"/>
      <c r="R1036" s="307"/>
      <c r="S1036" s="307"/>
      <c r="T1036" s="307"/>
      <c r="U1036" s="307"/>
      <c r="V1036" s="307"/>
      <c r="W1036" s="307"/>
    </row>
    <row r="1037" spans="1:23" s="306" customFormat="1" x14ac:dyDescent="0.2">
      <c r="A1037" s="378"/>
      <c r="B1037" s="308"/>
      <c r="C1037" s="330"/>
      <c r="D1037" s="349"/>
      <c r="E1037" s="349"/>
      <c r="F1037" s="349"/>
      <c r="I1037" s="307"/>
      <c r="J1037" s="307"/>
      <c r="K1037" s="307"/>
      <c r="L1037" s="307"/>
      <c r="M1037" s="307"/>
      <c r="N1037" s="307"/>
      <c r="O1037" s="307"/>
      <c r="P1037" s="307"/>
      <c r="Q1037" s="307"/>
      <c r="R1037" s="307"/>
      <c r="S1037" s="307"/>
      <c r="T1037" s="307"/>
      <c r="U1037" s="307"/>
      <c r="V1037" s="307"/>
      <c r="W1037" s="307"/>
    </row>
    <row r="1038" spans="1:23" s="306" customFormat="1" x14ac:dyDescent="0.2">
      <c r="A1038" s="378"/>
      <c r="B1038" s="308"/>
      <c r="C1038" s="330"/>
      <c r="D1038" s="349"/>
      <c r="E1038" s="349"/>
      <c r="F1038" s="349"/>
      <c r="I1038" s="307"/>
      <c r="J1038" s="307"/>
      <c r="K1038" s="307"/>
      <c r="L1038" s="307"/>
      <c r="M1038" s="307"/>
      <c r="N1038" s="307"/>
      <c r="O1038" s="307"/>
      <c r="P1038" s="307"/>
      <c r="Q1038" s="307"/>
      <c r="R1038" s="307"/>
      <c r="S1038" s="307"/>
      <c r="T1038" s="307"/>
      <c r="U1038" s="307"/>
      <c r="V1038" s="307"/>
      <c r="W1038" s="307"/>
    </row>
    <row r="1039" spans="1:23" s="306" customFormat="1" x14ac:dyDescent="0.2">
      <c r="A1039" s="378"/>
      <c r="B1039" s="308"/>
      <c r="C1039" s="330"/>
      <c r="D1039" s="349"/>
      <c r="E1039" s="349"/>
      <c r="F1039" s="349"/>
      <c r="I1039" s="307"/>
      <c r="J1039" s="307"/>
      <c r="K1039" s="307"/>
      <c r="L1039" s="307"/>
      <c r="M1039" s="307"/>
      <c r="N1039" s="307"/>
      <c r="O1039" s="307"/>
      <c r="P1039" s="307"/>
      <c r="Q1039" s="307"/>
      <c r="R1039" s="307"/>
      <c r="S1039" s="307"/>
      <c r="T1039" s="307"/>
      <c r="U1039" s="307"/>
      <c r="V1039" s="307"/>
      <c r="W1039" s="307"/>
    </row>
    <row r="1040" spans="1:23" s="306" customFormat="1" x14ac:dyDescent="0.2">
      <c r="A1040" s="378"/>
      <c r="B1040" s="308"/>
      <c r="C1040" s="330"/>
      <c r="D1040" s="349"/>
      <c r="E1040" s="349"/>
      <c r="F1040" s="349"/>
      <c r="I1040" s="307"/>
      <c r="J1040" s="307"/>
      <c r="K1040" s="307"/>
      <c r="L1040" s="307"/>
      <c r="M1040" s="307"/>
      <c r="N1040" s="307"/>
      <c r="O1040" s="307"/>
      <c r="P1040" s="307"/>
      <c r="Q1040" s="307"/>
      <c r="R1040" s="307"/>
      <c r="S1040" s="307"/>
      <c r="T1040" s="307"/>
      <c r="U1040" s="307"/>
      <c r="V1040" s="307"/>
      <c r="W1040" s="307"/>
    </row>
    <row r="1041" spans="1:23" s="306" customFormat="1" x14ac:dyDescent="0.2">
      <c r="A1041" s="378"/>
      <c r="B1041" s="308"/>
      <c r="C1041" s="330"/>
      <c r="D1041" s="349"/>
      <c r="E1041" s="349"/>
      <c r="F1041" s="349"/>
      <c r="I1041" s="307"/>
      <c r="J1041" s="307"/>
      <c r="K1041" s="307"/>
      <c r="L1041" s="307"/>
      <c r="M1041" s="307"/>
      <c r="N1041" s="307"/>
      <c r="O1041" s="307"/>
      <c r="P1041" s="307"/>
      <c r="Q1041" s="307"/>
      <c r="R1041" s="307"/>
      <c r="S1041" s="307"/>
      <c r="T1041" s="307"/>
      <c r="U1041" s="307"/>
      <c r="V1041" s="307"/>
      <c r="W1041" s="307"/>
    </row>
    <row r="1042" spans="1:23" s="306" customFormat="1" x14ac:dyDescent="0.2">
      <c r="A1042" s="378"/>
      <c r="B1042" s="308"/>
      <c r="C1042" s="330"/>
      <c r="D1042" s="349"/>
      <c r="E1042" s="349"/>
      <c r="F1042" s="349"/>
      <c r="I1042" s="307"/>
      <c r="J1042" s="307"/>
      <c r="K1042" s="307"/>
      <c r="L1042" s="307"/>
      <c r="M1042" s="307"/>
      <c r="N1042" s="307"/>
      <c r="O1042" s="307"/>
      <c r="P1042" s="307"/>
      <c r="Q1042" s="307"/>
      <c r="R1042" s="307"/>
      <c r="S1042" s="307"/>
      <c r="T1042" s="307"/>
      <c r="U1042" s="307"/>
      <c r="V1042" s="307"/>
      <c r="W1042" s="307"/>
    </row>
    <row r="1043" spans="1:23" s="306" customFormat="1" x14ac:dyDescent="0.2">
      <c r="A1043" s="378"/>
      <c r="B1043" s="308"/>
      <c r="C1043" s="330"/>
      <c r="D1043" s="349"/>
      <c r="E1043" s="349"/>
      <c r="F1043" s="349"/>
      <c r="I1043" s="307"/>
      <c r="J1043" s="307"/>
      <c r="K1043" s="307"/>
      <c r="L1043" s="307"/>
      <c r="M1043" s="307"/>
      <c r="N1043" s="307"/>
      <c r="O1043" s="307"/>
      <c r="P1043" s="307"/>
      <c r="Q1043" s="307"/>
      <c r="R1043" s="307"/>
      <c r="S1043" s="307"/>
      <c r="T1043" s="307"/>
      <c r="U1043" s="307"/>
      <c r="V1043" s="307"/>
      <c r="W1043" s="307"/>
    </row>
    <row r="1044" spans="1:23" s="306" customFormat="1" x14ac:dyDescent="0.2">
      <c r="A1044" s="378"/>
      <c r="B1044" s="308"/>
      <c r="C1044" s="330"/>
      <c r="D1044" s="349"/>
      <c r="E1044" s="349"/>
      <c r="F1044" s="349"/>
      <c r="I1044" s="307"/>
      <c r="J1044" s="307"/>
      <c r="K1044" s="307"/>
      <c r="L1044" s="307"/>
      <c r="M1044" s="307"/>
      <c r="N1044" s="307"/>
      <c r="O1044" s="307"/>
      <c r="P1044" s="307"/>
      <c r="Q1044" s="307"/>
      <c r="R1044" s="307"/>
      <c r="S1044" s="307"/>
      <c r="T1044" s="307"/>
      <c r="U1044" s="307"/>
      <c r="V1044" s="307"/>
      <c r="W1044" s="307"/>
    </row>
    <row r="1045" spans="1:23" s="306" customFormat="1" x14ac:dyDescent="0.2">
      <c r="A1045" s="378"/>
      <c r="B1045" s="308"/>
      <c r="C1045" s="330"/>
      <c r="D1045" s="349"/>
      <c r="E1045" s="349"/>
      <c r="F1045" s="349"/>
      <c r="I1045" s="307"/>
      <c r="J1045" s="307"/>
      <c r="K1045" s="307"/>
      <c r="L1045" s="307"/>
      <c r="M1045" s="307"/>
      <c r="N1045" s="307"/>
      <c r="O1045" s="307"/>
      <c r="P1045" s="307"/>
      <c r="Q1045" s="307"/>
      <c r="R1045" s="307"/>
      <c r="S1045" s="307"/>
      <c r="T1045" s="307"/>
      <c r="U1045" s="307"/>
      <c r="V1045" s="307"/>
      <c r="W1045" s="307"/>
    </row>
    <row r="1046" spans="1:23" s="306" customFormat="1" x14ac:dyDescent="0.2">
      <c r="A1046" s="378"/>
      <c r="B1046" s="308"/>
      <c r="C1046" s="330"/>
      <c r="D1046" s="349"/>
      <c r="E1046" s="349"/>
      <c r="F1046" s="349"/>
      <c r="I1046" s="307"/>
      <c r="J1046" s="307"/>
      <c r="K1046" s="307"/>
      <c r="L1046" s="307"/>
      <c r="M1046" s="307"/>
      <c r="N1046" s="307"/>
      <c r="O1046" s="307"/>
      <c r="P1046" s="307"/>
      <c r="Q1046" s="307"/>
      <c r="R1046" s="307"/>
      <c r="S1046" s="307"/>
      <c r="T1046" s="307"/>
      <c r="U1046" s="307"/>
      <c r="V1046" s="307"/>
      <c r="W1046" s="307"/>
    </row>
    <row r="1047" spans="1:23" s="306" customFormat="1" x14ac:dyDescent="0.2">
      <c r="A1047" s="378"/>
      <c r="B1047" s="308"/>
      <c r="C1047" s="330"/>
      <c r="D1047" s="349"/>
      <c r="E1047" s="349"/>
      <c r="F1047" s="349"/>
      <c r="I1047" s="307"/>
      <c r="J1047" s="307"/>
      <c r="K1047" s="307"/>
      <c r="L1047" s="307"/>
      <c r="M1047" s="307"/>
      <c r="N1047" s="307"/>
      <c r="O1047" s="307"/>
      <c r="P1047" s="307"/>
      <c r="Q1047" s="307"/>
      <c r="R1047" s="307"/>
      <c r="S1047" s="307"/>
      <c r="T1047" s="307"/>
      <c r="U1047" s="307"/>
      <c r="V1047" s="307"/>
      <c r="W1047" s="307"/>
    </row>
    <row r="1048" spans="1:23" s="306" customFormat="1" x14ac:dyDescent="0.2">
      <c r="A1048" s="378"/>
      <c r="B1048" s="308"/>
      <c r="C1048" s="330"/>
      <c r="D1048" s="349"/>
      <c r="E1048" s="349"/>
      <c r="F1048" s="349"/>
      <c r="I1048" s="307"/>
      <c r="J1048" s="307"/>
      <c r="K1048" s="307"/>
      <c r="L1048" s="307"/>
      <c r="M1048" s="307"/>
      <c r="N1048" s="307"/>
      <c r="O1048" s="307"/>
      <c r="P1048" s="307"/>
      <c r="Q1048" s="307"/>
      <c r="R1048" s="307"/>
      <c r="S1048" s="307"/>
      <c r="T1048" s="307"/>
      <c r="U1048" s="307"/>
      <c r="V1048" s="307"/>
      <c r="W1048" s="307"/>
    </row>
    <row r="1049" spans="1:23" s="306" customFormat="1" x14ac:dyDescent="0.2">
      <c r="A1049" s="378"/>
      <c r="B1049" s="308"/>
      <c r="C1049" s="330"/>
      <c r="D1049" s="349"/>
      <c r="E1049" s="349"/>
      <c r="F1049" s="349"/>
      <c r="I1049" s="307"/>
      <c r="J1049" s="307"/>
      <c r="K1049" s="307"/>
      <c r="L1049" s="307"/>
      <c r="M1049" s="307"/>
      <c r="N1049" s="307"/>
      <c r="O1049" s="307"/>
      <c r="P1049" s="307"/>
      <c r="Q1049" s="307"/>
      <c r="R1049" s="307"/>
      <c r="S1049" s="307"/>
      <c r="T1049" s="307"/>
      <c r="U1049" s="307"/>
      <c r="V1049" s="307"/>
      <c r="W1049" s="307"/>
    </row>
    <row r="1050" spans="1:23" s="306" customFormat="1" x14ac:dyDescent="0.2">
      <c r="A1050" s="378"/>
      <c r="B1050" s="308"/>
      <c r="C1050" s="330"/>
      <c r="D1050" s="349"/>
      <c r="E1050" s="349"/>
      <c r="F1050" s="349"/>
      <c r="I1050" s="307"/>
      <c r="J1050" s="307"/>
      <c r="K1050" s="307"/>
      <c r="L1050" s="307"/>
      <c r="M1050" s="307"/>
      <c r="N1050" s="307"/>
      <c r="O1050" s="307"/>
      <c r="P1050" s="307"/>
      <c r="Q1050" s="307"/>
      <c r="R1050" s="307"/>
      <c r="S1050" s="307"/>
      <c r="T1050" s="307"/>
      <c r="U1050" s="307"/>
      <c r="V1050" s="307"/>
      <c r="W1050" s="307"/>
    </row>
    <row r="1051" spans="1:23" s="306" customFormat="1" x14ac:dyDescent="0.2">
      <c r="A1051" s="378"/>
      <c r="B1051" s="308"/>
      <c r="C1051" s="330"/>
      <c r="D1051" s="349"/>
      <c r="E1051" s="349"/>
      <c r="F1051" s="349"/>
      <c r="I1051" s="307"/>
      <c r="J1051" s="307"/>
      <c r="K1051" s="307"/>
      <c r="L1051" s="307"/>
      <c r="M1051" s="307"/>
      <c r="N1051" s="307"/>
      <c r="O1051" s="307"/>
      <c r="P1051" s="307"/>
      <c r="Q1051" s="307"/>
      <c r="R1051" s="307"/>
      <c r="S1051" s="307"/>
      <c r="T1051" s="307"/>
      <c r="U1051" s="307"/>
      <c r="V1051" s="307"/>
      <c r="W1051" s="307"/>
    </row>
    <row r="1052" spans="1:23" s="306" customFormat="1" x14ac:dyDescent="0.2">
      <c r="A1052" s="378"/>
      <c r="B1052" s="308"/>
      <c r="C1052" s="330"/>
      <c r="D1052" s="349"/>
      <c r="E1052" s="349"/>
      <c r="F1052" s="349"/>
      <c r="I1052" s="307"/>
      <c r="J1052" s="307"/>
      <c r="K1052" s="307"/>
      <c r="L1052" s="307"/>
      <c r="M1052" s="307"/>
      <c r="N1052" s="307"/>
      <c r="O1052" s="307"/>
      <c r="P1052" s="307"/>
      <c r="Q1052" s="307"/>
      <c r="R1052" s="307"/>
      <c r="S1052" s="307"/>
      <c r="T1052" s="307"/>
      <c r="U1052" s="307"/>
      <c r="V1052" s="307"/>
      <c r="W1052" s="307"/>
    </row>
    <row r="1053" spans="1:23" s="306" customFormat="1" x14ac:dyDescent="0.2">
      <c r="A1053" s="378"/>
      <c r="B1053" s="308"/>
      <c r="C1053" s="330"/>
      <c r="D1053" s="349"/>
      <c r="E1053" s="349"/>
      <c r="F1053" s="349"/>
      <c r="I1053" s="307"/>
      <c r="J1053" s="307"/>
      <c r="K1053" s="307"/>
      <c r="L1053" s="307"/>
      <c r="M1053" s="307"/>
      <c r="N1053" s="307"/>
      <c r="O1053" s="307"/>
      <c r="P1053" s="307"/>
      <c r="Q1053" s="307"/>
      <c r="R1053" s="307"/>
      <c r="S1053" s="307"/>
      <c r="T1053" s="307"/>
      <c r="U1053" s="307"/>
      <c r="V1053" s="307"/>
      <c r="W1053" s="307"/>
    </row>
    <row r="1054" spans="1:23" s="306" customFormat="1" x14ac:dyDescent="0.2">
      <c r="A1054" s="378"/>
      <c r="B1054" s="308"/>
      <c r="C1054" s="330"/>
      <c r="D1054" s="349"/>
      <c r="E1054" s="349"/>
      <c r="F1054" s="349"/>
      <c r="I1054" s="307"/>
      <c r="J1054" s="307"/>
      <c r="K1054" s="307"/>
      <c r="L1054" s="307"/>
      <c r="M1054" s="307"/>
      <c r="N1054" s="307"/>
      <c r="O1054" s="307"/>
      <c r="P1054" s="307"/>
      <c r="Q1054" s="307"/>
      <c r="R1054" s="307"/>
      <c r="S1054" s="307"/>
      <c r="T1054" s="307"/>
      <c r="U1054" s="307"/>
      <c r="V1054" s="307"/>
      <c r="W1054" s="307"/>
    </row>
    <row r="1055" spans="1:23" s="306" customFormat="1" x14ac:dyDescent="0.2">
      <c r="A1055" s="378"/>
      <c r="B1055" s="308"/>
      <c r="C1055" s="330"/>
      <c r="D1055" s="349"/>
      <c r="E1055" s="349"/>
      <c r="F1055" s="349"/>
      <c r="I1055" s="307"/>
      <c r="J1055" s="307"/>
      <c r="K1055" s="307"/>
      <c r="L1055" s="307"/>
      <c r="M1055" s="307"/>
      <c r="N1055" s="307"/>
      <c r="O1055" s="307"/>
      <c r="P1055" s="307"/>
      <c r="Q1055" s="307"/>
      <c r="R1055" s="307"/>
      <c r="S1055" s="307"/>
      <c r="T1055" s="307"/>
      <c r="U1055" s="307"/>
      <c r="V1055" s="307"/>
      <c r="W1055" s="307"/>
    </row>
    <row r="1056" spans="1:23" s="306" customFormat="1" x14ac:dyDescent="0.2">
      <c r="A1056" s="378"/>
      <c r="B1056" s="308"/>
      <c r="C1056" s="330"/>
      <c r="D1056" s="349"/>
      <c r="E1056" s="349"/>
      <c r="F1056" s="349"/>
      <c r="I1056" s="307"/>
      <c r="J1056" s="307"/>
      <c r="K1056" s="307"/>
      <c r="L1056" s="307"/>
      <c r="M1056" s="307"/>
      <c r="N1056" s="307"/>
      <c r="O1056" s="307"/>
      <c r="P1056" s="307"/>
      <c r="Q1056" s="307"/>
      <c r="R1056" s="307"/>
      <c r="S1056" s="307"/>
      <c r="T1056" s="307"/>
      <c r="U1056" s="307"/>
      <c r="V1056" s="307"/>
      <c r="W1056" s="307"/>
    </row>
    <row r="1057" spans="1:23" s="306" customFormat="1" x14ac:dyDescent="0.2">
      <c r="A1057" s="378"/>
      <c r="B1057" s="308"/>
      <c r="C1057" s="330"/>
      <c r="D1057" s="349"/>
      <c r="E1057" s="349"/>
      <c r="F1057" s="349"/>
      <c r="I1057" s="307"/>
      <c r="J1057" s="307"/>
      <c r="K1057" s="307"/>
      <c r="L1057" s="307"/>
      <c r="M1057" s="307"/>
      <c r="N1057" s="307"/>
      <c r="O1057" s="307"/>
      <c r="P1057" s="307"/>
      <c r="Q1057" s="307"/>
      <c r="R1057" s="307"/>
      <c r="S1057" s="307"/>
      <c r="T1057" s="307"/>
      <c r="U1057" s="307"/>
      <c r="V1057" s="307"/>
      <c r="W1057" s="307"/>
    </row>
    <row r="1058" spans="1:23" s="306" customFormat="1" x14ac:dyDescent="0.2">
      <c r="A1058" s="378"/>
      <c r="B1058" s="308"/>
      <c r="C1058" s="330"/>
      <c r="D1058" s="349"/>
      <c r="E1058" s="349"/>
      <c r="F1058" s="349"/>
      <c r="I1058" s="307"/>
      <c r="J1058" s="307"/>
      <c r="K1058" s="307"/>
      <c r="L1058" s="307"/>
      <c r="M1058" s="307"/>
      <c r="N1058" s="307"/>
      <c r="O1058" s="307"/>
      <c r="P1058" s="307"/>
      <c r="Q1058" s="307"/>
      <c r="R1058" s="307"/>
      <c r="S1058" s="307"/>
      <c r="T1058" s="307"/>
      <c r="U1058" s="307"/>
      <c r="V1058" s="307"/>
      <c r="W1058" s="307"/>
    </row>
    <row r="1059" spans="1:23" s="306" customFormat="1" x14ac:dyDescent="0.2">
      <c r="A1059" s="378"/>
      <c r="B1059" s="308"/>
      <c r="C1059" s="330"/>
      <c r="D1059" s="349"/>
      <c r="E1059" s="349"/>
      <c r="F1059" s="349"/>
      <c r="I1059" s="307"/>
      <c r="J1059" s="307"/>
      <c r="K1059" s="307"/>
      <c r="L1059" s="307"/>
      <c r="M1059" s="307"/>
      <c r="N1059" s="307"/>
      <c r="O1059" s="307"/>
      <c r="P1059" s="307"/>
      <c r="Q1059" s="307"/>
      <c r="R1059" s="307"/>
      <c r="S1059" s="307"/>
      <c r="T1059" s="307"/>
      <c r="U1059" s="307"/>
      <c r="V1059" s="307"/>
      <c r="W1059" s="307"/>
    </row>
    <row r="1060" spans="1:23" s="306" customFormat="1" x14ac:dyDescent="0.2">
      <c r="A1060" s="378"/>
      <c r="B1060" s="308"/>
      <c r="C1060" s="330"/>
      <c r="D1060" s="349"/>
      <c r="E1060" s="349"/>
      <c r="F1060" s="349"/>
      <c r="I1060" s="307"/>
      <c r="J1060" s="307"/>
      <c r="K1060" s="307"/>
      <c r="L1060" s="307"/>
      <c r="M1060" s="307"/>
      <c r="N1060" s="307"/>
      <c r="O1060" s="307"/>
      <c r="P1060" s="307"/>
      <c r="Q1060" s="307"/>
      <c r="R1060" s="307"/>
      <c r="S1060" s="307"/>
      <c r="T1060" s="307"/>
      <c r="U1060" s="307"/>
      <c r="V1060" s="307"/>
      <c r="W1060" s="307"/>
    </row>
    <row r="1061" spans="1:23" s="306" customFormat="1" x14ac:dyDescent="0.2">
      <c r="A1061" s="378"/>
      <c r="B1061" s="308"/>
      <c r="C1061" s="330"/>
      <c r="D1061" s="349"/>
      <c r="E1061" s="349"/>
      <c r="F1061" s="349"/>
      <c r="I1061" s="307"/>
      <c r="J1061" s="307"/>
      <c r="K1061" s="307"/>
      <c r="L1061" s="307"/>
      <c r="M1061" s="307"/>
      <c r="N1061" s="307"/>
      <c r="O1061" s="307"/>
      <c r="P1061" s="307"/>
      <c r="Q1061" s="307"/>
      <c r="R1061" s="307"/>
      <c r="S1061" s="307"/>
      <c r="T1061" s="307"/>
      <c r="U1061" s="307"/>
      <c r="V1061" s="307"/>
      <c r="W1061" s="307"/>
    </row>
    <row r="1062" spans="1:23" s="306" customFormat="1" x14ac:dyDescent="0.2">
      <c r="A1062" s="378"/>
      <c r="B1062" s="308"/>
      <c r="C1062" s="330"/>
      <c r="D1062" s="349"/>
      <c r="E1062" s="349"/>
      <c r="F1062" s="349"/>
      <c r="I1062" s="307"/>
      <c r="J1062" s="307"/>
      <c r="K1062" s="307"/>
      <c r="L1062" s="307"/>
      <c r="M1062" s="307"/>
      <c r="N1062" s="307"/>
      <c r="O1062" s="307"/>
      <c r="P1062" s="307"/>
      <c r="Q1062" s="307"/>
      <c r="R1062" s="307"/>
      <c r="S1062" s="307"/>
      <c r="T1062" s="307"/>
      <c r="U1062" s="307"/>
      <c r="V1062" s="307"/>
      <c r="W1062" s="307"/>
    </row>
    <row r="1063" spans="1:23" s="306" customFormat="1" x14ac:dyDescent="0.2">
      <c r="A1063" s="378"/>
      <c r="B1063" s="308"/>
      <c r="C1063" s="330"/>
      <c r="D1063" s="349"/>
      <c r="E1063" s="349"/>
      <c r="F1063" s="349"/>
      <c r="I1063" s="307"/>
      <c r="J1063" s="307"/>
      <c r="K1063" s="307"/>
      <c r="L1063" s="307"/>
      <c r="M1063" s="307"/>
      <c r="N1063" s="307"/>
      <c r="O1063" s="307"/>
      <c r="P1063" s="307"/>
      <c r="Q1063" s="307"/>
      <c r="R1063" s="307"/>
      <c r="S1063" s="307"/>
      <c r="T1063" s="307"/>
      <c r="U1063" s="307"/>
      <c r="V1063" s="307"/>
      <c r="W1063" s="307"/>
    </row>
    <row r="1064" spans="1:23" s="306" customFormat="1" x14ac:dyDescent="0.2">
      <c r="A1064" s="378"/>
      <c r="B1064" s="308"/>
      <c r="C1064" s="330"/>
      <c r="D1064" s="349"/>
      <c r="E1064" s="349"/>
      <c r="F1064" s="349"/>
      <c r="I1064" s="307"/>
      <c r="J1064" s="307"/>
      <c r="K1064" s="307"/>
      <c r="L1064" s="307"/>
      <c r="M1064" s="307"/>
      <c r="N1064" s="307"/>
      <c r="O1064" s="307"/>
      <c r="P1064" s="307"/>
      <c r="Q1064" s="307"/>
      <c r="R1064" s="307"/>
      <c r="S1064" s="307"/>
      <c r="T1064" s="307"/>
      <c r="U1064" s="307"/>
      <c r="V1064" s="307"/>
      <c r="W1064" s="307"/>
    </row>
    <row r="1065" spans="1:23" s="306" customFormat="1" x14ac:dyDescent="0.2">
      <c r="A1065" s="378"/>
      <c r="B1065" s="308"/>
      <c r="C1065" s="330"/>
      <c r="D1065" s="349"/>
      <c r="E1065" s="349"/>
      <c r="F1065" s="349"/>
      <c r="I1065" s="307"/>
      <c r="J1065" s="307"/>
      <c r="K1065" s="307"/>
      <c r="L1065" s="307"/>
      <c r="M1065" s="307"/>
      <c r="N1065" s="307"/>
      <c r="O1065" s="307"/>
      <c r="P1065" s="307"/>
      <c r="Q1065" s="307"/>
      <c r="R1065" s="307"/>
      <c r="S1065" s="307"/>
      <c r="T1065" s="307"/>
      <c r="U1065" s="307"/>
      <c r="V1065" s="307"/>
      <c r="W1065" s="307"/>
    </row>
    <row r="1066" spans="1:23" s="306" customFormat="1" x14ac:dyDescent="0.2">
      <c r="A1066" s="378"/>
      <c r="B1066" s="308"/>
      <c r="C1066" s="330"/>
      <c r="D1066" s="349"/>
      <c r="E1066" s="349"/>
      <c r="F1066" s="349"/>
      <c r="I1066" s="307"/>
      <c r="J1066" s="307"/>
      <c r="K1066" s="307"/>
      <c r="L1066" s="307"/>
      <c r="M1066" s="307"/>
      <c r="N1066" s="307"/>
      <c r="O1066" s="307"/>
      <c r="P1066" s="307"/>
      <c r="Q1066" s="307"/>
      <c r="R1066" s="307"/>
      <c r="S1066" s="307"/>
      <c r="T1066" s="307"/>
      <c r="U1066" s="307"/>
      <c r="V1066" s="307"/>
      <c r="W1066" s="307"/>
    </row>
    <row r="1067" spans="1:23" s="306" customFormat="1" x14ac:dyDescent="0.2">
      <c r="A1067" s="378"/>
      <c r="B1067" s="308"/>
      <c r="C1067" s="330"/>
      <c r="D1067" s="349"/>
      <c r="E1067" s="349"/>
      <c r="F1067" s="349"/>
      <c r="I1067" s="307"/>
      <c r="J1067" s="307"/>
      <c r="K1067" s="307"/>
      <c r="L1067" s="307"/>
      <c r="M1067" s="307"/>
      <c r="N1067" s="307"/>
      <c r="O1067" s="307"/>
      <c r="P1067" s="307"/>
      <c r="Q1067" s="307"/>
      <c r="R1067" s="307"/>
      <c r="S1067" s="307"/>
      <c r="T1067" s="307"/>
      <c r="U1067" s="307"/>
      <c r="V1067" s="307"/>
      <c r="W1067" s="307"/>
    </row>
    <row r="1068" spans="1:23" s="306" customFormat="1" x14ac:dyDescent="0.2">
      <c r="A1068" s="378"/>
      <c r="B1068" s="308"/>
      <c r="C1068" s="330"/>
      <c r="D1068" s="349"/>
      <c r="E1068" s="349"/>
      <c r="F1068" s="349"/>
      <c r="I1068" s="307"/>
      <c r="J1068" s="307"/>
      <c r="K1068" s="307"/>
      <c r="L1068" s="307"/>
      <c r="M1068" s="307"/>
      <c r="N1068" s="307"/>
      <c r="O1068" s="307"/>
      <c r="P1068" s="307"/>
      <c r="Q1068" s="307"/>
      <c r="R1068" s="307"/>
      <c r="S1068" s="307"/>
      <c r="T1068" s="307"/>
      <c r="U1068" s="307"/>
      <c r="V1068" s="307"/>
      <c r="W1068" s="307"/>
    </row>
    <row r="1069" spans="1:23" s="306" customFormat="1" x14ac:dyDescent="0.2">
      <c r="A1069" s="378"/>
      <c r="B1069" s="308"/>
      <c r="C1069" s="330"/>
      <c r="D1069" s="349"/>
      <c r="E1069" s="349"/>
      <c r="F1069" s="349"/>
      <c r="I1069" s="307"/>
      <c r="J1069" s="307"/>
      <c r="K1069" s="307"/>
      <c r="L1069" s="307"/>
      <c r="M1069" s="307"/>
      <c r="N1069" s="307"/>
      <c r="O1069" s="307"/>
      <c r="P1069" s="307"/>
      <c r="Q1069" s="307"/>
      <c r="R1069" s="307"/>
      <c r="S1069" s="307"/>
      <c r="T1069" s="307"/>
      <c r="U1069" s="307"/>
      <c r="V1069" s="307"/>
      <c r="W1069" s="307"/>
    </row>
    <row r="1070" spans="1:23" s="306" customFormat="1" x14ac:dyDescent="0.2">
      <c r="A1070" s="378"/>
      <c r="B1070" s="308"/>
      <c r="C1070" s="330"/>
      <c r="D1070" s="349"/>
      <c r="E1070" s="349"/>
      <c r="F1070" s="349"/>
      <c r="I1070" s="307"/>
      <c r="J1070" s="307"/>
      <c r="K1070" s="307"/>
      <c r="L1070" s="307"/>
      <c r="M1070" s="307"/>
      <c r="N1070" s="307"/>
      <c r="O1070" s="307"/>
      <c r="P1070" s="307"/>
      <c r="Q1070" s="307"/>
      <c r="R1070" s="307"/>
      <c r="S1070" s="307"/>
      <c r="T1070" s="307"/>
      <c r="U1070" s="307"/>
      <c r="V1070" s="307"/>
      <c r="W1070" s="307"/>
    </row>
    <row r="1071" spans="1:23" s="306" customFormat="1" x14ac:dyDescent="0.2">
      <c r="A1071" s="378"/>
      <c r="B1071" s="308"/>
      <c r="C1071" s="330"/>
      <c r="D1071" s="349"/>
      <c r="E1071" s="349"/>
      <c r="F1071" s="349"/>
      <c r="I1071" s="307"/>
      <c r="J1071" s="307"/>
      <c r="K1071" s="307"/>
      <c r="L1071" s="307"/>
      <c r="M1071" s="307"/>
      <c r="N1071" s="307"/>
      <c r="O1071" s="307"/>
      <c r="P1071" s="307"/>
      <c r="Q1071" s="307"/>
      <c r="R1071" s="307"/>
      <c r="S1071" s="307"/>
      <c r="T1071" s="307"/>
      <c r="U1071" s="307"/>
      <c r="V1071" s="307"/>
      <c r="W1071" s="307"/>
    </row>
    <row r="1072" spans="1:23" s="306" customFormat="1" x14ac:dyDescent="0.2">
      <c r="A1072" s="378"/>
      <c r="B1072" s="308"/>
      <c r="C1072" s="330"/>
      <c r="D1072" s="349"/>
      <c r="E1072" s="349"/>
      <c r="F1072" s="349"/>
      <c r="I1072" s="307"/>
      <c r="J1072" s="307"/>
      <c r="K1072" s="307"/>
      <c r="L1072" s="307"/>
      <c r="M1072" s="307"/>
      <c r="N1072" s="307"/>
      <c r="O1072" s="307"/>
      <c r="P1072" s="307"/>
      <c r="Q1072" s="307"/>
      <c r="R1072" s="307"/>
      <c r="S1072" s="307"/>
      <c r="T1072" s="307"/>
      <c r="U1072" s="307"/>
      <c r="V1072" s="307"/>
      <c r="W1072" s="307"/>
    </row>
    <row r="1073" spans="1:23" s="306" customFormat="1" x14ac:dyDescent="0.2">
      <c r="A1073" s="378"/>
      <c r="B1073" s="308"/>
      <c r="C1073" s="330"/>
      <c r="D1073" s="349"/>
      <c r="E1073" s="349"/>
      <c r="F1073" s="349"/>
      <c r="I1073" s="307"/>
      <c r="J1073" s="307"/>
      <c r="K1073" s="307"/>
      <c r="L1073" s="307"/>
      <c r="M1073" s="307"/>
      <c r="N1073" s="307"/>
      <c r="O1073" s="307"/>
      <c r="P1073" s="307"/>
      <c r="Q1073" s="307"/>
      <c r="R1073" s="307"/>
      <c r="S1073" s="307"/>
      <c r="T1073" s="307"/>
      <c r="U1073" s="307"/>
      <c r="V1073" s="307"/>
      <c r="W1073" s="307"/>
    </row>
    <row r="1074" spans="1:23" s="306" customFormat="1" x14ac:dyDescent="0.2">
      <c r="A1074" s="378"/>
      <c r="B1074" s="308"/>
      <c r="C1074" s="330"/>
      <c r="D1074" s="349"/>
      <c r="E1074" s="349"/>
      <c r="F1074" s="349"/>
      <c r="I1074" s="307"/>
      <c r="J1074" s="307"/>
      <c r="K1074" s="307"/>
      <c r="L1074" s="307"/>
      <c r="M1074" s="307"/>
      <c r="N1074" s="307"/>
      <c r="O1074" s="307"/>
      <c r="P1074" s="307"/>
      <c r="Q1074" s="307"/>
      <c r="R1074" s="307"/>
      <c r="S1074" s="307"/>
      <c r="T1074" s="307"/>
      <c r="U1074" s="307"/>
      <c r="V1074" s="307"/>
      <c r="W1074" s="307"/>
    </row>
    <row r="1075" spans="1:23" s="306" customFormat="1" x14ac:dyDescent="0.2">
      <c r="A1075" s="378"/>
      <c r="B1075" s="308"/>
      <c r="C1075" s="330"/>
      <c r="D1075" s="349"/>
      <c r="E1075" s="349"/>
      <c r="F1075" s="349"/>
      <c r="I1075" s="307"/>
      <c r="J1075" s="307"/>
      <c r="K1075" s="307"/>
      <c r="L1075" s="307"/>
      <c r="M1075" s="307"/>
      <c r="N1075" s="307"/>
      <c r="O1075" s="307"/>
      <c r="P1075" s="307"/>
      <c r="Q1075" s="307"/>
      <c r="R1075" s="307"/>
      <c r="S1075" s="307"/>
      <c r="T1075" s="307"/>
      <c r="U1075" s="307"/>
      <c r="V1075" s="307"/>
      <c r="W1075" s="307"/>
    </row>
    <row r="1076" spans="1:23" s="306" customFormat="1" x14ac:dyDescent="0.2">
      <c r="A1076" s="378"/>
      <c r="B1076" s="308"/>
      <c r="C1076" s="330"/>
      <c r="D1076" s="349"/>
      <c r="E1076" s="349"/>
      <c r="F1076" s="349"/>
      <c r="I1076" s="307"/>
      <c r="J1076" s="307"/>
      <c r="K1076" s="307"/>
      <c r="L1076" s="307"/>
      <c r="M1076" s="307"/>
      <c r="N1076" s="307"/>
      <c r="O1076" s="307"/>
      <c r="P1076" s="307"/>
      <c r="Q1076" s="307"/>
      <c r="R1076" s="307"/>
      <c r="S1076" s="307"/>
      <c r="T1076" s="307"/>
      <c r="U1076" s="307"/>
      <c r="V1076" s="307"/>
      <c r="W1076" s="307"/>
    </row>
    <row r="1077" spans="1:23" s="306" customFormat="1" x14ac:dyDescent="0.2">
      <c r="A1077" s="378"/>
      <c r="B1077" s="308"/>
      <c r="C1077" s="330"/>
      <c r="D1077" s="349"/>
      <c r="E1077" s="349"/>
      <c r="F1077" s="349"/>
      <c r="I1077" s="307"/>
      <c r="J1077" s="307"/>
      <c r="K1077" s="307"/>
      <c r="L1077" s="307"/>
      <c r="M1077" s="307"/>
      <c r="N1077" s="307"/>
      <c r="O1077" s="307"/>
      <c r="P1077" s="307"/>
      <c r="Q1077" s="307"/>
      <c r="R1077" s="307"/>
      <c r="S1077" s="307"/>
      <c r="T1077" s="307"/>
      <c r="U1077" s="307"/>
      <c r="V1077" s="307"/>
      <c r="W1077" s="307"/>
    </row>
    <row r="1078" spans="1:23" s="306" customFormat="1" x14ac:dyDescent="0.2">
      <c r="A1078" s="378"/>
      <c r="B1078" s="308"/>
      <c r="C1078" s="330"/>
      <c r="D1078" s="349"/>
      <c r="E1078" s="349"/>
      <c r="F1078" s="349"/>
      <c r="I1078" s="307"/>
      <c r="J1078" s="307"/>
      <c r="K1078" s="307"/>
      <c r="L1078" s="307"/>
      <c r="M1078" s="307"/>
      <c r="N1078" s="307"/>
      <c r="O1078" s="307"/>
      <c r="P1078" s="307"/>
      <c r="Q1078" s="307"/>
      <c r="R1078" s="307"/>
      <c r="S1078" s="307"/>
      <c r="T1078" s="307"/>
      <c r="U1078" s="307"/>
      <c r="V1078" s="307"/>
      <c r="W1078" s="307"/>
    </row>
    <row r="1079" spans="1:23" s="306" customFormat="1" x14ac:dyDescent="0.2">
      <c r="A1079" s="378"/>
      <c r="B1079" s="308"/>
      <c r="C1079" s="330"/>
      <c r="D1079" s="349"/>
      <c r="E1079" s="349"/>
      <c r="F1079" s="349"/>
      <c r="I1079" s="307"/>
      <c r="J1079" s="307"/>
      <c r="K1079" s="307"/>
      <c r="L1079" s="307"/>
      <c r="M1079" s="307"/>
      <c r="N1079" s="307"/>
      <c r="O1079" s="307"/>
      <c r="P1079" s="307"/>
      <c r="Q1079" s="307"/>
      <c r="R1079" s="307"/>
      <c r="S1079" s="307"/>
      <c r="T1079" s="307"/>
      <c r="U1079" s="307"/>
      <c r="V1079" s="307"/>
      <c r="W1079" s="307"/>
    </row>
    <row r="1080" spans="1:23" s="306" customFormat="1" x14ac:dyDescent="0.2">
      <c r="A1080" s="378"/>
      <c r="B1080" s="308"/>
      <c r="C1080" s="330"/>
      <c r="D1080" s="349"/>
      <c r="E1080" s="349"/>
      <c r="F1080" s="349"/>
      <c r="I1080" s="307"/>
      <c r="J1080" s="307"/>
      <c r="K1080" s="307"/>
      <c r="L1080" s="307"/>
      <c r="M1080" s="307"/>
      <c r="N1080" s="307"/>
      <c r="O1080" s="307"/>
      <c r="P1080" s="307"/>
      <c r="Q1080" s="307"/>
      <c r="R1080" s="307"/>
      <c r="S1080" s="307"/>
      <c r="T1080" s="307"/>
      <c r="U1080" s="307"/>
      <c r="V1080" s="307"/>
      <c r="W1080" s="307"/>
    </row>
    <row r="1081" spans="1:23" s="306" customFormat="1" x14ac:dyDescent="0.2">
      <c r="A1081" s="378"/>
      <c r="B1081" s="308"/>
      <c r="C1081" s="330"/>
      <c r="D1081" s="349"/>
      <c r="E1081" s="349"/>
      <c r="F1081" s="349"/>
      <c r="I1081" s="307"/>
      <c r="J1081" s="307"/>
      <c r="K1081" s="307"/>
      <c r="L1081" s="307"/>
      <c r="M1081" s="307"/>
      <c r="N1081" s="307"/>
      <c r="O1081" s="307"/>
      <c r="P1081" s="307"/>
      <c r="Q1081" s="307"/>
      <c r="R1081" s="307"/>
      <c r="S1081" s="307"/>
      <c r="T1081" s="307"/>
      <c r="U1081" s="307"/>
      <c r="V1081" s="307"/>
      <c r="W1081" s="307"/>
    </row>
    <row r="1082" spans="1:23" s="306" customFormat="1" x14ac:dyDescent="0.2">
      <c r="A1082" s="378"/>
      <c r="B1082" s="308"/>
      <c r="C1082" s="330"/>
      <c r="D1082" s="349"/>
      <c r="E1082" s="349"/>
      <c r="F1082" s="349"/>
      <c r="I1082" s="307"/>
      <c r="J1082" s="307"/>
      <c r="K1082" s="307"/>
      <c r="L1082" s="307"/>
      <c r="M1082" s="307"/>
      <c r="N1082" s="307"/>
      <c r="O1082" s="307"/>
      <c r="P1082" s="307"/>
      <c r="Q1082" s="307"/>
      <c r="R1082" s="307"/>
      <c r="S1082" s="307"/>
      <c r="T1082" s="307"/>
      <c r="U1082" s="307"/>
      <c r="V1082" s="307"/>
      <c r="W1082" s="307"/>
    </row>
    <row r="1083" spans="1:23" s="306" customFormat="1" x14ac:dyDescent="0.2">
      <c r="A1083" s="378"/>
      <c r="B1083" s="308"/>
      <c r="C1083" s="330"/>
      <c r="D1083" s="349"/>
      <c r="E1083" s="349"/>
      <c r="F1083" s="349"/>
      <c r="I1083" s="307"/>
      <c r="J1083" s="307"/>
      <c r="K1083" s="307"/>
      <c r="L1083" s="307"/>
      <c r="M1083" s="307"/>
      <c r="N1083" s="307"/>
      <c r="O1083" s="307"/>
      <c r="P1083" s="307"/>
      <c r="Q1083" s="307"/>
      <c r="R1083" s="307"/>
      <c r="S1083" s="307"/>
      <c r="T1083" s="307"/>
      <c r="U1083" s="307"/>
      <c r="V1083" s="307"/>
      <c r="W1083" s="307"/>
    </row>
    <row r="1084" spans="1:23" s="306" customFormat="1" x14ac:dyDescent="0.2">
      <c r="A1084" s="378"/>
      <c r="B1084" s="308"/>
      <c r="C1084" s="330"/>
      <c r="D1084" s="349"/>
      <c r="E1084" s="349"/>
      <c r="F1084" s="349"/>
      <c r="I1084" s="307"/>
      <c r="J1084" s="307"/>
      <c r="K1084" s="307"/>
      <c r="L1084" s="307"/>
      <c r="M1084" s="307"/>
      <c r="N1084" s="307"/>
      <c r="O1084" s="307"/>
      <c r="P1084" s="307"/>
      <c r="Q1084" s="307"/>
      <c r="R1084" s="307"/>
      <c r="S1084" s="307"/>
      <c r="T1084" s="307"/>
      <c r="U1084" s="307"/>
      <c r="V1084" s="307"/>
      <c r="W1084" s="307"/>
    </row>
    <row r="1085" spans="1:23" s="306" customFormat="1" x14ac:dyDescent="0.2">
      <c r="A1085" s="378"/>
      <c r="B1085" s="308"/>
      <c r="C1085" s="330"/>
      <c r="D1085" s="349"/>
      <c r="E1085" s="349"/>
      <c r="F1085" s="349"/>
      <c r="I1085" s="307"/>
      <c r="J1085" s="307"/>
      <c r="K1085" s="307"/>
      <c r="L1085" s="307"/>
      <c r="M1085" s="307"/>
      <c r="N1085" s="307"/>
      <c r="O1085" s="307"/>
      <c r="P1085" s="307"/>
      <c r="Q1085" s="307"/>
      <c r="R1085" s="307"/>
      <c r="S1085" s="307"/>
      <c r="T1085" s="307"/>
      <c r="U1085" s="307"/>
      <c r="V1085" s="307"/>
      <c r="W1085" s="307"/>
    </row>
    <row r="1086" spans="1:23" s="306" customFormat="1" x14ac:dyDescent="0.2">
      <c r="A1086" s="378"/>
      <c r="B1086" s="308"/>
      <c r="C1086" s="330"/>
      <c r="D1086" s="349"/>
      <c r="E1086" s="349"/>
      <c r="F1086" s="349"/>
      <c r="I1086" s="307"/>
      <c r="J1086" s="307"/>
      <c r="K1086" s="307"/>
      <c r="L1086" s="307"/>
      <c r="M1086" s="307"/>
      <c r="N1086" s="307"/>
      <c r="O1086" s="307"/>
      <c r="P1086" s="307"/>
      <c r="Q1086" s="307"/>
      <c r="R1086" s="307"/>
      <c r="S1086" s="307"/>
      <c r="T1086" s="307"/>
      <c r="U1086" s="307"/>
      <c r="V1086" s="307"/>
      <c r="W1086" s="307"/>
    </row>
    <row r="1087" spans="1:23" s="306" customFormat="1" x14ac:dyDescent="0.2">
      <c r="A1087" s="378"/>
      <c r="B1087" s="308"/>
      <c r="C1087" s="330"/>
      <c r="D1087" s="349"/>
      <c r="E1087" s="349"/>
      <c r="F1087" s="349"/>
      <c r="I1087" s="307"/>
      <c r="J1087" s="307"/>
      <c r="K1087" s="307"/>
      <c r="L1087" s="307"/>
      <c r="M1087" s="307"/>
      <c r="N1087" s="307"/>
      <c r="O1087" s="307"/>
      <c r="P1087" s="307"/>
      <c r="Q1087" s="307"/>
      <c r="R1087" s="307"/>
      <c r="S1087" s="307"/>
      <c r="T1087" s="307"/>
      <c r="U1087" s="307"/>
      <c r="V1087" s="307"/>
      <c r="W1087" s="307"/>
    </row>
    <row r="1088" spans="1:23" s="306" customFormat="1" x14ac:dyDescent="0.2">
      <c r="A1088" s="378"/>
      <c r="B1088" s="308"/>
      <c r="C1088" s="330"/>
      <c r="D1088" s="349"/>
      <c r="E1088" s="349"/>
      <c r="F1088" s="349"/>
      <c r="I1088" s="307"/>
      <c r="J1088" s="307"/>
      <c r="K1088" s="307"/>
      <c r="L1088" s="307"/>
      <c r="M1088" s="307"/>
      <c r="N1088" s="307"/>
      <c r="O1088" s="307"/>
      <c r="P1088" s="307"/>
      <c r="Q1088" s="307"/>
      <c r="R1088" s="307"/>
      <c r="S1088" s="307"/>
      <c r="T1088" s="307"/>
      <c r="U1088" s="307"/>
      <c r="V1088" s="307"/>
      <c r="W1088" s="307"/>
    </row>
    <row r="1089" spans="1:23" s="306" customFormat="1" x14ac:dyDescent="0.2">
      <c r="A1089" s="378"/>
      <c r="B1089" s="308"/>
      <c r="C1089" s="330"/>
      <c r="D1089" s="349"/>
      <c r="E1089" s="349"/>
      <c r="F1089" s="349"/>
      <c r="I1089" s="307"/>
      <c r="J1089" s="307"/>
      <c r="K1089" s="307"/>
      <c r="L1089" s="307"/>
      <c r="M1089" s="307"/>
      <c r="N1089" s="307"/>
      <c r="O1089" s="307"/>
      <c r="P1089" s="307"/>
      <c r="Q1089" s="307"/>
      <c r="R1089" s="307"/>
      <c r="S1089" s="307"/>
      <c r="T1089" s="307"/>
      <c r="U1089" s="307"/>
      <c r="V1089" s="307"/>
      <c r="W1089" s="307"/>
    </row>
    <row r="1090" spans="1:23" s="306" customFormat="1" x14ac:dyDescent="0.2">
      <c r="A1090" s="378"/>
      <c r="B1090" s="308"/>
      <c r="C1090" s="330"/>
      <c r="D1090" s="349"/>
      <c r="E1090" s="349"/>
      <c r="F1090" s="349"/>
      <c r="I1090" s="307"/>
      <c r="J1090" s="307"/>
      <c r="K1090" s="307"/>
      <c r="L1090" s="307"/>
      <c r="M1090" s="307"/>
      <c r="N1090" s="307"/>
      <c r="O1090" s="307"/>
      <c r="P1090" s="307"/>
      <c r="Q1090" s="307"/>
      <c r="R1090" s="307"/>
      <c r="S1090" s="307"/>
      <c r="T1090" s="307"/>
      <c r="U1090" s="307"/>
      <c r="V1090" s="307"/>
      <c r="W1090" s="307"/>
    </row>
    <row r="1091" spans="1:23" s="306" customFormat="1" x14ac:dyDescent="0.2">
      <c r="A1091" s="378"/>
      <c r="B1091" s="308"/>
      <c r="C1091" s="330"/>
      <c r="D1091" s="349"/>
      <c r="E1091" s="349"/>
      <c r="F1091" s="349"/>
      <c r="I1091" s="307"/>
      <c r="J1091" s="307"/>
      <c r="K1091" s="307"/>
      <c r="L1091" s="307"/>
      <c r="M1091" s="307"/>
      <c r="N1091" s="307"/>
      <c r="O1091" s="307"/>
      <c r="P1091" s="307"/>
      <c r="Q1091" s="307"/>
      <c r="R1091" s="307"/>
      <c r="S1091" s="307"/>
      <c r="T1091" s="307"/>
      <c r="U1091" s="307"/>
      <c r="V1091" s="307"/>
      <c r="W1091" s="307"/>
    </row>
    <row r="1092" spans="1:23" s="306" customFormat="1" x14ac:dyDescent="0.2">
      <c r="A1092" s="378"/>
      <c r="B1092" s="308"/>
      <c r="C1092" s="330"/>
      <c r="D1092" s="349"/>
      <c r="E1092" s="349"/>
      <c r="F1092" s="349"/>
      <c r="I1092" s="307"/>
      <c r="J1092" s="307"/>
      <c r="K1092" s="307"/>
      <c r="L1092" s="307"/>
      <c r="M1092" s="307"/>
      <c r="N1092" s="307"/>
      <c r="O1092" s="307"/>
      <c r="P1092" s="307"/>
      <c r="Q1092" s="307"/>
      <c r="R1092" s="307"/>
      <c r="S1092" s="307"/>
      <c r="T1092" s="307"/>
      <c r="U1092" s="307"/>
      <c r="V1092" s="307"/>
      <c r="W1092" s="307"/>
    </row>
    <row r="1093" spans="1:23" s="306" customFormat="1" x14ac:dyDescent="0.2">
      <c r="A1093" s="378"/>
      <c r="B1093" s="308"/>
      <c r="C1093" s="330"/>
      <c r="D1093" s="349"/>
      <c r="E1093" s="349"/>
      <c r="F1093" s="349"/>
      <c r="I1093" s="307"/>
      <c r="J1093" s="307"/>
      <c r="K1093" s="307"/>
      <c r="L1093" s="307"/>
      <c r="M1093" s="307"/>
      <c r="N1093" s="307"/>
      <c r="O1093" s="307"/>
      <c r="P1093" s="307"/>
      <c r="Q1093" s="307"/>
      <c r="R1093" s="307"/>
      <c r="S1093" s="307"/>
      <c r="T1093" s="307"/>
      <c r="U1093" s="307"/>
      <c r="V1093" s="307"/>
      <c r="W1093" s="307"/>
    </row>
    <row r="1094" spans="1:23" s="306" customFormat="1" x14ac:dyDescent="0.2">
      <c r="A1094" s="378"/>
      <c r="B1094" s="308"/>
      <c r="C1094" s="330"/>
      <c r="D1094" s="349"/>
      <c r="E1094" s="349"/>
      <c r="F1094" s="349"/>
      <c r="I1094" s="307"/>
      <c r="J1094" s="307"/>
      <c r="K1094" s="307"/>
      <c r="L1094" s="307"/>
      <c r="M1094" s="307"/>
      <c r="N1094" s="307"/>
      <c r="O1094" s="307"/>
      <c r="P1094" s="307"/>
      <c r="Q1094" s="307"/>
      <c r="R1094" s="307"/>
      <c r="S1094" s="307"/>
      <c r="T1094" s="307"/>
      <c r="U1094" s="307"/>
      <c r="V1094" s="307"/>
      <c r="W1094" s="307"/>
    </row>
    <row r="1095" spans="1:23" s="306" customFormat="1" x14ac:dyDescent="0.2">
      <c r="A1095" s="378"/>
      <c r="B1095" s="308"/>
      <c r="C1095" s="330"/>
      <c r="D1095" s="349"/>
      <c r="E1095" s="349"/>
      <c r="F1095" s="349"/>
      <c r="I1095" s="307"/>
      <c r="J1095" s="307"/>
      <c r="K1095" s="307"/>
      <c r="L1095" s="307"/>
      <c r="M1095" s="307"/>
      <c r="N1095" s="307"/>
      <c r="O1095" s="307"/>
      <c r="P1095" s="307"/>
      <c r="Q1095" s="307"/>
      <c r="R1095" s="307"/>
      <c r="S1095" s="307"/>
      <c r="T1095" s="307"/>
      <c r="U1095" s="307"/>
      <c r="V1095" s="307"/>
      <c r="W1095" s="307"/>
    </row>
    <row r="1096" spans="1:23" s="306" customFormat="1" x14ac:dyDescent="0.2">
      <c r="A1096" s="378"/>
      <c r="B1096" s="308"/>
      <c r="C1096" s="330"/>
      <c r="D1096" s="349"/>
      <c r="E1096" s="349"/>
      <c r="F1096" s="349"/>
      <c r="I1096" s="307"/>
      <c r="J1096" s="307"/>
      <c r="K1096" s="307"/>
      <c r="L1096" s="307"/>
      <c r="M1096" s="307"/>
      <c r="N1096" s="307"/>
      <c r="O1096" s="307"/>
      <c r="P1096" s="307"/>
      <c r="Q1096" s="307"/>
      <c r="R1096" s="307"/>
      <c r="S1096" s="307"/>
      <c r="T1096" s="307"/>
      <c r="U1096" s="307"/>
      <c r="V1096" s="307"/>
      <c r="W1096" s="307"/>
    </row>
    <row r="1097" spans="1:23" s="306" customFormat="1" x14ac:dyDescent="0.2">
      <c r="A1097" s="378"/>
      <c r="B1097" s="308"/>
      <c r="C1097" s="330"/>
      <c r="D1097" s="349"/>
      <c r="E1097" s="349"/>
      <c r="F1097" s="349"/>
      <c r="I1097" s="307"/>
      <c r="J1097" s="307"/>
      <c r="K1097" s="307"/>
      <c r="L1097" s="307"/>
      <c r="M1097" s="307"/>
      <c r="N1097" s="307"/>
      <c r="O1097" s="307"/>
      <c r="P1097" s="307"/>
      <c r="Q1097" s="307"/>
      <c r="R1097" s="307"/>
      <c r="S1097" s="307"/>
      <c r="T1097" s="307"/>
      <c r="U1097" s="307"/>
      <c r="V1097" s="307"/>
      <c r="W1097" s="307"/>
    </row>
    <row r="1098" spans="1:23" s="306" customFormat="1" x14ac:dyDescent="0.2">
      <c r="A1098" s="378"/>
      <c r="B1098" s="308"/>
      <c r="C1098" s="330"/>
      <c r="D1098" s="349"/>
      <c r="E1098" s="349"/>
      <c r="F1098" s="349"/>
      <c r="I1098" s="307"/>
      <c r="J1098" s="307"/>
      <c r="K1098" s="307"/>
      <c r="L1098" s="307"/>
      <c r="M1098" s="307"/>
      <c r="N1098" s="307"/>
      <c r="O1098" s="307"/>
      <c r="P1098" s="307"/>
      <c r="Q1098" s="307"/>
      <c r="R1098" s="307"/>
      <c r="S1098" s="307"/>
      <c r="T1098" s="307"/>
      <c r="U1098" s="307"/>
      <c r="V1098" s="307"/>
      <c r="W1098" s="307"/>
    </row>
    <row r="1099" spans="1:23" s="306" customFormat="1" x14ac:dyDescent="0.2">
      <c r="A1099" s="378"/>
      <c r="B1099" s="308"/>
      <c r="C1099" s="330"/>
      <c r="D1099" s="349"/>
      <c r="E1099" s="349"/>
      <c r="F1099" s="349"/>
      <c r="I1099" s="307"/>
      <c r="J1099" s="307"/>
      <c r="K1099" s="307"/>
      <c r="L1099" s="307"/>
      <c r="M1099" s="307"/>
      <c r="N1099" s="307"/>
      <c r="O1099" s="307"/>
      <c r="P1099" s="307"/>
      <c r="Q1099" s="307"/>
      <c r="R1099" s="307"/>
      <c r="S1099" s="307"/>
      <c r="T1099" s="307"/>
      <c r="U1099" s="307"/>
      <c r="V1099" s="307"/>
      <c r="W1099" s="307"/>
    </row>
    <row r="1100" spans="1:23" s="306" customFormat="1" x14ac:dyDescent="0.2">
      <c r="A1100" s="378"/>
      <c r="B1100" s="308"/>
      <c r="C1100" s="330"/>
      <c r="D1100" s="349"/>
      <c r="E1100" s="349"/>
      <c r="F1100" s="349"/>
      <c r="I1100" s="307"/>
      <c r="J1100" s="307"/>
      <c r="K1100" s="307"/>
      <c r="L1100" s="307"/>
      <c r="M1100" s="307"/>
      <c r="N1100" s="307"/>
      <c r="O1100" s="307"/>
      <c r="P1100" s="307"/>
      <c r="Q1100" s="307"/>
      <c r="R1100" s="307"/>
      <c r="S1100" s="307"/>
      <c r="T1100" s="307"/>
      <c r="U1100" s="307"/>
      <c r="V1100" s="307"/>
      <c r="W1100" s="307"/>
    </row>
    <row r="1101" spans="1:23" s="306" customFormat="1" x14ac:dyDescent="0.2">
      <c r="A1101" s="378"/>
      <c r="B1101" s="308"/>
      <c r="C1101" s="330"/>
      <c r="D1101" s="349"/>
      <c r="E1101" s="349"/>
      <c r="F1101" s="349"/>
      <c r="I1101" s="307"/>
      <c r="J1101" s="307"/>
      <c r="K1101" s="307"/>
      <c r="L1101" s="307"/>
      <c r="M1101" s="307"/>
      <c r="N1101" s="307"/>
      <c r="O1101" s="307"/>
      <c r="P1101" s="307"/>
      <c r="Q1101" s="307"/>
      <c r="R1101" s="307"/>
      <c r="S1101" s="307"/>
      <c r="T1101" s="307"/>
      <c r="U1101" s="307"/>
      <c r="V1101" s="307"/>
      <c r="W1101" s="307"/>
    </row>
    <row r="1102" spans="1:23" s="306" customFormat="1" x14ac:dyDescent="0.2">
      <c r="A1102" s="378"/>
      <c r="B1102" s="308"/>
      <c r="C1102" s="330"/>
      <c r="D1102" s="349"/>
      <c r="E1102" s="349"/>
      <c r="F1102" s="349"/>
      <c r="I1102" s="307"/>
      <c r="J1102" s="307"/>
      <c r="K1102" s="307"/>
      <c r="L1102" s="307"/>
      <c r="M1102" s="307"/>
      <c r="N1102" s="307"/>
      <c r="O1102" s="307"/>
      <c r="P1102" s="307"/>
      <c r="Q1102" s="307"/>
      <c r="R1102" s="307"/>
      <c r="S1102" s="307"/>
      <c r="T1102" s="307"/>
      <c r="U1102" s="307"/>
      <c r="V1102" s="307"/>
      <c r="W1102" s="307"/>
    </row>
    <row r="1103" spans="1:23" s="306" customFormat="1" x14ac:dyDescent="0.2">
      <c r="A1103" s="378"/>
      <c r="B1103" s="308"/>
      <c r="C1103" s="330"/>
      <c r="D1103" s="349"/>
      <c r="E1103" s="349"/>
      <c r="F1103" s="349"/>
      <c r="I1103" s="307"/>
      <c r="J1103" s="307"/>
      <c r="K1103" s="307"/>
      <c r="L1103" s="307"/>
      <c r="M1103" s="307"/>
      <c r="N1103" s="307"/>
      <c r="O1103" s="307"/>
      <c r="P1103" s="307"/>
      <c r="Q1103" s="307"/>
      <c r="R1103" s="307"/>
      <c r="S1103" s="307"/>
      <c r="T1103" s="307"/>
      <c r="U1103" s="307"/>
      <c r="V1103" s="307"/>
      <c r="W1103" s="307"/>
    </row>
    <row r="1104" spans="1:23" s="306" customFormat="1" x14ac:dyDescent="0.2">
      <c r="A1104" s="378"/>
      <c r="B1104" s="308"/>
      <c r="C1104" s="330"/>
      <c r="D1104" s="349"/>
      <c r="E1104" s="349"/>
      <c r="F1104" s="349"/>
      <c r="I1104" s="307"/>
      <c r="J1104" s="307"/>
      <c r="K1104" s="307"/>
      <c r="L1104" s="307"/>
      <c r="M1104" s="307"/>
      <c r="N1104" s="307"/>
      <c r="O1104" s="307"/>
      <c r="P1104" s="307"/>
      <c r="Q1104" s="307"/>
      <c r="R1104" s="307"/>
      <c r="S1104" s="307"/>
      <c r="T1104" s="307"/>
      <c r="U1104" s="307"/>
      <c r="V1104" s="307"/>
      <c r="W1104" s="307"/>
    </row>
    <row r="1105" spans="1:23" s="306" customFormat="1" x14ac:dyDescent="0.2">
      <c r="A1105" s="378"/>
      <c r="B1105" s="379"/>
      <c r="C1105" s="380"/>
      <c r="D1105" s="349"/>
      <c r="E1105" s="349"/>
      <c r="F1105" s="349"/>
      <c r="I1105" s="307"/>
      <c r="J1105" s="307"/>
      <c r="K1105" s="307"/>
      <c r="L1105" s="307"/>
      <c r="M1105" s="307"/>
      <c r="N1105" s="307"/>
      <c r="O1105" s="307"/>
      <c r="P1105" s="307"/>
      <c r="Q1105" s="307"/>
      <c r="R1105" s="307"/>
      <c r="S1105" s="307"/>
      <c r="T1105" s="307"/>
      <c r="U1105" s="307"/>
      <c r="V1105" s="307"/>
      <c r="W1105" s="307"/>
    </row>
    <row r="1106" spans="1:23" s="306" customFormat="1" x14ac:dyDescent="0.2">
      <c r="A1106" s="378"/>
      <c r="B1106" s="379"/>
      <c r="C1106" s="380"/>
      <c r="D1106" s="349"/>
      <c r="E1106" s="349"/>
      <c r="F1106" s="349"/>
      <c r="I1106" s="307"/>
      <c r="J1106" s="307"/>
      <c r="K1106" s="307"/>
      <c r="L1106" s="307"/>
      <c r="M1106" s="307"/>
      <c r="N1106" s="307"/>
      <c r="O1106" s="307"/>
      <c r="P1106" s="307"/>
      <c r="Q1106" s="307"/>
      <c r="R1106" s="307"/>
      <c r="S1106" s="307"/>
      <c r="T1106" s="307"/>
      <c r="U1106" s="307"/>
      <c r="V1106" s="307"/>
      <c r="W1106" s="307"/>
    </row>
    <row r="1107" spans="1:23" s="306" customFormat="1" x14ac:dyDescent="0.2">
      <c r="A1107" s="378"/>
      <c r="B1107" s="379"/>
      <c r="C1107" s="380"/>
      <c r="D1107" s="349"/>
      <c r="E1107" s="349"/>
      <c r="F1107" s="349"/>
      <c r="I1107" s="307"/>
      <c r="J1107" s="307"/>
      <c r="K1107" s="307"/>
      <c r="L1107" s="307"/>
      <c r="M1107" s="307"/>
      <c r="N1107" s="307"/>
      <c r="O1107" s="307"/>
      <c r="P1107" s="307"/>
      <c r="Q1107" s="307"/>
      <c r="R1107" s="307"/>
      <c r="S1107" s="307"/>
      <c r="T1107" s="307"/>
      <c r="U1107" s="307"/>
      <c r="V1107" s="307"/>
      <c r="W1107" s="307"/>
    </row>
    <row r="1108" spans="1:23" s="306" customFormat="1" x14ac:dyDescent="0.2">
      <c r="A1108" s="378"/>
      <c r="B1108" s="379"/>
      <c r="C1108" s="380"/>
      <c r="D1108" s="349"/>
      <c r="E1108" s="349"/>
      <c r="F1108" s="349"/>
      <c r="I1108" s="307"/>
      <c r="J1108" s="307"/>
      <c r="K1108" s="307"/>
      <c r="L1108" s="307"/>
      <c r="M1108" s="307"/>
      <c r="N1108" s="307"/>
      <c r="O1108" s="307"/>
      <c r="P1108" s="307"/>
      <c r="Q1108" s="307"/>
      <c r="R1108" s="307"/>
      <c r="S1108" s="307"/>
      <c r="T1108" s="307"/>
      <c r="U1108" s="307"/>
      <c r="V1108" s="307"/>
      <c r="W1108" s="307"/>
    </row>
    <row r="1109" spans="1:23" s="306" customFormat="1" x14ac:dyDescent="0.2">
      <c r="A1109" s="378"/>
      <c r="B1109" s="379"/>
      <c r="C1109" s="380"/>
      <c r="D1109" s="349"/>
      <c r="E1109" s="349"/>
      <c r="F1109" s="349"/>
      <c r="I1109" s="307"/>
      <c r="J1109" s="307"/>
      <c r="K1109" s="307"/>
      <c r="L1109" s="307"/>
      <c r="M1109" s="307"/>
      <c r="N1109" s="307"/>
      <c r="O1109" s="307"/>
      <c r="P1109" s="307"/>
      <c r="Q1109" s="307"/>
      <c r="R1109" s="307"/>
      <c r="S1109" s="307"/>
      <c r="T1109" s="307"/>
      <c r="U1109" s="307"/>
      <c r="V1109" s="307"/>
      <c r="W1109" s="307"/>
    </row>
    <row r="1110" spans="1:23" s="306" customFormat="1" x14ac:dyDescent="0.2">
      <c r="A1110" s="378"/>
      <c r="B1110" s="379"/>
      <c r="C1110" s="380"/>
      <c r="D1110" s="349"/>
      <c r="E1110" s="349"/>
      <c r="F1110" s="349"/>
      <c r="I1110" s="307"/>
      <c r="J1110" s="307"/>
      <c r="K1110" s="307"/>
      <c r="L1110" s="307"/>
      <c r="M1110" s="307"/>
      <c r="N1110" s="307"/>
      <c r="O1110" s="307"/>
      <c r="P1110" s="307"/>
      <c r="Q1110" s="307"/>
      <c r="R1110" s="307"/>
      <c r="S1110" s="307"/>
      <c r="T1110" s="307"/>
      <c r="U1110" s="307"/>
      <c r="V1110" s="307"/>
      <c r="W1110" s="307"/>
    </row>
    <row r="1111" spans="1:23" s="306" customFormat="1" x14ac:dyDescent="0.2">
      <c r="A1111" s="378"/>
      <c r="B1111" s="308"/>
      <c r="C1111" s="330"/>
      <c r="D1111" s="349"/>
      <c r="E1111" s="349"/>
      <c r="F1111" s="349"/>
      <c r="I1111" s="307"/>
      <c r="J1111" s="307"/>
      <c r="K1111" s="307"/>
      <c r="L1111" s="307"/>
      <c r="M1111" s="307"/>
      <c r="N1111" s="307"/>
      <c r="O1111" s="307"/>
      <c r="P1111" s="307"/>
      <c r="Q1111" s="307"/>
      <c r="R1111" s="307"/>
      <c r="S1111" s="307"/>
      <c r="T1111" s="307"/>
      <c r="U1111" s="307"/>
      <c r="V1111" s="307"/>
      <c r="W1111" s="307"/>
    </row>
    <row r="1112" spans="1:23" s="306" customFormat="1" x14ac:dyDescent="0.2">
      <c r="A1112" s="378"/>
      <c r="B1112" s="308"/>
      <c r="C1112" s="330"/>
      <c r="D1112" s="349"/>
      <c r="E1112" s="349"/>
      <c r="F1112" s="349"/>
      <c r="I1112" s="307"/>
      <c r="J1112" s="307"/>
      <c r="K1112" s="307"/>
      <c r="L1112" s="307"/>
      <c r="M1112" s="307"/>
      <c r="N1112" s="307"/>
      <c r="O1112" s="307"/>
      <c r="P1112" s="307"/>
      <c r="Q1112" s="307"/>
      <c r="R1112" s="307"/>
      <c r="S1112" s="307"/>
      <c r="T1112" s="307"/>
      <c r="U1112" s="307"/>
      <c r="V1112" s="307"/>
      <c r="W1112" s="307"/>
    </row>
    <row r="1113" spans="1:23" s="306" customFormat="1" x14ac:dyDescent="0.2">
      <c r="A1113" s="378"/>
      <c r="B1113" s="308"/>
      <c r="C1113" s="330"/>
      <c r="D1113" s="349"/>
      <c r="E1113" s="349"/>
      <c r="F1113" s="349"/>
      <c r="I1113" s="307"/>
      <c r="J1113" s="307"/>
      <c r="K1113" s="307"/>
      <c r="L1113" s="307"/>
      <c r="M1113" s="307"/>
      <c r="N1113" s="307"/>
      <c r="O1113" s="307"/>
      <c r="P1113" s="307"/>
      <c r="Q1113" s="307"/>
      <c r="R1113" s="307"/>
      <c r="S1113" s="307"/>
      <c r="T1113" s="307"/>
      <c r="U1113" s="307"/>
      <c r="V1113" s="307"/>
      <c r="W1113" s="307"/>
    </row>
    <row r="1114" spans="1:23" s="306" customFormat="1" x14ac:dyDescent="0.2">
      <c r="A1114" s="378"/>
      <c r="B1114" s="308"/>
      <c r="C1114" s="330"/>
      <c r="D1114" s="349"/>
      <c r="E1114" s="349"/>
      <c r="F1114" s="349"/>
      <c r="I1114" s="307"/>
      <c r="J1114" s="307"/>
      <c r="K1114" s="307"/>
      <c r="L1114" s="307"/>
      <c r="M1114" s="307"/>
      <c r="N1114" s="307"/>
      <c r="O1114" s="307"/>
      <c r="P1114" s="307"/>
      <c r="Q1114" s="307"/>
      <c r="R1114" s="307"/>
      <c r="S1114" s="307"/>
      <c r="T1114" s="307"/>
      <c r="U1114" s="307"/>
      <c r="V1114" s="307"/>
      <c r="W1114" s="307"/>
    </row>
    <row r="1115" spans="1:23" s="306" customFormat="1" x14ac:dyDescent="0.2">
      <c r="A1115" s="378"/>
      <c r="B1115" s="308"/>
      <c r="C1115" s="330"/>
      <c r="D1115" s="349"/>
      <c r="E1115" s="349"/>
      <c r="F1115" s="349"/>
      <c r="I1115" s="307"/>
      <c r="J1115" s="307"/>
      <c r="K1115" s="307"/>
      <c r="L1115" s="307"/>
      <c r="M1115" s="307"/>
      <c r="N1115" s="307"/>
      <c r="O1115" s="307"/>
      <c r="P1115" s="307"/>
      <c r="Q1115" s="307"/>
      <c r="R1115" s="307"/>
      <c r="S1115" s="307"/>
      <c r="T1115" s="307"/>
      <c r="U1115" s="307"/>
      <c r="V1115" s="307"/>
      <c r="W1115" s="307"/>
    </row>
    <row r="1116" spans="1:23" s="306" customFormat="1" x14ac:dyDescent="0.2">
      <c r="A1116" s="378"/>
      <c r="B1116" s="308"/>
      <c r="C1116" s="330"/>
      <c r="D1116" s="349"/>
      <c r="E1116" s="349"/>
      <c r="F1116" s="349"/>
      <c r="I1116" s="307"/>
      <c r="J1116" s="307"/>
      <c r="K1116" s="307"/>
      <c r="L1116" s="307"/>
      <c r="M1116" s="307"/>
      <c r="N1116" s="307"/>
      <c r="O1116" s="307"/>
      <c r="P1116" s="307"/>
      <c r="Q1116" s="307"/>
      <c r="R1116" s="307"/>
      <c r="S1116" s="307"/>
      <c r="T1116" s="307"/>
      <c r="U1116" s="307"/>
      <c r="V1116" s="307"/>
      <c r="W1116" s="307"/>
    </row>
    <row r="1117" spans="1:23" s="306" customFormat="1" x14ac:dyDescent="0.2">
      <c r="A1117" s="378"/>
      <c r="B1117" s="308"/>
      <c r="C1117" s="330"/>
      <c r="D1117" s="349"/>
      <c r="E1117" s="349"/>
      <c r="F1117" s="349"/>
      <c r="I1117" s="307"/>
      <c r="J1117" s="307"/>
      <c r="K1117" s="307"/>
      <c r="L1117" s="307"/>
      <c r="M1117" s="307"/>
      <c r="N1117" s="307"/>
      <c r="O1117" s="307"/>
      <c r="P1117" s="307"/>
      <c r="Q1117" s="307"/>
      <c r="R1117" s="307"/>
      <c r="S1117" s="307"/>
      <c r="T1117" s="307"/>
      <c r="U1117" s="307"/>
      <c r="V1117" s="307"/>
      <c r="W1117" s="307"/>
    </row>
    <row r="1118" spans="1:23" s="306" customFormat="1" x14ac:dyDescent="0.2">
      <c r="A1118" s="378"/>
      <c r="B1118" s="308"/>
      <c r="C1118" s="330"/>
      <c r="D1118" s="349"/>
      <c r="E1118" s="349"/>
      <c r="F1118" s="349"/>
      <c r="I1118" s="307"/>
      <c r="J1118" s="307"/>
      <c r="K1118" s="307"/>
      <c r="L1118" s="307"/>
      <c r="M1118" s="307"/>
      <c r="N1118" s="307"/>
      <c r="O1118" s="307"/>
      <c r="P1118" s="307"/>
      <c r="Q1118" s="307"/>
      <c r="R1118" s="307"/>
      <c r="S1118" s="307"/>
      <c r="T1118" s="307"/>
      <c r="U1118" s="307"/>
      <c r="V1118" s="307"/>
      <c r="W1118" s="307"/>
    </row>
    <row r="1119" spans="1:23" s="306" customFormat="1" x14ac:dyDescent="0.2">
      <c r="A1119" s="378"/>
      <c r="B1119" s="308"/>
      <c r="C1119" s="330"/>
      <c r="D1119" s="349"/>
      <c r="E1119" s="349"/>
      <c r="F1119" s="349"/>
      <c r="I1119" s="307"/>
      <c r="J1119" s="307"/>
      <c r="K1119" s="307"/>
      <c r="L1119" s="307"/>
      <c r="M1119" s="307"/>
      <c r="N1119" s="307"/>
      <c r="O1119" s="307"/>
      <c r="P1119" s="307"/>
      <c r="Q1119" s="307"/>
      <c r="R1119" s="307"/>
      <c r="S1119" s="307"/>
      <c r="T1119" s="307"/>
      <c r="U1119" s="307"/>
      <c r="V1119" s="307"/>
      <c r="W1119" s="307"/>
    </row>
    <row r="1120" spans="1:23" s="306" customFormat="1" x14ac:dyDescent="0.2">
      <c r="A1120" s="378"/>
      <c r="B1120" s="308"/>
      <c r="C1120" s="330"/>
      <c r="D1120" s="349"/>
      <c r="E1120" s="349"/>
      <c r="F1120" s="349"/>
      <c r="I1120" s="307"/>
      <c r="J1120" s="307"/>
      <c r="K1120" s="307"/>
      <c r="L1120" s="307"/>
      <c r="M1120" s="307"/>
      <c r="N1120" s="307"/>
      <c r="O1120" s="307"/>
      <c r="P1120" s="307"/>
      <c r="Q1120" s="307"/>
      <c r="R1120" s="307"/>
      <c r="S1120" s="307"/>
      <c r="T1120" s="307"/>
      <c r="U1120" s="307"/>
      <c r="V1120" s="307"/>
      <c r="W1120" s="307"/>
    </row>
    <row r="1121" spans="1:23" s="306" customFormat="1" x14ac:dyDescent="0.2">
      <c r="A1121" s="378"/>
      <c r="B1121" s="308"/>
      <c r="C1121" s="330"/>
      <c r="D1121" s="349"/>
      <c r="E1121" s="349"/>
      <c r="F1121" s="349"/>
      <c r="I1121" s="307"/>
      <c r="J1121" s="307"/>
      <c r="K1121" s="307"/>
      <c r="L1121" s="307"/>
      <c r="M1121" s="307"/>
      <c r="N1121" s="307"/>
      <c r="O1121" s="307"/>
      <c r="P1121" s="307"/>
      <c r="Q1121" s="307"/>
      <c r="R1121" s="307"/>
      <c r="S1121" s="307"/>
      <c r="T1121" s="307"/>
      <c r="U1121" s="307"/>
      <c r="V1121" s="307"/>
      <c r="W1121" s="307"/>
    </row>
    <row r="1122" spans="1:23" s="306" customFormat="1" x14ac:dyDescent="0.2">
      <c r="A1122" s="378"/>
      <c r="B1122" s="308"/>
      <c r="C1122" s="330"/>
      <c r="D1122" s="349"/>
      <c r="E1122" s="349"/>
      <c r="F1122" s="349"/>
      <c r="I1122" s="307"/>
      <c r="J1122" s="307"/>
      <c r="K1122" s="307"/>
      <c r="L1122" s="307"/>
      <c r="M1122" s="307"/>
      <c r="N1122" s="307"/>
      <c r="O1122" s="307"/>
      <c r="P1122" s="307"/>
      <c r="Q1122" s="307"/>
      <c r="R1122" s="307"/>
      <c r="S1122" s="307"/>
      <c r="T1122" s="307"/>
      <c r="U1122" s="307"/>
      <c r="V1122" s="307"/>
      <c r="W1122" s="307"/>
    </row>
    <row r="1123" spans="1:23" s="306" customFormat="1" x14ac:dyDescent="0.2">
      <c r="A1123" s="378"/>
      <c r="B1123" s="308"/>
      <c r="C1123" s="330"/>
      <c r="D1123" s="349"/>
      <c r="E1123" s="349"/>
      <c r="F1123" s="349"/>
      <c r="I1123" s="307"/>
      <c r="J1123" s="307"/>
      <c r="K1123" s="307"/>
      <c r="L1123" s="307"/>
      <c r="M1123" s="307"/>
      <c r="N1123" s="307"/>
      <c r="O1123" s="307"/>
      <c r="P1123" s="307"/>
      <c r="Q1123" s="307"/>
      <c r="R1123" s="307"/>
      <c r="S1123" s="307"/>
      <c r="T1123" s="307"/>
      <c r="U1123" s="307"/>
      <c r="V1123" s="307"/>
      <c r="W1123" s="307"/>
    </row>
    <row r="1124" spans="1:23" s="306" customFormat="1" x14ac:dyDescent="0.2">
      <c r="A1124" s="378"/>
      <c r="B1124" s="308"/>
      <c r="C1124" s="330"/>
      <c r="D1124" s="349"/>
      <c r="E1124" s="349"/>
      <c r="F1124" s="349"/>
      <c r="I1124" s="307"/>
      <c r="J1124" s="307"/>
      <c r="K1124" s="307"/>
      <c r="L1124" s="307"/>
      <c r="M1124" s="307"/>
      <c r="N1124" s="307"/>
      <c r="O1124" s="307"/>
      <c r="P1124" s="307"/>
      <c r="Q1124" s="307"/>
      <c r="R1124" s="307"/>
      <c r="S1124" s="307"/>
      <c r="T1124" s="307"/>
      <c r="U1124" s="307"/>
      <c r="V1124" s="307"/>
      <c r="W1124" s="307"/>
    </row>
    <row r="1125" spans="1:23" s="306" customFormat="1" x14ac:dyDescent="0.2">
      <c r="A1125" s="378"/>
      <c r="B1125" s="308"/>
      <c r="C1125" s="330"/>
      <c r="D1125" s="349"/>
      <c r="E1125" s="349"/>
      <c r="F1125" s="349"/>
      <c r="I1125" s="307"/>
      <c r="J1125" s="307"/>
      <c r="K1125" s="307"/>
      <c r="L1125" s="307"/>
      <c r="M1125" s="307"/>
      <c r="N1125" s="307"/>
      <c r="O1125" s="307"/>
      <c r="P1125" s="307"/>
      <c r="Q1125" s="307"/>
      <c r="R1125" s="307"/>
      <c r="S1125" s="307"/>
      <c r="T1125" s="307"/>
      <c r="U1125" s="307"/>
      <c r="V1125" s="307"/>
      <c r="W1125" s="307"/>
    </row>
    <row r="1126" spans="1:23" s="306" customFormat="1" x14ac:dyDescent="0.2">
      <c r="A1126" s="378"/>
      <c r="B1126" s="308"/>
      <c r="C1126" s="330"/>
      <c r="D1126" s="349"/>
      <c r="E1126" s="349"/>
      <c r="F1126" s="349"/>
      <c r="I1126" s="307"/>
      <c r="J1126" s="307"/>
      <c r="K1126" s="307"/>
      <c r="L1126" s="307"/>
      <c r="M1126" s="307"/>
      <c r="N1126" s="307"/>
      <c r="O1126" s="307"/>
      <c r="P1126" s="307"/>
      <c r="Q1126" s="307"/>
      <c r="R1126" s="307"/>
      <c r="S1126" s="307"/>
      <c r="T1126" s="307"/>
      <c r="U1126" s="307"/>
      <c r="V1126" s="307"/>
      <c r="W1126" s="307"/>
    </row>
    <row r="1127" spans="1:23" s="306" customFormat="1" x14ac:dyDescent="0.2">
      <c r="A1127" s="378"/>
      <c r="B1127" s="308"/>
      <c r="C1127" s="330"/>
      <c r="D1127" s="349"/>
      <c r="E1127" s="349"/>
      <c r="F1127" s="349"/>
      <c r="I1127" s="307"/>
      <c r="J1127" s="307"/>
      <c r="K1127" s="307"/>
      <c r="L1127" s="307"/>
      <c r="M1127" s="307"/>
      <c r="N1127" s="307"/>
      <c r="O1127" s="307"/>
      <c r="P1127" s="307"/>
      <c r="Q1127" s="307"/>
      <c r="R1127" s="307"/>
      <c r="S1127" s="307"/>
      <c r="T1127" s="307"/>
      <c r="U1127" s="307"/>
      <c r="V1127" s="307"/>
      <c r="W1127" s="307"/>
    </row>
    <row r="1128" spans="1:23" s="306" customFormat="1" x14ac:dyDescent="0.2">
      <c r="A1128" s="378"/>
      <c r="B1128" s="308"/>
      <c r="C1128" s="330"/>
      <c r="D1128" s="349"/>
      <c r="E1128" s="349"/>
      <c r="F1128" s="349"/>
      <c r="I1128" s="307"/>
      <c r="J1128" s="307"/>
      <c r="K1128" s="307"/>
      <c r="L1128" s="307"/>
      <c r="M1128" s="307"/>
      <c r="N1128" s="307"/>
      <c r="O1128" s="307"/>
      <c r="P1128" s="307"/>
      <c r="Q1128" s="307"/>
      <c r="R1128" s="307"/>
      <c r="S1128" s="307"/>
      <c r="T1128" s="307"/>
      <c r="U1128" s="307"/>
      <c r="V1128" s="307"/>
      <c r="W1128" s="307"/>
    </row>
    <row r="1129" spans="1:23" s="306" customFormat="1" x14ac:dyDescent="0.2">
      <c r="A1129" s="378"/>
      <c r="B1129" s="308"/>
      <c r="C1129" s="330"/>
      <c r="D1129" s="349"/>
      <c r="E1129" s="349"/>
      <c r="F1129" s="349"/>
      <c r="I1129" s="307"/>
      <c r="J1129" s="307"/>
      <c r="K1129" s="307"/>
      <c r="L1129" s="307"/>
      <c r="M1129" s="307"/>
      <c r="N1129" s="307"/>
      <c r="O1129" s="307"/>
      <c r="P1129" s="307"/>
      <c r="Q1129" s="307"/>
      <c r="R1129" s="307"/>
      <c r="S1129" s="307"/>
      <c r="T1129" s="307"/>
      <c r="U1129" s="307"/>
      <c r="V1129" s="307"/>
      <c r="W1129" s="307"/>
    </row>
    <row r="1130" spans="1:23" s="306" customFormat="1" x14ac:dyDescent="0.2">
      <c r="A1130" s="378"/>
      <c r="B1130" s="308"/>
      <c r="C1130" s="330"/>
      <c r="D1130" s="349"/>
      <c r="E1130" s="349"/>
      <c r="F1130" s="349"/>
      <c r="I1130" s="307"/>
      <c r="J1130" s="307"/>
      <c r="K1130" s="307"/>
      <c r="L1130" s="307"/>
      <c r="M1130" s="307"/>
      <c r="N1130" s="307"/>
      <c r="O1130" s="307"/>
      <c r="P1130" s="307"/>
      <c r="Q1130" s="307"/>
      <c r="R1130" s="307"/>
      <c r="S1130" s="307"/>
      <c r="T1130" s="307"/>
      <c r="U1130" s="307"/>
      <c r="V1130" s="307"/>
      <c r="W1130" s="307"/>
    </row>
    <row r="1131" spans="1:23" s="306" customFormat="1" x14ac:dyDescent="0.2">
      <c r="A1131" s="378"/>
      <c r="B1131" s="308"/>
      <c r="C1131" s="330"/>
      <c r="D1131" s="349"/>
      <c r="E1131" s="349"/>
      <c r="F1131" s="349"/>
      <c r="I1131" s="307"/>
      <c r="J1131" s="307"/>
      <c r="K1131" s="307"/>
      <c r="L1131" s="307"/>
      <c r="M1131" s="307"/>
      <c r="N1131" s="307"/>
      <c r="O1131" s="307"/>
      <c r="P1131" s="307"/>
      <c r="Q1131" s="307"/>
      <c r="R1131" s="307"/>
      <c r="S1131" s="307"/>
      <c r="T1131" s="307"/>
      <c r="U1131" s="307"/>
      <c r="V1131" s="307"/>
      <c r="W1131" s="307"/>
    </row>
    <row r="1132" spans="1:23" s="306" customFormat="1" x14ac:dyDescent="0.2">
      <c r="A1132" s="378"/>
      <c r="B1132" s="308"/>
      <c r="C1132" s="330"/>
      <c r="D1132" s="349"/>
      <c r="E1132" s="349"/>
      <c r="F1132" s="349"/>
      <c r="I1132" s="307"/>
      <c r="J1132" s="307"/>
      <c r="K1132" s="307"/>
      <c r="L1132" s="307"/>
      <c r="M1132" s="307"/>
      <c r="N1132" s="307"/>
      <c r="O1132" s="307"/>
      <c r="P1132" s="307"/>
      <c r="Q1132" s="307"/>
      <c r="R1132" s="307"/>
      <c r="S1132" s="307"/>
      <c r="T1132" s="307"/>
      <c r="U1132" s="307"/>
      <c r="V1132" s="307"/>
      <c r="W1132" s="307"/>
    </row>
    <row r="1133" spans="1:23" s="306" customFormat="1" x14ac:dyDescent="0.2">
      <c r="A1133" s="378"/>
      <c r="B1133" s="308"/>
      <c r="C1133" s="330"/>
      <c r="D1133" s="349"/>
      <c r="E1133" s="349"/>
      <c r="F1133" s="349"/>
      <c r="I1133" s="307"/>
      <c r="J1133" s="307"/>
      <c r="K1133" s="307"/>
      <c r="L1133" s="307"/>
      <c r="M1133" s="307"/>
      <c r="N1133" s="307"/>
      <c r="O1133" s="307"/>
      <c r="P1133" s="307"/>
      <c r="Q1133" s="307"/>
      <c r="R1133" s="307"/>
      <c r="S1133" s="307"/>
      <c r="T1133" s="307"/>
      <c r="U1133" s="307"/>
      <c r="V1133" s="307"/>
      <c r="W1133" s="307"/>
    </row>
    <row r="1134" spans="1:23" s="306" customFormat="1" x14ac:dyDescent="0.2">
      <c r="A1134" s="378"/>
      <c r="B1134" s="308"/>
      <c r="C1134" s="330"/>
      <c r="D1134" s="349"/>
      <c r="E1134" s="349"/>
      <c r="F1134" s="349"/>
      <c r="I1134" s="307"/>
      <c r="J1134" s="307"/>
      <c r="K1134" s="307"/>
      <c r="L1134" s="307"/>
      <c r="M1134" s="307"/>
      <c r="N1134" s="307"/>
      <c r="O1134" s="307"/>
      <c r="P1134" s="307"/>
      <c r="Q1134" s="307"/>
      <c r="R1134" s="307"/>
      <c r="S1134" s="307"/>
      <c r="T1134" s="307"/>
      <c r="U1134" s="307"/>
      <c r="V1134" s="307"/>
      <c r="W1134" s="307"/>
    </row>
    <row r="1135" spans="1:23" s="306" customFormat="1" x14ac:dyDescent="0.2">
      <c r="A1135" s="378"/>
      <c r="B1135" s="308"/>
      <c r="C1135" s="330"/>
      <c r="D1135" s="349"/>
      <c r="E1135" s="349"/>
      <c r="F1135" s="349"/>
      <c r="I1135" s="307"/>
      <c r="J1135" s="307"/>
      <c r="K1135" s="307"/>
      <c r="L1135" s="307"/>
      <c r="M1135" s="307"/>
      <c r="N1135" s="307"/>
      <c r="O1135" s="307"/>
      <c r="P1135" s="307"/>
      <c r="Q1135" s="307"/>
      <c r="R1135" s="307"/>
      <c r="S1135" s="307"/>
      <c r="T1135" s="307"/>
      <c r="U1135" s="307"/>
      <c r="V1135" s="307"/>
      <c r="W1135" s="307"/>
    </row>
    <row r="1136" spans="1:23" s="306" customFormat="1" x14ac:dyDescent="0.2">
      <c r="A1136" s="378"/>
      <c r="B1136" s="308"/>
      <c r="C1136" s="330"/>
      <c r="D1136" s="349"/>
      <c r="E1136" s="349"/>
      <c r="F1136" s="349"/>
      <c r="I1136" s="307"/>
      <c r="J1136" s="307"/>
      <c r="K1136" s="307"/>
      <c r="L1136" s="307"/>
      <c r="M1136" s="307"/>
      <c r="N1136" s="307"/>
      <c r="O1136" s="307"/>
      <c r="P1136" s="307"/>
      <c r="Q1136" s="307"/>
      <c r="R1136" s="307"/>
      <c r="S1136" s="307"/>
      <c r="T1136" s="307"/>
      <c r="U1136" s="307"/>
      <c r="V1136" s="307"/>
      <c r="W1136" s="307"/>
    </row>
    <row r="1137" spans="1:23" s="306" customFormat="1" x14ac:dyDescent="0.2">
      <c r="A1137" s="378"/>
      <c r="B1137" s="308"/>
      <c r="C1137" s="330"/>
      <c r="D1137" s="349"/>
      <c r="E1137" s="349"/>
      <c r="F1137" s="349"/>
      <c r="I1137" s="307"/>
      <c r="J1137" s="307"/>
      <c r="K1137" s="307"/>
      <c r="L1137" s="307"/>
      <c r="M1137" s="307"/>
      <c r="N1137" s="307"/>
      <c r="O1137" s="307"/>
      <c r="P1137" s="307"/>
      <c r="Q1137" s="307"/>
      <c r="R1137" s="307"/>
      <c r="S1137" s="307"/>
      <c r="T1137" s="307"/>
      <c r="U1137" s="307"/>
      <c r="V1137" s="307"/>
      <c r="W1137" s="307"/>
    </row>
    <row r="1138" spans="1:23" s="306" customFormat="1" x14ac:dyDescent="0.2">
      <c r="A1138" s="378"/>
      <c r="B1138" s="308"/>
      <c r="C1138" s="330"/>
      <c r="D1138" s="349"/>
      <c r="E1138" s="349"/>
      <c r="F1138" s="349"/>
      <c r="I1138" s="307"/>
      <c r="J1138" s="307"/>
      <c r="K1138" s="307"/>
      <c r="L1138" s="307"/>
      <c r="M1138" s="307"/>
      <c r="N1138" s="307"/>
      <c r="O1138" s="307"/>
      <c r="P1138" s="307"/>
      <c r="Q1138" s="307"/>
      <c r="R1138" s="307"/>
      <c r="S1138" s="307"/>
      <c r="T1138" s="307"/>
      <c r="U1138" s="307"/>
      <c r="V1138" s="307"/>
      <c r="W1138" s="307"/>
    </row>
    <row r="1139" spans="1:23" s="306" customFormat="1" x14ac:dyDescent="0.2">
      <c r="A1139" s="378"/>
      <c r="B1139" s="308"/>
      <c r="C1139" s="330"/>
      <c r="D1139" s="349"/>
      <c r="E1139" s="349"/>
      <c r="F1139" s="349"/>
      <c r="I1139" s="307"/>
      <c r="J1139" s="307"/>
      <c r="K1139" s="307"/>
      <c r="L1139" s="307"/>
      <c r="M1139" s="307"/>
      <c r="N1139" s="307"/>
      <c r="O1139" s="307"/>
      <c r="P1139" s="307"/>
      <c r="Q1139" s="307"/>
      <c r="R1139" s="307"/>
      <c r="S1139" s="307"/>
      <c r="T1139" s="307"/>
      <c r="U1139" s="307"/>
      <c r="V1139" s="307"/>
      <c r="W1139" s="307"/>
    </row>
    <row r="1140" spans="1:23" s="306" customFormat="1" x14ac:dyDescent="0.2">
      <c r="A1140" s="378"/>
      <c r="B1140" s="308"/>
      <c r="C1140" s="330"/>
      <c r="D1140" s="349"/>
      <c r="E1140" s="349"/>
      <c r="F1140" s="349"/>
      <c r="I1140" s="307"/>
      <c r="J1140" s="307"/>
      <c r="K1140" s="307"/>
      <c r="L1140" s="307"/>
      <c r="M1140" s="307"/>
      <c r="N1140" s="307"/>
      <c r="O1140" s="307"/>
      <c r="P1140" s="307"/>
      <c r="Q1140" s="307"/>
      <c r="R1140" s="307"/>
      <c r="S1140" s="307"/>
      <c r="T1140" s="307"/>
      <c r="U1140" s="307"/>
      <c r="V1140" s="307"/>
      <c r="W1140" s="307"/>
    </row>
    <row r="1141" spans="1:23" s="306" customFormat="1" x14ac:dyDescent="0.2">
      <c r="A1141" s="378"/>
      <c r="B1141" s="308"/>
      <c r="C1141" s="330"/>
      <c r="D1141" s="349"/>
      <c r="E1141" s="349"/>
      <c r="F1141" s="349"/>
      <c r="I1141" s="307"/>
      <c r="J1141" s="307"/>
      <c r="K1141" s="307"/>
      <c r="L1141" s="307"/>
      <c r="M1141" s="307"/>
      <c r="N1141" s="307"/>
      <c r="O1141" s="307"/>
      <c r="P1141" s="307"/>
      <c r="Q1141" s="307"/>
      <c r="R1141" s="307"/>
      <c r="S1141" s="307"/>
      <c r="T1141" s="307"/>
      <c r="U1141" s="307"/>
      <c r="V1141" s="307"/>
      <c r="W1141" s="307"/>
    </row>
    <row r="1142" spans="1:23" s="306" customFormat="1" x14ac:dyDescent="0.2">
      <c r="A1142" s="378"/>
      <c r="B1142" s="308"/>
      <c r="C1142" s="330"/>
      <c r="D1142" s="349"/>
      <c r="E1142" s="349"/>
      <c r="F1142" s="349"/>
      <c r="I1142" s="307"/>
      <c r="J1142" s="307"/>
      <c r="K1142" s="307"/>
      <c r="L1142" s="307"/>
      <c r="M1142" s="307"/>
      <c r="N1142" s="307"/>
      <c r="O1142" s="307"/>
      <c r="P1142" s="307"/>
      <c r="Q1142" s="307"/>
      <c r="R1142" s="307"/>
      <c r="S1142" s="307"/>
      <c r="T1142" s="307"/>
      <c r="U1142" s="307"/>
      <c r="V1142" s="307"/>
      <c r="W1142" s="307"/>
    </row>
    <row r="1143" spans="1:23" s="306" customFormat="1" x14ac:dyDescent="0.2">
      <c r="A1143" s="378"/>
      <c r="B1143" s="308"/>
      <c r="C1143" s="330"/>
      <c r="D1143" s="349"/>
      <c r="E1143" s="349"/>
      <c r="F1143" s="349"/>
      <c r="I1143" s="307"/>
      <c r="J1143" s="307"/>
      <c r="K1143" s="307"/>
      <c r="L1143" s="307"/>
      <c r="M1143" s="307"/>
      <c r="N1143" s="307"/>
      <c r="O1143" s="307"/>
      <c r="P1143" s="307"/>
      <c r="Q1143" s="307"/>
      <c r="R1143" s="307"/>
      <c r="S1143" s="307"/>
      <c r="T1143" s="307"/>
      <c r="U1143" s="307"/>
      <c r="V1143" s="307"/>
      <c r="W1143" s="307"/>
    </row>
    <row r="1144" spans="1:23" s="306" customFormat="1" x14ac:dyDescent="0.2">
      <c r="A1144" s="378"/>
      <c r="B1144" s="308"/>
      <c r="C1144" s="330"/>
      <c r="D1144" s="349"/>
      <c r="E1144" s="349"/>
      <c r="F1144" s="349"/>
      <c r="I1144" s="307"/>
      <c r="J1144" s="307"/>
      <c r="K1144" s="307"/>
      <c r="L1144" s="307"/>
      <c r="M1144" s="307"/>
      <c r="N1144" s="307"/>
      <c r="O1144" s="307"/>
      <c r="P1144" s="307"/>
      <c r="Q1144" s="307"/>
      <c r="R1144" s="307"/>
      <c r="S1144" s="307"/>
      <c r="T1144" s="307"/>
      <c r="U1144" s="307"/>
      <c r="V1144" s="307"/>
      <c r="W1144" s="307"/>
    </row>
    <row r="1145" spans="1:23" s="306" customFormat="1" x14ac:dyDescent="0.2">
      <c r="A1145" s="378"/>
      <c r="B1145" s="308"/>
      <c r="C1145" s="330"/>
      <c r="D1145" s="349"/>
      <c r="E1145" s="349"/>
      <c r="F1145" s="349"/>
      <c r="I1145" s="307"/>
      <c r="J1145" s="307"/>
      <c r="K1145" s="307"/>
      <c r="L1145" s="307"/>
      <c r="M1145" s="307"/>
      <c r="N1145" s="307"/>
      <c r="O1145" s="307"/>
      <c r="P1145" s="307"/>
      <c r="Q1145" s="307"/>
      <c r="R1145" s="307"/>
      <c r="S1145" s="307"/>
      <c r="T1145" s="307"/>
      <c r="U1145" s="307"/>
      <c r="V1145" s="307"/>
      <c r="W1145" s="307"/>
    </row>
    <row r="1146" spans="1:23" s="306" customFormat="1" x14ac:dyDescent="0.2">
      <c r="A1146" s="378"/>
      <c r="B1146" s="308"/>
      <c r="C1146" s="330"/>
      <c r="D1146" s="349"/>
      <c r="E1146" s="349"/>
      <c r="F1146" s="349"/>
      <c r="I1146" s="307"/>
      <c r="J1146" s="307"/>
      <c r="K1146" s="307"/>
      <c r="L1146" s="307"/>
      <c r="M1146" s="307"/>
      <c r="N1146" s="307"/>
      <c r="O1146" s="307"/>
      <c r="P1146" s="307"/>
      <c r="Q1146" s="307"/>
      <c r="R1146" s="307"/>
      <c r="S1146" s="307"/>
      <c r="T1146" s="307"/>
      <c r="U1146" s="307"/>
      <c r="V1146" s="307"/>
      <c r="W1146" s="307"/>
    </row>
    <row r="1147" spans="1:23" s="306" customFormat="1" x14ac:dyDescent="0.2">
      <c r="A1147" s="378"/>
      <c r="B1147" s="308"/>
      <c r="C1147" s="330"/>
      <c r="D1147" s="349"/>
      <c r="E1147" s="349"/>
      <c r="F1147" s="349"/>
      <c r="I1147" s="307"/>
      <c r="J1147" s="307"/>
      <c r="K1147" s="307"/>
      <c r="L1147" s="307"/>
      <c r="M1147" s="307"/>
      <c r="N1147" s="307"/>
      <c r="O1147" s="307"/>
      <c r="P1147" s="307"/>
      <c r="Q1147" s="307"/>
      <c r="R1147" s="307"/>
      <c r="S1147" s="307"/>
      <c r="T1147" s="307"/>
      <c r="U1147" s="307"/>
      <c r="V1147" s="307"/>
      <c r="W1147" s="307"/>
    </row>
    <row r="1148" spans="1:23" s="306" customFormat="1" x14ac:dyDescent="0.2">
      <c r="A1148" s="378"/>
      <c r="B1148" s="308"/>
      <c r="C1148" s="330"/>
      <c r="D1148" s="349"/>
      <c r="E1148" s="349"/>
      <c r="F1148" s="349"/>
      <c r="I1148" s="307"/>
      <c r="J1148" s="307"/>
      <c r="K1148" s="307"/>
      <c r="L1148" s="307"/>
      <c r="M1148" s="307"/>
      <c r="N1148" s="307"/>
      <c r="O1148" s="307"/>
      <c r="P1148" s="307"/>
      <c r="Q1148" s="307"/>
      <c r="R1148" s="307"/>
      <c r="S1148" s="307"/>
      <c r="T1148" s="307"/>
      <c r="U1148" s="307"/>
      <c r="V1148" s="307"/>
      <c r="W1148" s="307"/>
    </row>
    <row r="1149" spans="1:23" s="306" customFormat="1" x14ac:dyDescent="0.2">
      <c r="A1149" s="378"/>
      <c r="B1149" s="308"/>
      <c r="C1149" s="330"/>
      <c r="D1149" s="349"/>
      <c r="E1149" s="349"/>
      <c r="F1149" s="349"/>
      <c r="I1149" s="307"/>
      <c r="J1149" s="307"/>
      <c r="K1149" s="307"/>
      <c r="L1149" s="307"/>
      <c r="M1149" s="307"/>
      <c r="N1149" s="307"/>
      <c r="O1149" s="307"/>
      <c r="P1149" s="307"/>
      <c r="Q1149" s="307"/>
      <c r="R1149" s="307"/>
      <c r="S1149" s="307"/>
      <c r="T1149" s="307"/>
      <c r="U1149" s="307"/>
      <c r="V1149" s="307"/>
      <c r="W1149" s="307"/>
    </row>
    <row r="1150" spans="1:23" s="306" customFormat="1" x14ac:dyDescent="0.2">
      <c r="A1150" s="378"/>
      <c r="B1150" s="308"/>
      <c r="C1150" s="330"/>
      <c r="D1150" s="349"/>
      <c r="E1150" s="349"/>
      <c r="F1150" s="349"/>
      <c r="I1150" s="307"/>
      <c r="J1150" s="307"/>
      <c r="K1150" s="307"/>
      <c r="L1150" s="307"/>
      <c r="M1150" s="307"/>
      <c r="N1150" s="307"/>
      <c r="O1150" s="307"/>
      <c r="P1150" s="307"/>
      <c r="Q1150" s="307"/>
      <c r="R1150" s="307"/>
      <c r="S1150" s="307"/>
      <c r="T1150" s="307"/>
      <c r="U1150" s="307"/>
      <c r="V1150" s="307"/>
      <c r="W1150" s="307"/>
    </row>
    <row r="1151" spans="1:23" s="306" customFormat="1" x14ac:dyDescent="0.2">
      <c r="A1151" s="378"/>
      <c r="B1151" s="308"/>
      <c r="C1151" s="330"/>
      <c r="D1151" s="349"/>
      <c r="E1151" s="349"/>
      <c r="F1151" s="349"/>
      <c r="I1151" s="307"/>
      <c r="J1151" s="307"/>
      <c r="K1151" s="307"/>
      <c r="L1151" s="307"/>
      <c r="M1151" s="307"/>
      <c r="N1151" s="307"/>
      <c r="O1151" s="307"/>
      <c r="P1151" s="307"/>
      <c r="Q1151" s="307"/>
      <c r="R1151" s="307"/>
      <c r="S1151" s="307"/>
      <c r="T1151" s="307"/>
      <c r="U1151" s="307"/>
      <c r="V1151" s="307"/>
      <c r="W1151" s="307"/>
    </row>
    <row r="1152" spans="1:23" s="306" customFormat="1" x14ac:dyDescent="0.2">
      <c r="A1152" s="378"/>
      <c r="B1152" s="308"/>
      <c r="C1152" s="330"/>
      <c r="D1152" s="349"/>
      <c r="E1152" s="349"/>
      <c r="F1152" s="349"/>
      <c r="I1152" s="307"/>
      <c r="J1152" s="307"/>
      <c r="K1152" s="307"/>
      <c r="L1152" s="307"/>
      <c r="M1152" s="307"/>
      <c r="N1152" s="307"/>
      <c r="O1152" s="307"/>
      <c r="P1152" s="307"/>
      <c r="Q1152" s="307"/>
      <c r="R1152" s="307"/>
      <c r="S1152" s="307"/>
      <c r="T1152" s="307"/>
      <c r="U1152" s="307"/>
      <c r="V1152" s="307"/>
      <c r="W1152" s="307"/>
    </row>
    <row r="1153" spans="1:23" s="306" customFormat="1" x14ac:dyDescent="0.2">
      <c r="A1153" s="378"/>
      <c r="B1153" s="308"/>
      <c r="C1153" s="330"/>
      <c r="D1153" s="349"/>
      <c r="E1153" s="349"/>
      <c r="F1153" s="349"/>
      <c r="I1153" s="307"/>
      <c r="J1153" s="307"/>
      <c r="K1153" s="307"/>
      <c r="L1153" s="307"/>
      <c r="M1153" s="307"/>
      <c r="N1153" s="307"/>
      <c r="O1153" s="307"/>
      <c r="P1153" s="307"/>
      <c r="Q1153" s="307"/>
      <c r="R1153" s="307"/>
      <c r="S1153" s="307"/>
      <c r="T1153" s="307"/>
      <c r="U1153" s="307"/>
      <c r="V1153" s="307"/>
      <c r="W1153" s="307"/>
    </row>
    <row r="1154" spans="1:23" s="306" customFormat="1" x14ac:dyDescent="0.2">
      <c r="A1154" s="378"/>
      <c r="B1154" s="308"/>
      <c r="C1154" s="330"/>
      <c r="D1154" s="349"/>
      <c r="E1154" s="349"/>
      <c r="F1154" s="349"/>
      <c r="I1154" s="307"/>
      <c r="J1154" s="307"/>
      <c r="K1154" s="307"/>
      <c r="L1154" s="307"/>
      <c r="M1154" s="307"/>
      <c r="N1154" s="307"/>
      <c r="O1154" s="307"/>
      <c r="P1154" s="307"/>
      <c r="Q1154" s="307"/>
      <c r="R1154" s="307"/>
      <c r="S1154" s="307"/>
      <c r="T1154" s="307"/>
      <c r="U1154" s="307"/>
      <c r="V1154" s="307"/>
      <c r="W1154" s="307"/>
    </row>
    <row r="1155" spans="1:23" s="306" customFormat="1" x14ac:dyDescent="0.2">
      <c r="A1155" s="378"/>
      <c r="B1155" s="308"/>
      <c r="C1155" s="330"/>
      <c r="D1155" s="349"/>
      <c r="E1155" s="349"/>
      <c r="F1155" s="349"/>
      <c r="I1155" s="307"/>
      <c r="J1155" s="307"/>
      <c r="K1155" s="307"/>
      <c r="L1155" s="307"/>
      <c r="M1155" s="307"/>
      <c r="N1155" s="307"/>
      <c r="O1155" s="307"/>
      <c r="P1155" s="307"/>
      <c r="Q1155" s="307"/>
      <c r="R1155" s="307"/>
      <c r="S1155" s="307"/>
      <c r="T1155" s="307"/>
      <c r="U1155" s="307"/>
      <c r="V1155" s="307"/>
      <c r="W1155" s="307"/>
    </row>
    <row r="1156" spans="1:23" s="306" customFormat="1" x14ac:dyDescent="0.2">
      <c r="A1156" s="378"/>
      <c r="B1156" s="308"/>
      <c r="C1156" s="330"/>
      <c r="D1156" s="349"/>
      <c r="E1156" s="349"/>
      <c r="F1156" s="349"/>
      <c r="I1156" s="307"/>
      <c r="J1156" s="307"/>
      <c r="K1156" s="307"/>
      <c r="L1156" s="307"/>
      <c r="M1156" s="307"/>
      <c r="N1156" s="307"/>
      <c r="O1156" s="307"/>
      <c r="P1156" s="307"/>
      <c r="Q1156" s="307"/>
      <c r="R1156" s="307"/>
      <c r="S1156" s="307"/>
      <c r="T1156" s="307"/>
      <c r="U1156" s="307"/>
      <c r="V1156" s="307"/>
      <c r="W1156" s="307"/>
    </row>
    <row r="1157" spans="1:23" s="306" customFormat="1" x14ac:dyDescent="0.2">
      <c r="A1157" s="378"/>
      <c r="B1157" s="308"/>
      <c r="C1157" s="330"/>
      <c r="D1157" s="349"/>
      <c r="E1157" s="349"/>
      <c r="F1157" s="349"/>
      <c r="I1157" s="307"/>
      <c r="J1157" s="307"/>
      <c r="K1157" s="307"/>
      <c r="L1157" s="307"/>
      <c r="M1157" s="307"/>
      <c r="N1157" s="307"/>
      <c r="O1157" s="307"/>
      <c r="P1157" s="307"/>
      <c r="Q1157" s="307"/>
      <c r="R1157" s="307"/>
      <c r="S1157" s="307"/>
      <c r="T1157" s="307"/>
      <c r="U1157" s="307"/>
      <c r="V1157" s="307"/>
      <c r="W1157" s="307"/>
    </row>
    <row r="1158" spans="1:23" s="306" customFormat="1" x14ac:dyDescent="0.2">
      <c r="A1158" s="378"/>
      <c r="B1158" s="308"/>
      <c r="C1158" s="330"/>
      <c r="D1158" s="349"/>
      <c r="E1158" s="349"/>
      <c r="F1158" s="349"/>
      <c r="I1158" s="307"/>
      <c r="J1158" s="307"/>
      <c r="K1158" s="307"/>
      <c r="L1158" s="307"/>
      <c r="M1158" s="307"/>
      <c r="N1158" s="307"/>
      <c r="O1158" s="307"/>
      <c r="P1158" s="307"/>
      <c r="Q1158" s="307"/>
      <c r="R1158" s="307"/>
      <c r="S1158" s="307"/>
      <c r="T1158" s="307"/>
      <c r="U1158" s="307"/>
      <c r="V1158" s="307"/>
      <c r="W1158" s="307"/>
    </row>
    <row r="1159" spans="1:23" s="306" customFormat="1" x14ac:dyDescent="0.2">
      <c r="A1159" s="378"/>
      <c r="B1159" s="308"/>
      <c r="C1159" s="330"/>
      <c r="D1159" s="349"/>
      <c r="E1159" s="349"/>
      <c r="F1159" s="349"/>
      <c r="I1159" s="307"/>
      <c r="J1159" s="307"/>
      <c r="K1159" s="307"/>
      <c r="L1159" s="307"/>
      <c r="M1159" s="307"/>
      <c r="N1159" s="307"/>
      <c r="O1159" s="307"/>
      <c r="P1159" s="307"/>
      <c r="Q1159" s="307"/>
      <c r="R1159" s="307"/>
      <c r="S1159" s="307"/>
      <c r="T1159" s="307"/>
      <c r="U1159" s="307"/>
      <c r="V1159" s="307"/>
      <c r="W1159" s="307"/>
    </row>
    <row r="1160" spans="1:23" s="306" customFormat="1" x14ac:dyDescent="0.2">
      <c r="A1160" s="378"/>
      <c r="B1160" s="308"/>
      <c r="C1160" s="330"/>
      <c r="D1160" s="349"/>
      <c r="E1160" s="349"/>
      <c r="F1160" s="349"/>
      <c r="I1160" s="307"/>
      <c r="J1160" s="307"/>
      <c r="K1160" s="307"/>
      <c r="L1160" s="307"/>
      <c r="M1160" s="307"/>
      <c r="N1160" s="307"/>
      <c r="O1160" s="307"/>
      <c r="P1160" s="307"/>
      <c r="Q1160" s="307"/>
      <c r="R1160" s="307"/>
      <c r="S1160" s="307"/>
      <c r="T1160" s="307"/>
      <c r="U1160" s="307"/>
      <c r="V1160" s="307"/>
      <c r="W1160" s="307"/>
    </row>
    <row r="1161" spans="1:23" s="306" customFormat="1" x14ac:dyDescent="0.2">
      <c r="A1161" s="378"/>
      <c r="B1161" s="308"/>
      <c r="C1161" s="330"/>
      <c r="D1161" s="349"/>
      <c r="E1161" s="349"/>
      <c r="F1161" s="349"/>
      <c r="I1161" s="307"/>
      <c r="J1161" s="307"/>
      <c r="K1161" s="307"/>
      <c r="L1161" s="307"/>
      <c r="M1161" s="307"/>
      <c r="N1161" s="307"/>
      <c r="O1161" s="307"/>
      <c r="P1161" s="307"/>
      <c r="Q1161" s="307"/>
      <c r="R1161" s="307"/>
      <c r="S1161" s="307"/>
      <c r="T1161" s="307"/>
      <c r="U1161" s="307"/>
      <c r="V1161" s="307"/>
      <c r="W1161" s="307"/>
    </row>
    <row r="1162" spans="1:23" s="306" customFormat="1" x14ac:dyDescent="0.2">
      <c r="A1162" s="378"/>
      <c r="B1162" s="308"/>
      <c r="C1162" s="330"/>
      <c r="D1162" s="349"/>
      <c r="E1162" s="349"/>
      <c r="F1162" s="349"/>
      <c r="I1162" s="307"/>
      <c r="J1162" s="307"/>
      <c r="K1162" s="307"/>
      <c r="L1162" s="307"/>
      <c r="M1162" s="307"/>
      <c r="N1162" s="307"/>
      <c r="O1162" s="307"/>
      <c r="P1162" s="307"/>
      <c r="Q1162" s="307"/>
      <c r="R1162" s="307"/>
      <c r="S1162" s="307"/>
      <c r="T1162" s="307"/>
      <c r="U1162" s="307"/>
      <c r="V1162" s="307"/>
      <c r="W1162" s="307"/>
    </row>
    <row r="1163" spans="1:23" s="306" customFormat="1" x14ac:dyDescent="0.2">
      <c r="A1163" s="378"/>
      <c r="B1163" s="308"/>
      <c r="C1163" s="330"/>
      <c r="D1163" s="349"/>
      <c r="E1163" s="349"/>
      <c r="F1163" s="349"/>
      <c r="I1163" s="307"/>
      <c r="J1163" s="307"/>
      <c r="K1163" s="307"/>
      <c r="L1163" s="307"/>
      <c r="M1163" s="307"/>
      <c r="N1163" s="307"/>
      <c r="O1163" s="307"/>
      <c r="P1163" s="307"/>
      <c r="Q1163" s="307"/>
      <c r="R1163" s="307"/>
      <c r="S1163" s="307"/>
      <c r="T1163" s="307"/>
      <c r="U1163" s="307"/>
      <c r="V1163" s="307"/>
      <c r="W1163" s="307"/>
    </row>
    <row r="1164" spans="1:23" s="306" customFormat="1" x14ac:dyDescent="0.2">
      <c r="A1164" s="378"/>
      <c r="B1164" s="308"/>
      <c r="C1164" s="330"/>
      <c r="D1164" s="349"/>
      <c r="E1164" s="349"/>
      <c r="F1164" s="349"/>
      <c r="I1164" s="307"/>
      <c r="J1164" s="307"/>
      <c r="K1164" s="307"/>
      <c r="L1164" s="307"/>
      <c r="M1164" s="307"/>
      <c r="N1164" s="307"/>
      <c r="O1164" s="307"/>
      <c r="P1164" s="307"/>
      <c r="Q1164" s="307"/>
      <c r="R1164" s="307"/>
      <c r="S1164" s="307"/>
      <c r="T1164" s="307"/>
      <c r="U1164" s="307"/>
      <c r="V1164" s="307"/>
      <c r="W1164" s="307"/>
    </row>
    <row r="1165" spans="1:23" s="306" customFormat="1" x14ac:dyDescent="0.2">
      <c r="A1165" s="378"/>
      <c r="B1165" s="308"/>
      <c r="C1165" s="330"/>
      <c r="D1165" s="349"/>
      <c r="E1165" s="349"/>
      <c r="F1165" s="349"/>
      <c r="I1165" s="307"/>
      <c r="J1165" s="307"/>
      <c r="K1165" s="307"/>
      <c r="L1165" s="307"/>
      <c r="M1165" s="307"/>
      <c r="N1165" s="307"/>
      <c r="O1165" s="307"/>
      <c r="P1165" s="307"/>
      <c r="Q1165" s="307"/>
      <c r="R1165" s="307"/>
      <c r="S1165" s="307"/>
      <c r="T1165" s="307"/>
      <c r="U1165" s="307"/>
      <c r="V1165" s="307"/>
      <c r="W1165" s="307"/>
    </row>
    <row r="1166" spans="1:23" s="306" customFormat="1" x14ac:dyDescent="0.2">
      <c r="A1166" s="378"/>
      <c r="B1166" s="308"/>
      <c r="C1166" s="330"/>
      <c r="D1166" s="349"/>
      <c r="E1166" s="349"/>
      <c r="F1166" s="349"/>
      <c r="I1166" s="307"/>
      <c r="J1166" s="307"/>
      <c r="K1166" s="307"/>
      <c r="L1166" s="307"/>
      <c r="M1166" s="307"/>
      <c r="N1166" s="307"/>
      <c r="O1166" s="307"/>
      <c r="P1166" s="307"/>
      <c r="Q1166" s="307"/>
      <c r="R1166" s="307"/>
      <c r="S1166" s="307"/>
      <c r="T1166" s="307"/>
      <c r="U1166" s="307"/>
      <c r="V1166" s="307"/>
      <c r="W1166" s="307"/>
    </row>
    <row r="1167" spans="1:23" s="306" customFormat="1" x14ac:dyDescent="0.2">
      <c r="A1167" s="378"/>
      <c r="B1167" s="308"/>
      <c r="C1167" s="330"/>
      <c r="D1167" s="349"/>
      <c r="E1167" s="349"/>
      <c r="F1167" s="349"/>
      <c r="I1167" s="307"/>
      <c r="J1167" s="307"/>
      <c r="K1167" s="307"/>
      <c r="L1167" s="307"/>
      <c r="M1167" s="307"/>
      <c r="N1167" s="307"/>
      <c r="O1167" s="307"/>
      <c r="P1167" s="307"/>
      <c r="Q1167" s="307"/>
      <c r="R1167" s="307"/>
      <c r="S1167" s="307"/>
      <c r="T1167" s="307"/>
      <c r="U1167" s="307"/>
      <c r="V1167" s="307"/>
      <c r="W1167" s="307"/>
    </row>
    <row r="1168" spans="1:23" s="306" customFormat="1" x14ac:dyDescent="0.2">
      <c r="A1168" s="378"/>
      <c r="B1168" s="308"/>
      <c r="C1168" s="330"/>
      <c r="D1168" s="349"/>
      <c r="E1168" s="349"/>
      <c r="F1168" s="349"/>
      <c r="I1168" s="307"/>
      <c r="J1168" s="307"/>
      <c r="K1168" s="307"/>
      <c r="L1168" s="307"/>
      <c r="M1168" s="307"/>
      <c r="N1168" s="307"/>
      <c r="O1168" s="307"/>
      <c r="P1168" s="307"/>
      <c r="Q1168" s="307"/>
      <c r="R1168" s="307"/>
      <c r="S1168" s="307"/>
      <c r="T1168" s="307"/>
      <c r="U1168" s="307"/>
      <c r="V1168" s="307"/>
      <c r="W1168" s="307"/>
    </row>
    <row r="1169" spans="1:23" s="306" customFormat="1" x14ac:dyDescent="0.2">
      <c r="A1169" s="378"/>
      <c r="B1169" s="308"/>
      <c r="C1169" s="330"/>
      <c r="D1169" s="349"/>
      <c r="E1169" s="349"/>
      <c r="F1169" s="349"/>
      <c r="I1169" s="307"/>
      <c r="J1169" s="307"/>
      <c r="K1169" s="307"/>
      <c r="L1169" s="307"/>
      <c r="M1169" s="307"/>
      <c r="N1169" s="307"/>
      <c r="O1169" s="307"/>
      <c r="P1169" s="307"/>
      <c r="Q1169" s="307"/>
      <c r="R1169" s="307"/>
      <c r="S1169" s="307"/>
      <c r="T1169" s="307"/>
      <c r="U1169" s="307"/>
      <c r="V1169" s="307"/>
      <c r="W1169" s="307"/>
    </row>
    <row r="1170" spans="1:23" s="306" customFormat="1" x14ac:dyDescent="0.2">
      <c r="A1170" s="378"/>
      <c r="B1170" s="308"/>
      <c r="C1170" s="330"/>
      <c r="D1170" s="349"/>
      <c r="E1170" s="349"/>
      <c r="F1170" s="349"/>
      <c r="I1170" s="307"/>
      <c r="J1170" s="307"/>
      <c r="K1170" s="307"/>
      <c r="L1170" s="307"/>
      <c r="M1170" s="307"/>
      <c r="N1170" s="307"/>
      <c r="O1170" s="307"/>
      <c r="P1170" s="307"/>
      <c r="Q1170" s="307"/>
      <c r="R1170" s="307"/>
      <c r="S1170" s="307"/>
      <c r="T1170" s="307"/>
      <c r="U1170" s="307"/>
      <c r="V1170" s="307"/>
      <c r="W1170" s="307"/>
    </row>
    <row r="1171" spans="1:23" s="306" customFormat="1" x14ac:dyDescent="0.2">
      <c r="A1171" s="378"/>
      <c r="B1171" s="308"/>
      <c r="C1171" s="330"/>
      <c r="D1171" s="349"/>
      <c r="E1171" s="349"/>
      <c r="F1171" s="349"/>
      <c r="I1171" s="307"/>
      <c r="J1171" s="307"/>
      <c r="K1171" s="307"/>
      <c r="L1171" s="307"/>
      <c r="M1171" s="307"/>
      <c r="N1171" s="307"/>
      <c r="O1171" s="307"/>
      <c r="P1171" s="307"/>
      <c r="Q1171" s="307"/>
      <c r="R1171" s="307"/>
      <c r="S1171" s="307"/>
      <c r="T1171" s="307"/>
      <c r="U1171" s="307"/>
      <c r="V1171" s="307"/>
      <c r="W1171" s="307"/>
    </row>
    <row r="1172" spans="1:23" s="306" customFormat="1" x14ac:dyDescent="0.2">
      <c r="A1172" s="378"/>
      <c r="B1172" s="308"/>
      <c r="C1172" s="330"/>
      <c r="D1172" s="349"/>
      <c r="E1172" s="349"/>
      <c r="F1172" s="349"/>
      <c r="I1172" s="307"/>
      <c r="J1172" s="307"/>
      <c r="K1172" s="307"/>
      <c r="L1172" s="307"/>
      <c r="M1172" s="307"/>
      <c r="N1172" s="307"/>
      <c r="O1172" s="307"/>
      <c r="P1172" s="307"/>
      <c r="Q1172" s="307"/>
      <c r="R1172" s="307"/>
      <c r="S1172" s="307"/>
      <c r="T1172" s="307"/>
      <c r="U1172" s="307"/>
      <c r="V1172" s="307"/>
      <c r="W1172" s="307"/>
    </row>
    <row r="1173" spans="1:23" s="306" customFormat="1" x14ac:dyDescent="0.2">
      <c r="A1173" s="378"/>
      <c r="B1173" s="308"/>
      <c r="C1173" s="330"/>
      <c r="D1173" s="349"/>
      <c r="E1173" s="349"/>
      <c r="F1173" s="349"/>
      <c r="I1173" s="307"/>
      <c r="J1173" s="307"/>
      <c r="K1173" s="307"/>
      <c r="L1173" s="307"/>
      <c r="M1173" s="307"/>
      <c r="N1173" s="307"/>
      <c r="O1173" s="307"/>
      <c r="P1173" s="307"/>
      <c r="Q1173" s="307"/>
      <c r="R1173" s="307"/>
      <c r="S1173" s="307"/>
      <c r="T1173" s="307"/>
      <c r="U1173" s="307"/>
      <c r="V1173" s="307"/>
      <c r="W1173" s="307"/>
    </row>
    <row r="1174" spans="1:23" s="306" customFormat="1" x14ac:dyDescent="0.2">
      <c r="A1174" s="378"/>
      <c r="B1174" s="308"/>
      <c r="C1174" s="330"/>
      <c r="D1174" s="349"/>
      <c r="E1174" s="349"/>
      <c r="F1174" s="349"/>
      <c r="I1174" s="307"/>
      <c r="J1174" s="307"/>
      <c r="K1174" s="307"/>
      <c r="L1174" s="307"/>
      <c r="M1174" s="307"/>
      <c r="N1174" s="307"/>
      <c r="O1174" s="307"/>
      <c r="P1174" s="307"/>
      <c r="Q1174" s="307"/>
      <c r="R1174" s="307"/>
      <c r="S1174" s="307"/>
      <c r="T1174" s="307"/>
      <c r="U1174" s="307"/>
      <c r="V1174" s="307"/>
      <c r="W1174" s="307"/>
    </row>
    <row r="1175" spans="1:23" s="306" customFormat="1" x14ac:dyDescent="0.2">
      <c r="A1175" s="378"/>
      <c r="B1175" s="308"/>
      <c r="C1175" s="330"/>
      <c r="D1175" s="349"/>
      <c r="E1175" s="349"/>
      <c r="F1175" s="349"/>
      <c r="I1175" s="307"/>
      <c r="J1175" s="307"/>
      <c r="K1175" s="307"/>
      <c r="L1175" s="307"/>
      <c r="M1175" s="307"/>
      <c r="N1175" s="307"/>
      <c r="O1175" s="307"/>
      <c r="P1175" s="307"/>
      <c r="Q1175" s="307"/>
      <c r="R1175" s="307"/>
      <c r="S1175" s="307"/>
      <c r="T1175" s="307"/>
      <c r="U1175" s="307"/>
      <c r="V1175" s="307"/>
      <c r="W1175" s="307"/>
    </row>
    <row r="1176" spans="1:23" s="306" customFormat="1" x14ac:dyDescent="0.2">
      <c r="A1176" s="378"/>
      <c r="B1176" s="379"/>
      <c r="C1176" s="380"/>
      <c r="D1176" s="349"/>
      <c r="E1176" s="349"/>
      <c r="F1176" s="349"/>
      <c r="I1176" s="307"/>
      <c r="J1176" s="307"/>
      <c r="K1176" s="307"/>
      <c r="L1176" s="307"/>
      <c r="M1176" s="307"/>
      <c r="N1176" s="307"/>
      <c r="O1176" s="307"/>
      <c r="P1176" s="307"/>
      <c r="Q1176" s="307"/>
      <c r="R1176" s="307"/>
      <c r="S1176" s="307"/>
      <c r="T1176" s="307"/>
      <c r="U1176" s="307"/>
      <c r="V1176" s="307"/>
      <c r="W1176" s="307"/>
    </row>
    <row r="1177" spans="1:23" s="306" customFormat="1" x14ac:dyDescent="0.2">
      <c r="A1177" s="378"/>
      <c r="B1177" s="379"/>
      <c r="C1177" s="380"/>
      <c r="D1177" s="349"/>
      <c r="E1177" s="349"/>
      <c r="F1177" s="349"/>
      <c r="I1177" s="307"/>
      <c r="J1177" s="307"/>
      <c r="K1177" s="307"/>
      <c r="L1177" s="307"/>
      <c r="M1177" s="307"/>
      <c r="N1177" s="307"/>
      <c r="O1177" s="307"/>
      <c r="P1177" s="307"/>
      <c r="Q1177" s="307"/>
      <c r="R1177" s="307"/>
      <c r="S1177" s="307"/>
      <c r="T1177" s="307"/>
      <c r="U1177" s="307"/>
      <c r="V1177" s="307"/>
      <c r="W1177" s="307"/>
    </row>
    <row r="1178" spans="1:23" s="306" customFormat="1" x14ac:dyDescent="0.2">
      <c r="A1178" s="378"/>
      <c r="B1178" s="379"/>
      <c r="C1178" s="380"/>
      <c r="D1178" s="349"/>
      <c r="E1178" s="349"/>
      <c r="F1178" s="349"/>
      <c r="I1178" s="307"/>
      <c r="J1178" s="307"/>
      <c r="K1178" s="307"/>
      <c r="L1178" s="307"/>
      <c r="M1178" s="307"/>
      <c r="N1178" s="307"/>
      <c r="O1178" s="307"/>
      <c r="P1178" s="307"/>
      <c r="Q1178" s="307"/>
      <c r="R1178" s="307"/>
      <c r="S1178" s="307"/>
      <c r="T1178" s="307"/>
      <c r="U1178" s="307"/>
      <c r="V1178" s="307"/>
      <c r="W1178" s="307"/>
    </row>
    <row r="1179" spans="1:23" s="306" customFormat="1" x14ac:dyDescent="0.2">
      <c r="A1179" s="378"/>
      <c r="B1179" s="379"/>
      <c r="C1179" s="380"/>
      <c r="D1179" s="349"/>
      <c r="E1179" s="349"/>
      <c r="F1179" s="349"/>
      <c r="I1179" s="307"/>
      <c r="J1179" s="307"/>
      <c r="K1179" s="307"/>
      <c r="L1179" s="307"/>
      <c r="M1179" s="307"/>
      <c r="N1179" s="307"/>
      <c r="O1179" s="307"/>
      <c r="P1179" s="307"/>
      <c r="Q1179" s="307"/>
      <c r="R1179" s="307"/>
      <c r="S1179" s="307"/>
      <c r="T1179" s="307"/>
      <c r="U1179" s="307"/>
      <c r="V1179" s="307"/>
      <c r="W1179" s="307"/>
    </row>
    <row r="1180" spans="1:23" s="306" customFormat="1" x14ac:dyDescent="0.2">
      <c r="A1180" s="378"/>
      <c r="B1180" s="379"/>
      <c r="C1180" s="380"/>
      <c r="D1180" s="349"/>
      <c r="E1180" s="349"/>
      <c r="F1180" s="349"/>
      <c r="I1180" s="307"/>
      <c r="J1180" s="307"/>
      <c r="K1180" s="307"/>
      <c r="L1180" s="307"/>
      <c r="M1180" s="307"/>
      <c r="N1180" s="307"/>
      <c r="O1180" s="307"/>
      <c r="P1180" s="307"/>
      <c r="Q1180" s="307"/>
      <c r="R1180" s="307"/>
      <c r="S1180" s="307"/>
      <c r="T1180" s="307"/>
      <c r="U1180" s="307"/>
      <c r="V1180" s="307"/>
      <c r="W1180" s="307"/>
    </row>
    <row r="1181" spans="1:23" s="306" customFormat="1" x14ac:dyDescent="0.2">
      <c r="A1181" s="378"/>
      <c r="B1181" s="379"/>
      <c r="C1181" s="380"/>
      <c r="D1181" s="349"/>
      <c r="E1181" s="349"/>
      <c r="F1181" s="349"/>
      <c r="I1181" s="307"/>
      <c r="J1181" s="307"/>
      <c r="K1181" s="307"/>
      <c r="L1181" s="307"/>
      <c r="M1181" s="307"/>
      <c r="N1181" s="307"/>
      <c r="O1181" s="307"/>
      <c r="P1181" s="307"/>
      <c r="Q1181" s="307"/>
      <c r="R1181" s="307"/>
      <c r="S1181" s="307"/>
      <c r="T1181" s="307"/>
      <c r="U1181" s="307"/>
      <c r="V1181" s="307"/>
      <c r="W1181" s="307"/>
    </row>
    <row r="1182" spans="1:23" s="306" customFormat="1" x14ac:dyDescent="0.2">
      <c r="A1182" s="378"/>
      <c r="B1182" s="308"/>
      <c r="C1182" s="330"/>
      <c r="D1182" s="349"/>
      <c r="E1182" s="349"/>
      <c r="F1182" s="349"/>
      <c r="I1182" s="307"/>
      <c r="J1182" s="307"/>
      <c r="K1182" s="307"/>
      <c r="L1182" s="307"/>
      <c r="M1182" s="307"/>
      <c r="N1182" s="307"/>
      <c r="O1182" s="307"/>
      <c r="P1182" s="307"/>
      <c r="Q1182" s="307"/>
      <c r="R1182" s="307"/>
      <c r="S1182" s="307"/>
      <c r="T1182" s="307"/>
      <c r="U1182" s="307"/>
      <c r="V1182" s="307"/>
      <c r="W1182" s="307"/>
    </row>
    <row r="1183" spans="1:23" s="306" customFormat="1" x14ac:dyDescent="0.2">
      <c r="A1183" s="378"/>
      <c r="B1183" s="308"/>
      <c r="C1183" s="330"/>
      <c r="D1183" s="349"/>
      <c r="E1183" s="349"/>
      <c r="F1183" s="349"/>
      <c r="I1183" s="307"/>
      <c r="J1183" s="307"/>
      <c r="K1183" s="307"/>
      <c r="L1183" s="307"/>
      <c r="M1183" s="307"/>
      <c r="N1183" s="307"/>
      <c r="O1183" s="307"/>
      <c r="P1183" s="307"/>
      <c r="Q1183" s="307"/>
      <c r="R1183" s="307"/>
      <c r="S1183" s="307"/>
      <c r="T1183" s="307"/>
      <c r="U1183" s="307"/>
      <c r="V1183" s="307"/>
      <c r="W1183" s="307"/>
    </row>
    <row r="1184" spans="1:23" s="306" customFormat="1" x14ac:dyDescent="0.2">
      <c r="A1184" s="378"/>
      <c r="B1184" s="308"/>
      <c r="C1184" s="330"/>
      <c r="D1184" s="349"/>
      <c r="E1184" s="349"/>
      <c r="F1184" s="349"/>
      <c r="I1184" s="307"/>
      <c r="J1184" s="307"/>
      <c r="K1184" s="307"/>
      <c r="L1184" s="307"/>
      <c r="M1184" s="307"/>
      <c r="N1184" s="307"/>
      <c r="O1184" s="307"/>
      <c r="P1184" s="307"/>
      <c r="Q1184" s="307"/>
      <c r="R1184" s="307"/>
      <c r="S1184" s="307"/>
      <c r="T1184" s="307"/>
      <c r="U1184" s="307"/>
      <c r="V1184" s="307"/>
      <c r="W1184" s="307"/>
    </row>
    <row r="1185" spans="1:23" s="306" customFormat="1" x14ac:dyDescent="0.2">
      <c r="A1185" s="378"/>
      <c r="B1185" s="308"/>
      <c r="C1185" s="330"/>
      <c r="D1185" s="349"/>
      <c r="E1185" s="349"/>
      <c r="F1185" s="349"/>
      <c r="I1185" s="307"/>
      <c r="J1185" s="307"/>
      <c r="K1185" s="307"/>
      <c r="L1185" s="307"/>
      <c r="M1185" s="307"/>
      <c r="N1185" s="307"/>
      <c r="O1185" s="307"/>
      <c r="P1185" s="307"/>
      <c r="Q1185" s="307"/>
      <c r="R1185" s="307"/>
      <c r="S1185" s="307"/>
      <c r="T1185" s="307"/>
      <c r="U1185" s="307"/>
      <c r="V1185" s="307"/>
      <c r="W1185" s="307"/>
    </row>
    <row r="1186" spans="1:23" s="306" customFormat="1" x14ac:dyDescent="0.2">
      <c r="A1186" s="378"/>
      <c r="B1186" s="308"/>
      <c r="C1186" s="330"/>
      <c r="D1186" s="349"/>
      <c r="E1186" s="349"/>
      <c r="F1186" s="349"/>
      <c r="I1186" s="307"/>
      <c r="J1186" s="307"/>
      <c r="K1186" s="307"/>
      <c r="L1186" s="307"/>
      <c r="M1186" s="307"/>
      <c r="N1186" s="307"/>
      <c r="O1186" s="307"/>
      <c r="P1186" s="307"/>
      <c r="Q1186" s="307"/>
      <c r="R1186" s="307"/>
      <c r="S1186" s="307"/>
      <c r="T1186" s="307"/>
      <c r="U1186" s="307"/>
      <c r="V1186" s="307"/>
      <c r="W1186" s="307"/>
    </row>
    <row r="1187" spans="1:23" s="306" customFormat="1" x14ac:dyDescent="0.2">
      <c r="A1187" s="378"/>
      <c r="B1187" s="308"/>
      <c r="C1187" s="330"/>
      <c r="D1187" s="349"/>
      <c r="E1187" s="349"/>
      <c r="F1187" s="349"/>
      <c r="I1187" s="307"/>
      <c r="J1187" s="307"/>
      <c r="K1187" s="307"/>
      <c r="L1187" s="307"/>
      <c r="M1187" s="307"/>
      <c r="N1187" s="307"/>
      <c r="O1187" s="307"/>
      <c r="P1187" s="307"/>
      <c r="Q1187" s="307"/>
      <c r="R1187" s="307"/>
      <c r="S1187" s="307"/>
      <c r="T1187" s="307"/>
      <c r="U1187" s="307"/>
      <c r="V1187" s="307"/>
      <c r="W1187" s="307"/>
    </row>
    <row r="1188" spans="1:23" s="306" customFormat="1" x14ac:dyDescent="0.2">
      <c r="A1188" s="378"/>
      <c r="B1188" s="308"/>
      <c r="C1188" s="330"/>
      <c r="D1188" s="349"/>
      <c r="E1188" s="349"/>
      <c r="F1188" s="349"/>
      <c r="I1188" s="307"/>
      <c r="J1188" s="307"/>
      <c r="K1188" s="307"/>
      <c r="L1188" s="307"/>
      <c r="M1188" s="307"/>
      <c r="N1188" s="307"/>
      <c r="O1188" s="307"/>
      <c r="P1188" s="307"/>
      <c r="Q1188" s="307"/>
      <c r="R1188" s="307"/>
      <c r="S1188" s="307"/>
      <c r="T1188" s="307"/>
      <c r="U1188" s="307"/>
      <c r="V1188" s="307"/>
      <c r="W1188" s="307"/>
    </row>
    <row r="1189" spans="1:23" s="306" customFormat="1" x14ac:dyDescent="0.2">
      <c r="A1189" s="378"/>
      <c r="B1189" s="308"/>
      <c r="C1189" s="330"/>
      <c r="D1189" s="349"/>
      <c r="E1189" s="349"/>
      <c r="F1189" s="349"/>
      <c r="I1189" s="307"/>
      <c r="J1189" s="307"/>
      <c r="K1189" s="307"/>
      <c r="L1189" s="307"/>
      <c r="M1189" s="307"/>
      <c r="N1189" s="307"/>
      <c r="O1189" s="307"/>
      <c r="P1189" s="307"/>
      <c r="Q1189" s="307"/>
      <c r="R1189" s="307"/>
      <c r="S1189" s="307"/>
      <c r="T1189" s="307"/>
      <c r="U1189" s="307"/>
      <c r="V1189" s="307"/>
      <c r="W1189" s="307"/>
    </row>
    <row r="1190" spans="1:23" s="306" customFormat="1" x14ac:dyDescent="0.2">
      <c r="A1190" s="378"/>
      <c r="B1190" s="308"/>
      <c r="C1190" s="330"/>
      <c r="D1190" s="349"/>
      <c r="E1190" s="349"/>
      <c r="F1190" s="349"/>
      <c r="I1190" s="307"/>
      <c r="J1190" s="307"/>
      <c r="K1190" s="307"/>
      <c r="L1190" s="307"/>
      <c r="M1190" s="307"/>
      <c r="N1190" s="307"/>
      <c r="O1190" s="307"/>
      <c r="P1190" s="307"/>
      <c r="Q1190" s="307"/>
      <c r="R1190" s="307"/>
      <c r="S1190" s="307"/>
      <c r="T1190" s="307"/>
      <c r="U1190" s="307"/>
      <c r="V1190" s="307"/>
      <c r="W1190" s="307"/>
    </row>
    <row r="1191" spans="1:23" s="306" customFormat="1" x14ac:dyDescent="0.2">
      <c r="A1191" s="378"/>
      <c r="B1191" s="308"/>
      <c r="C1191" s="330"/>
      <c r="D1191" s="349"/>
      <c r="E1191" s="349"/>
      <c r="F1191" s="349"/>
      <c r="I1191" s="307"/>
      <c r="J1191" s="307"/>
      <c r="K1191" s="307"/>
      <c r="L1191" s="307"/>
      <c r="M1191" s="307"/>
      <c r="N1191" s="307"/>
      <c r="O1191" s="307"/>
      <c r="P1191" s="307"/>
      <c r="Q1191" s="307"/>
      <c r="R1191" s="307"/>
      <c r="S1191" s="307"/>
      <c r="T1191" s="307"/>
      <c r="U1191" s="307"/>
      <c r="V1191" s="307"/>
      <c r="W1191" s="307"/>
    </row>
    <row r="1192" spans="1:23" s="306" customFormat="1" x14ac:dyDescent="0.2">
      <c r="A1192" s="378"/>
      <c r="B1192" s="308"/>
      <c r="C1192" s="330"/>
      <c r="D1192" s="349"/>
      <c r="E1192" s="349"/>
      <c r="F1192" s="349"/>
      <c r="I1192" s="307"/>
      <c r="J1192" s="307"/>
      <c r="K1192" s="307"/>
      <c r="L1192" s="307"/>
      <c r="M1192" s="307"/>
      <c r="N1192" s="307"/>
      <c r="O1192" s="307"/>
      <c r="P1192" s="307"/>
      <c r="Q1192" s="307"/>
      <c r="R1192" s="307"/>
      <c r="S1192" s="307"/>
      <c r="T1192" s="307"/>
      <c r="U1192" s="307"/>
      <c r="V1192" s="307"/>
      <c r="W1192" s="307"/>
    </row>
    <row r="1193" spans="1:23" s="306" customFormat="1" x14ac:dyDescent="0.2">
      <c r="A1193" s="378"/>
      <c r="B1193" s="308"/>
      <c r="C1193" s="330"/>
      <c r="D1193" s="349"/>
      <c r="E1193" s="349"/>
      <c r="F1193" s="349"/>
      <c r="I1193" s="307"/>
      <c r="J1193" s="307"/>
      <c r="K1193" s="307"/>
      <c r="L1193" s="307"/>
      <c r="M1193" s="307"/>
      <c r="N1193" s="307"/>
      <c r="O1193" s="307"/>
      <c r="P1193" s="307"/>
      <c r="Q1193" s="307"/>
      <c r="R1193" s="307"/>
      <c r="S1193" s="307"/>
      <c r="T1193" s="307"/>
      <c r="U1193" s="307"/>
      <c r="V1193" s="307"/>
      <c r="W1193" s="307"/>
    </row>
    <row r="1194" spans="1:23" s="306" customFormat="1" x14ac:dyDescent="0.2">
      <c r="A1194" s="378"/>
      <c r="B1194" s="308"/>
      <c r="C1194" s="330"/>
      <c r="D1194" s="349"/>
      <c r="E1194" s="349"/>
      <c r="F1194" s="349"/>
      <c r="I1194" s="307"/>
      <c r="J1194" s="307"/>
      <c r="K1194" s="307"/>
      <c r="L1194" s="307"/>
      <c r="M1194" s="307"/>
      <c r="N1194" s="307"/>
      <c r="O1194" s="307"/>
      <c r="P1194" s="307"/>
      <c r="Q1194" s="307"/>
      <c r="R1194" s="307"/>
      <c r="S1194" s="307"/>
      <c r="T1194" s="307"/>
      <c r="U1194" s="307"/>
      <c r="V1194" s="307"/>
      <c r="W1194" s="307"/>
    </row>
    <row r="1195" spans="1:23" s="306" customFormat="1" x14ac:dyDescent="0.2">
      <c r="A1195" s="378"/>
      <c r="B1195" s="308"/>
      <c r="C1195" s="330"/>
      <c r="D1195" s="349"/>
      <c r="E1195" s="349"/>
      <c r="F1195" s="349"/>
      <c r="I1195" s="307"/>
      <c r="J1195" s="307"/>
      <c r="K1195" s="307"/>
      <c r="L1195" s="307"/>
      <c r="M1195" s="307"/>
      <c r="N1195" s="307"/>
      <c r="O1195" s="307"/>
      <c r="P1195" s="307"/>
      <c r="Q1195" s="307"/>
      <c r="R1195" s="307"/>
      <c r="S1195" s="307"/>
      <c r="T1195" s="307"/>
      <c r="U1195" s="307"/>
      <c r="V1195" s="307"/>
      <c r="W1195" s="307"/>
    </row>
    <row r="1196" spans="1:23" s="306" customFormat="1" x14ac:dyDescent="0.2">
      <c r="A1196" s="378"/>
      <c r="B1196" s="308"/>
      <c r="C1196" s="330"/>
      <c r="D1196" s="349"/>
      <c r="E1196" s="349"/>
      <c r="F1196" s="349"/>
      <c r="I1196" s="307"/>
      <c r="J1196" s="307"/>
      <c r="K1196" s="307"/>
      <c r="L1196" s="307"/>
      <c r="M1196" s="307"/>
      <c r="N1196" s="307"/>
      <c r="O1196" s="307"/>
      <c r="P1196" s="307"/>
      <c r="Q1196" s="307"/>
      <c r="R1196" s="307"/>
      <c r="S1196" s="307"/>
      <c r="T1196" s="307"/>
      <c r="U1196" s="307"/>
      <c r="V1196" s="307"/>
      <c r="W1196" s="307"/>
    </row>
    <row r="1197" spans="1:23" s="306" customFormat="1" x14ac:dyDescent="0.2">
      <c r="A1197" s="378"/>
      <c r="B1197" s="308"/>
      <c r="C1197" s="330"/>
      <c r="D1197" s="349"/>
      <c r="E1197" s="349"/>
      <c r="F1197" s="349"/>
      <c r="I1197" s="307"/>
      <c r="J1197" s="307"/>
      <c r="K1197" s="307"/>
      <c r="L1197" s="307"/>
      <c r="M1197" s="307"/>
      <c r="N1197" s="307"/>
      <c r="O1197" s="307"/>
      <c r="P1197" s="307"/>
      <c r="Q1197" s="307"/>
      <c r="R1197" s="307"/>
      <c r="S1197" s="307"/>
      <c r="T1197" s="307"/>
      <c r="U1197" s="307"/>
      <c r="V1197" s="307"/>
      <c r="W1197" s="307"/>
    </row>
    <row r="1198" spans="1:23" s="306" customFormat="1" x14ac:dyDescent="0.2">
      <c r="A1198" s="378"/>
      <c r="B1198" s="308"/>
      <c r="C1198" s="330"/>
      <c r="D1198" s="349"/>
      <c r="E1198" s="349"/>
      <c r="F1198" s="349"/>
      <c r="I1198" s="307"/>
      <c r="J1198" s="307"/>
      <c r="K1198" s="307"/>
      <c r="L1198" s="307"/>
      <c r="M1198" s="307"/>
      <c r="N1198" s="307"/>
      <c r="O1198" s="307"/>
      <c r="P1198" s="307"/>
      <c r="Q1198" s="307"/>
      <c r="R1198" s="307"/>
      <c r="S1198" s="307"/>
      <c r="T1198" s="307"/>
      <c r="U1198" s="307"/>
      <c r="V1198" s="307"/>
      <c r="W1198" s="307"/>
    </row>
    <row r="1199" spans="1:23" s="306" customFormat="1" x14ac:dyDescent="0.2">
      <c r="A1199" s="378"/>
      <c r="B1199" s="308"/>
      <c r="C1199" s="330"/>
      <c r="D1199" s="349"/>
      <c r="E1199" s="349"/>
      <c r="F1199" s="349"/>
      <c r="I1199" s="307"/>
      <c r="J1199" s="307"/>
      <c r="K1199" s="307"/>
      <c r="L1199" s="307"/>
      <c r="M1199" s="307"/>
      <c r="N1199" s="307"/>
      <c r="O1199" s="307"/>
      <c r="P1199" s="307"/>
      <c r="Q1199" s="307"/>
      <c r="R1199" s="307"/>
      <c r="S1199" s="307"/>
      <c r="T1199" s="307"/>
      <c r="U1199" s="307"/>
      <c r="V1199" s="307"/>
      <c r="W1199" s="307"/>
    </row>
    <row r="1200" spans="1:23" s="306" customFormat="1" x14ac:dyDescent="0.2">
      <c r="A1200" s="378"/>
      <c r="B1200" s="308"/>
      <c r="C1200" s="330"/>
      <c r="D1200" s="349"/>
      <c r="E1200" s="349"/>
      <c r="F1200" s="349"/>
      <c r="I1200" s="307"/>
      <c r="J1200" s="307"/>
      <c r="K1200" s="307"/>
      <c r="L1200" s="307"/>
      <c r="M1200" s="307"/>
      <c r="N1200" s="307"/>
      <c r="O1200" s="307"/>
      <c r="P1200" s="307"/>
      <c r="Q1200" s="307"/>
      <c r="R1200" s="307"/>
      <c r="S1200" s="307"/>
      <c r="T1200" s="307"/>
      <c r="U1200" s="307"/>
      <c r="V1200" s="307"/>
      <c r="W1200" s="307"/>
    </row>
    <row r="1201" spans="1:23" s="306" customFormat="1" x14ac:dyDescent="0.2">
      <c r="A1201" s="378"/>
      <c r="B1201" s="308"/>
      <c r="C1201" s="330"/>
      <c r="D1201" s="349"/>
      <c r="E1201" s="349"/>
      <c r="F1201" s="349"/>
      <c r="I1201" s="307"/>
      <c r="J1201" s="307"/>
      <c r="K1201" s="307"/>
      <c r="L1201" s="307"/>
      <c r="M1201" s="307"/>
      <c r="N1201" s="307"/>
      <c r="O1201" s="307"/>
      <c r="P1201" s="307"/>
      <c r="Q1201" s="307"/>
      <c r="R1201" s="307"/>
      <c r="S1201" s="307"/>
      <c r="T1201" s="307"/>
      <c r="U1201" s="307"/>
      <c r="V1201" s="307"/>
      <c r="W1201" s="307"/>
    </row>
    <row r="1202" spans="1:23" s="306" customFormat="1" x14ac:dyDescent="0.2">
      <c r="A1202" s="378"/>
      <c r="B1202" s="308"/>
      <c r="C1202" s="330"/>
      <c r="D1202" s="349"/>
      <c r="E1202" s="349"/>
      <c r="F1202" s="349"/>
      <c r="I1202" s="307"/>
      <c r="J1202" s="307"/>
      <c r="K1202" s="307"/>
      <c r="L1202" s="307"/>
      <c r="M1202" s="307"/>
      <c r="N1202" s="307"/>
      <c r="O1202" s="307"/>
      <c r="P1202" s="307"/>
      <c r="Q1202" s="307"/>
      <c r="R1202" s="307"/>
      <c r="S1202" s="307"/>
      <c r="T1202" s="307"/>
      <c r="U1202" s="307"/>
      <c r="V1202" s="307"/>
      <c r="W1202" s="307"/>
    </row>
    <row r="1203" spans="1:23" s="306" customFormat="1" x14ac:dyDescent="0.2">
      <c r="A1203" s="378"/>
      <c r="B1203" s="308"/>
      <c r="C1203" s="330"/>
      <c r="D1203" s="349"/>
      <c r="E1203" s="349"/>
      <c r="F1203" s="349"/>
      <c r="I1203" s="307"/>
      <c r="J1203" s="307"/>
      <c r="K1203" s="307"/>
      <c r="L1203" s="307"/>
      <c r="M1203" s="307"/>
      <c r="N1203" s="307"/>
      <c r="O1203" s="307"/>
      <c r="P1203" s="307"/>
      <c r="Q1203" s="307"/>
      <c r="R1203" s="307"/>
      <c r="S1203" s="307"/>
      <c r="T1203" s="307"/>
      <c r="U1203" s="307"/>
      <c r="V1203" s="307"/>
      <c r="W1203" s="307"/>
    </row>
    <row r="1204" spans="1:23" s="306" customFormat="1" x14ac:dyDescent="0.2">
      <c r="A1204" s="378"/>
      <c r="B1204" s="308"/>
      <c r="C1204" s="330"/>
      <c r="D1204" s="349"/>
      <c r="E1204" s="349"/>
      <c r="F1204" s="349"/>
      <c r="I1204" s="307"/>
      <c r="J1204" s="307"/>
      <c r="K1204" s="307"/>
      <c r="L1204" s="307"/>
      <c r="M1204" s="307"/>
      <c r="N1204" s="307"/>
      <c r="O1204" s="307"/>
      <c r="P1204" s="307"/>
      <c r="Q1204" s="307"/>
      <c r="R1204" s="307"/>
      <c r="S1204" s="307"/>
      <c r="T1204" s="307"/>
      <c r="U1204" s="307"/>
      <c r="V1204" s="307"/>
      <c r="W1204" s="307"/>
    </row>
    <row r="1205" spans="1:23" s="306" customFormat="1" x14ac:dyDescent="0.2">
      <c r="A1205" s="378"/>
      <c r="B1205" s="308"/>
      <c r="C1205" s="330"/>
      <c r="D1205" s="349"/>
      <c r="E1205" s="349"/>
      <c r="F1205" s="349"/>
      <c r="I1205" s="307"/>
      <c r="J1205" s="307"/>
      <c r="K1205" s="307"/>
      <c r="L1205" s="307"/>
      <c r="M1205" s="307"/>
      <c r="N1205" s="307"/>
      <c r="O1205" s="307"/>
      <c r="P1205" s="307"/>
      <c r="Q1205" s="307"/>
      <c r="R1205" s="307"/>
      <c r="S1205" s="307"/>
      <c r="T1205" s="307"/>
      <c r="U1205" s="307"/>
      <c r="V1205" s="307"/>
      <c r="W1205" s="307"/>
    </row>
    <row r="1206" spans="1:23" s="306" customFormat="1" x14ac:dyDescent="0.2">
      <c r="A1206" s="378"/>
      <c r="B1206" s="308"/>
      <c r="C1206" s="330"/>
      <c r="D1206" s="349"/>
      <c r="E1206" s="349"/>
      <c r="F1206" s="349"/>
      <c r="I1206" s="307"/>
      <c r="J1206" s="307"/>
      <c r="K1206" s="307"/>
      <c r="L1206" s="307"/>
      <c r="M1206" s="307"/>
      <c r="N1206" s="307"/>
      <c r="O1206" s="307"/>
      <c r="P1206" s="307"/>
      <c r="Q1206" s="307"/>
      <c r="R1206" s="307"/>
      <c r="S1206" s="307"/>
      <c r="T1206" s="307"/>
      <c r="U1206" s="307"/>
      <c r="V1206" s="307"/>
      <c r="W1206" s="307"/>
    </row>
    <row r="1207" spans="1:23" s="306" customFormat="1" x14ac:dyDescent="0.2">
      <c r="A1207" s="378"/>
      <c r="B1207" s="308"/>
      <c r="C1207" s="330"/>
      <c r="D1207" s="349"/>
      <c r="E1207" s="349"/>
      <c r="F1207" s="349"/>
      <c r="I1207" s="307"/>
      <c r="J1207" s="307"/>
      <c r="K1207" s="307"/>
      <c r="L1207" s="307"/>
      <c r="M1207" s="307"/>
      <c r="N1207" s="307"/>
      <c r="O1207" s="307"/>
      <c r="P1207" s="307"/>
      <c r="Q1207" s="307"/>
      <c r="R1207" s="307"/>
      <c r="S1207" s="307"/>
      <c r="T1207" s="307"/>
      <c r="U1207" s="307"/>
      <c r="V1207" s="307"/>
      <c r="W1207" s="307"/>
    </row>
    <row r="1208" spans="1:23" s="306" customFormat="1" x14ac:dyDescent="0.2">
      <c r="A1208" s="378"/>
      <c r="B1208" s="308"/>
      <c r="C1208" s="330"/>
      <c r="D1208" s="349"/>
      <c r="E1208" s="349"/>
      <c r="F1208" s="349"/>
      <c r="I1208" s="307"/>
      <c r="J1208" s="307"/>
      <c r="K1208" s="307"/>
      <c r="L1208" s="307"/>
      <c r="M1208" s="307"/>
      <c r="N1208" s="307"/>
      <c r="O1208" s="307"/>
      <c r="P1208" s="307"/>
      <c r="Q1208" s="307"/>
      <c r="R1208" s="307"/>
      <c r="S1208" s="307"/>
      <c r="T1208" s="307"/>
      <c r="U1208" s="307"/>
      <c r="V1208" s="307"/>
      <c r="W1208" s="307"/>
    </row>
    <row r="1209" spans="1:23" s="306" customFormat="1" x14ac:dyDescent="0.2">
      <c r="A1209" s="378"/>
      <c r="B1209" s="308"/>
      <c r="C1209" s="330"/>
      <c r="D1209" s="349"/>
      <c r="E1209" s="349"/>
      <c r="F1209" s="349"/>
      <c r="I1209" s="307"/>
      <c r="J1209" s="307"/>
      <c r="K1209" s="307"/>
      <c r="L1209" s="307"/>
      <c r="M1209" s="307"/>
      <c r="N1209" s="307"/>
      <c r="O1209" s="307"/>
      <c r="P1209" s="307"/>
      <c r="Q1209" s="307"/>
      <c r="R1209" s="307"/>
      <c r="S1209" s="307"/>
      <c r="T1209" s="307"/>
      <c r="U1209" s="307"/>
      <c r="V1209" s="307"/>
      <c r="W1209" s="307"/>
    </row>
    <row r="1210" spans="1:23" s="306" customFormat="1" x14ac:dyDescent="0.2">
      <c r="A1210" s="378"/>
      <c r="B1210" s="308"/>
      <c r="C1210" s="330"/>
      <c r="D1210" s="349"/>
      <c r="E1210" s="349"/>
      <c r="F1210" s="349"/>
      <c r="I1210" s="307"/>
      <c r="J1210" s="307"/>
      <c r="K1210" s="307"/>
      <c r="L1210" s="307"/>
      <c r="M1210" s="307"/>
      <c r="N1210" s="307"/>
      <c r="O1210" s="307"/>
      <c r="P1210" s="307"/>
      <c r="Q1210" s="307"/>
      <c r="R1210" s="307"/>
      <c r="S1210" s="307"/>
      <c r="T1210" s="307"/>
      <c r="U1210" s="307"/>
      <c r="V1210" s="307"/>
      <c r="W1210" s="307"/>
    </row>
    <row r="1211" spans="1:23" s="306" customFormat="1" x14ac:dyDescent="0.2">
      <c r="A1211" s="378"/>
      <c r="B1211" s="308"/>
      <c r="C1211" s="330"/>
      <c r="D1211" s="349"/>
      <c r="E1211" s="349"/>
      <c r="F1211" s="349"/>
      <c r="I1211" s="307"/>
      <c r="J1211" s="307"/>
      <c r="K1211" s="307"/>
      <c r="L1211" s="307"/>
      <c r="M1211" s="307"/>
      <c r="N1211" s="307"/>
      <c r="O1211" s="307"/>
      <c r="P1211" s="307"/>
      <c r="Q1211" s="307"/>
      <c r="R1211" s="307"/>
      <c r="S1211" s="307"/>
      <c r="T1211" s="307"/>
      <c r="U1211" s="307"/>
      <c r="V1211" s="307"/>
      <c r="W1211" s="307"/>
    </row>
    <row r="1212" spans="1:23" s="306" customFormat="1" x14ac:dyDescent="0.2">
      <c r="A1212" s="378"/>
      <c r="B1212" s="308"/>
      <c r="C1212" s="330"/>
      <c r="D1212" s="349"/>
      <c r="E1212" s="349"/>
      <c r="F1212" s="349"/>
      <c r="I1212" s="307"/>
      <c r="J1212" s="307"/>
      <c r="K1212" s="307"/>
      <c r="L1212" s="307"/>
      <c r="M1212" s="307"/>
      <c r="N1212" s="307"/>
      <c r="O1212" s="307"/>
      <c r="P1212" s="307"/>
      <c r="Q1212" s="307"/>
      <c r="R1212" s="307"/>
      <c r="S1212" s="307"/>
      <c r="T1212" s="307"/>
      <c r="U1212" s="307"/>
      <c r="V1212" s="307"/>
      <c r="W1212" s="307"/>
    </row>
    <row r="1213" spans="1:23" s="306" customFormat="1" x14ac:dyDescent="0.2">
      <c r="A1213" s="378"/>
      <c r="B1213" s="308"/>
      <c r="C1213" s="330"/>
      <c r="D1213" s="349"/>
      <c r="E1213" s="349"/>
      <c r="F1213" s="349"/>
      <c r="I1213" s="307"/>
      <c r="J1213" s="307"/>
      <c r="K1213" s="307"/>
      <c r="L1213" s="307"/>
      <c r="M1213" s="307"/>
      <c r="N1213" s="307"/>
      <c r="O1213" s="307"/>
      <c r="P1213" s="307"/>
      <c r="Q1213" s="307"/>
      <c r="R1213" s="307"/>
      <c r="S1213" s="307"/>
      <c r="T1213" s="307"/>
      <c r="U1213" s="307"/>
      <c r="V1213" s="307"/>
      <c r="W1213" s="307"/>
    </row>
    <row r="1214" spans="1:23" s="306" customFormat="1" x14ac:dyDescent="0.2">
      <c r="A1214" s="378"/>
      <c r="B1214" s="308"/>
      <c r="C1214" s="330"/>
      <c r="D1214" s="349"/>
      <c r="E1214" s="349"/>
      <c r="F1214" s="349"/>
      <c r="I1214" s="307"/>
      <c r="J1214" s="307"/>
      <c r="K1214" s="307"/>
      <c r="L1214" s="307"/>
      <c r="M1214" s="307"/>
      <c r="N1214" s="307"/>
      <c r="O1214" s="307"/>
      <c r="P1214" s="307"/>
      <c r="Q1214" s="307"/>
      <c r="R1214" s="307"/>
      <c r="S1214" s="307"/>
      <c r="T1214" s="307"/>
      <c r="U1214" s="307"/>
      <c r="V1214" s="307"/>
      <c r="W1214" s="307"/>
    </row>
    <row r="1215" spans="1:23" s="306" customFormat="1" x14ac:dyDescent="0.2">
      <c r="A1215" s="378"/>
      <c r="B1215" s="308"/>
      <c r="C1215" s="330"/>
      <c r="D1215" s="349"/>
      <c r="E1215" s="349"/>
      <c r="F1215" s="349"/>
      <c r="I1215" s="307"/>
      <c r="J1215" s="307"/>
      <c r="K1215" s="307"/>
      <c r="L1215" s="307"/>
      <c r="M1215" s="307"/>
      <c r="N1215" s="307"/>
      <c r="O1215" s="307"/>
      <c r="P1215" s="307"/>
      <c r="Q1215" s="307"/>
      <c r="R1215" s="307"/>
      <c r="S1215" s="307"/>
      <c r="T1215" s="307"/>
      <c r="U1215" s="307"/>
      <c r="V1215" s="307"/>
      <c r="W1215" s="307"/>
    </row>
    <row r="1216" spans="1:23" s="306" customFormat="1" x14ac:dyDescent="0.2">
      <c r="A1216" s="378"/>
      <c r="B1216" s="308"/>
      <c r="C1216" s="330"/>
      <c r="D1216" s="349"/>
      <c r="E1216" s="349"/>
      <c r="F1216" s="349"/>
      <c r="I1216" s="307"/>
      <c r="J1216" s="307"/>
      <c r="K1216" s="307"/>
      <c r="L1216" s="307"/>
      <c r="M1216" s="307"/>
      <c r="N1216" s="307"/>
      <c r="O1216" s="307"/>
      <c r="P1216" s="307"/>
      <c r="Q1216" s="307"/>
      <c r="R1216" s="307"/>
      <c r="S1216" s="307"/>
      <c r="T1216" s="307"/>
      <c r="U1216" s="307"/>
      <c r="V1216" s="307"/>
      <c r="W1216" s="307"/>
    </row>
    <row r="1217" spans="1:23" s="306" customFormat="1" x14ac:dyDescent="0.2">
      <c r="A1217" s="378"/>
      <c r="B1217" s="308"/>
      <c r="C1217" s="330"/>
      <c r="D1217" s="349"/>
      <c r="E1217" s="349"/>
      <c r="F1217" s="349"/>
      <c r="I1217" s="307"/>
      <c r="J1217" s="307"/>
      <c r="K1217" s="307"/>
      <c r="L1217" s="307"/>
      <c r="M1217" s="307"/>
      <c r="N1217" s="307"/>
      <c r="O1217" s="307"/>
      <c r="P1217" s="307"/>
      <c r="Q1217" s="307"/>
      <c r="R1217" s="307"/>
      <c r="S1217" s="307"/>
      <c r="T1217" s="307"/>
      <c r="U1217" s="307"/>
      <c r="V1217" s="307"/>
      <c r="W1217" s="307"/>
    </row>
    <row r="1218" spans="1:23" s="306" customFormat="1" x14ac:dyDescent="0.2">
      <c r="A1218" s="378"/>
      <c r="B1218" s="308"/>
      <c r="C1218" s="330"/>
      <c r="D1218" s="349"/>
      <c r="E1218" s="349"/>
      <c r="F1218" s="349"/>
      <c r="I1218" s="307"/>
      <c r="J1218" s="307"/>
      <c r="K1218" s="307"/>
      <c r="L1218" s="307"/>
      <c r="M1218" s="307"/>
      <c r="N1218" s="307"/>
      <c r="O1218" s="307"/>
      <c r="P1218" s="307"/>
      <c r="Q1218" s="307"/>
      <c r="R1218" s="307"/>
      <c r="S1218" s="307"/>
      <c r="T1218" s="307"/>
      <c r="U1218" s="307"/>
      <c r="V1218" s="307"/>
      <c r="W1218" s="307"/>
    </row>
    <row r="1219" spans="1:23" s="306" customFormat="1" x14ac:dyDescent="0.2">
      <c r="A1219" s="378"/>
      <c r="B1219" s="308"/>
      <c r="C1219" s="330"/>
      <c r="D1219" s="349"/>
      <c r="E1219" s="349"/>
      <c r="F1219" s="349"/>
      <c r="I1219" s="307"/>
      <c r="J1219" s="307"/>
      <c r="K1219" s="307"/>
      <c r="L1219" s="307"/>
      <c r="M1219" s="307"/>
      <c r="N1219" s="307"/>
      <c r="O1219" s="307"/>
      <c r="P1219" s="307"/>
      <c r="Q1219" s="307"/>
      <c r="R1219" s="307"/>
      <c r="S1219" s="307"/>
      <c r="T1219" s="307"/>
      <c r="U1219" s="307"/>
      <c r="V1219" s="307"/>
      <c r="W1219" s="307"/>
    </row>
    <row r="1220" spans="1:23" s="306" customFormat="1" x14ac:dyDescent="0.2">
      <c r="A1220" s="378"/>
      <c r="B1220" s="308"/>
      <c r="C1220" s="330"/>
      <c r="D1220" s="349"/>
      <c r="E1220" s="349"/>
      <c r="F1220" s="349"/>
      <c r="I1220" s="307"/>
      <c r="J1220" s="307"/>
      <c r="K1220" s="307"/>
      <c r="L1220" s="307"/>
      <c r="M1220" s="307"/>
      <c r="N1220" s="307"/>
      <c r="O1220" s="307"/>
      <c r="P1220" s="307"/>
      <c r="Q1220" s="307"/>
      <c r="R1220" s="307"/>
      <c r="S1220" s="307"/>
      <c r="T1220" s="307"/>
      <c r="U1220" s="307"/>
      <c r="V1220" s="307"/>
      <c r="W1220" s="307"/>
    </row>
    <row r="1221" spans="1:23" s="306" customFormat="1" x14ac:dyDescent="0.2">
      <c r="A1221" s="378"/>
      <c r="B1221" s="308"/>
      <c r="C1221" s="330"/>
      <c r="D1221" s="349"/>
      <c r="E1221" s="349"/>
      <c r="F1221" s="349"/>
      <c r="I1221" s="307"/>
      <c r="J1221" s="307"/>
      <c r="K1221" s="307"/>
      <c r="L1221" s="307"/>
      <c r="M1221" s="307"/>
      <c r="N1221" s="307"/>
      <c r="O1221" s="307"/>
      <c r="P1221" s="307"/>
      <c r="Q1221" s="307"/>
      <c r="R1221" s="307"/>
      <c r="S1221" s="307"/>
      <c r="T1221" s="307"/>
      <c r="U1221" s="307"/>
      <c r="V1221" s="307"/>
      <c r="W1221" s="307"/>
    </row>
    <row r="1222" spans="1:23" s="306" customFormat="1" x14ac:dyDescent="0.2">
      <c r="A1222" s="378"/>
      <c r="B1222" s="308"/>
      <c r="C1222" s="330"/>
      <c r="D1222" s="349"/>
      <c r="E1222" s="349"/>
      <c r="F1222" s="349"/>
      <c r="I1222" s="307"/>
      <c r="J1222" s="307"/>
      <c r="K1222" s="307"/>
      <c r="L1222" s="307"/>
      <c r="M1222" s="307"/>
      <c r="N1222" s="307"/>
      <c r="O1222" s="307"/>
      <c r="P1222" s="307"/>
      <c r="Q1222" s="307"/>
      <c r="R1222" s="307"/>
      <c r="S1222" s="307"/>
      <c r="T1222" s="307"/>
      <c r="U1222" s="307"/>
      <c r="V1222" s="307"/>
      <c r="W1222" s="307"/>
    </row>
    <row r="1223" spans="1:23" s="306" customFormat="1" x14ac:dyDescent="0.2">
      <c r="A1223" s="378"/>
      <c r="B1223" s="308"/>
      <c r="C1223" s="330"/>
      <c r="D1223" s="349"/>
      <c r="E1223" s="349"/>
      <c r="F1223" s="349"/>
      <c r="I1223" s="307"/>
      <c r="J1223" s="307"/>
      <c r="K1223" s="307"/>
      <c r="L1223" s="307"/>
      <c r="M1223" s="307"/>
      <c r="N1223" s="307"/>
      <c r="O1223" s="307"/>
      <c r="P1223" s="307"/>
      <c r="Q1223" s="307"/>
      <c r="R1223" s="307"/>
      <c r="S1223" s="307"/>
      <c r="T1223" s="307"/>
      <c r="U1223" s="307"/>
      <c r="V1223" s="307"/>
      <c r="W1223" s="307"/>
    </row>
    <row r="1224" spans="1:23" s="306" customFormat="1" x14ac:dyDescent="0.2">
      <c r="A1224" s="378"/>
      <c r="B1224" s="308"/>
      <c r="C1224" s="330"/>
      <c r="D1224" s="349"/>
      <c r="E1224" s="349"/>
      <c r="F1224" s="349"/>
      <c r="I1224" s="307"/>
      <c r="J1224" s="307"/>
      <c r="K1224" s="307"/>
      <c r="L1224" s="307"/>
      <c r="M1224" s="307"/>
      <c r="N1224" s="307"/>
      <c r="O1224" s="307"/>
      <c r="P1224" s="307"/>
      <c r="Q1224" s="307"/>
      <c r="R1224" s="307"/>
      <c r="S1224" s="307"/>
      <c r="T1224" s="307"/>
      <c r="U1224" s="307"/>
      <c r="V1224" s="307"/>
      <c r="W1224" s="307"/>
    </row>
    <row r="1225" spans="1:23" s="306" customFormat="1" x14ac:dyDescent="0.2">
      <c r="A1225" s="378"/>
      <c r="B1225" s="308"/>
      <c r="C1225" s="330"/>
      <c r="D1225" s="349"/>
      <c r="E1225" s="349"/>
      <c r="F1225" s="349"/>
      <c r="I1225" s="307"/>
      <c r="J1225" s="307"/>
      <c r="K1225" s="307"/>
      <c r="L1225" s="307"/>
      <c r="M1225" s="307"/>
      <c r="N1225" s="307"/>
      <c r="O1225" s="307"/>
      <c r="P1225" s="307"/>
      <c r="Q1225" s="307"/>
      <c r="R1225" s="307"/>
      <c r="S1225" s="307"/>
      <c r="T1225" s="307"/>
      <c r="U1225" s="307"/>
      <c r="V1225" s="307"/>
      <c r="W1225" s="307"/>
    </row>
    <row r="1226" spans="1:23" s="306" customFormat="1" x14ac:dyDescent="0.2">
      <c r="A1226" s="378"/>
      <c r="B1226" s="308"/>
      <c r="C1226" s="330"/>
      <c r="D1226" s="349"/>
      <c r="E1226" s="349"/>
      <c r="F1226" s="349"/>
      <c r="I1226" s="307"/>
      <c r="J1226" s="307"/>
      <c r="K1226" s="307"/>
      <c r="L1226" s="307"/>
      <c r="M1226" s="307"/>
      <c r="N1226" s="307"/>
      <c r="O1226" s="307"/>
      <c r="P1226" s="307"/>
      <c r="Q1226" s="307"/>
      <c r="R1226" s="307"/>
      <c r="S1226" s="307"/>
      <c r="T1226" s="307"/>
      <c r="U1226" s="307"/>
      <c r="V1226" s="307"/>
      <c r="W1226" s="307"/>
    </row>
    <row r="1227" spans="1:23" s="306" customFormat="1" x14ac:dyDescent="0.2">
      <c r="A1227" s="378"/>
      <c r="B1227" s="308"/>
      <c r="C1227" s="330"/>
      <c r="D1227" s="349"/>
      <c r="E1227" s="349"/>
      <c r="F1227" s="349"/>
      <c r="I1227" s="307"/>
      <c r="J1227" s="307"/>
      <c r="K1227" s="307"/>
      <c r="L1227" s="307"/>
      <c r="M1227" s="307"/>
      <c r="N1227" s="307"/>
      <c r="O1227" s="307"/>
      <c r="P1227" s="307"/>
      <c r="Q1227" s="307"/>
      <c r="R1227" s="307"/>
      <c r="S1227" s="307"/>
      <c r="T1227" s="307"/>
      <c r="U1227" s="307"/>
      <c r="V1227" s="307"/>
      <c r="W1227" s="307"/>
    </row>
    <row r="1228" spans="1:23" s="306" customFormat="1" x14ac:dyDescent="0.2">
      <c r="A1228" s="378"/>
      <c r="B1228" s="308"/>
      <c r="C1228" s="330"/>
      <c r="D1228" s="349"/>
      <c r="E1228" s="349"/>
      <c r="F1228" s="349"/>
      <c r="I1228" s="307"/>
      <c r="J1228" s="307"/>
      <c r="K1228" s="307"/>
      <c r="L1228" s="307"/>
      <c r="M1228" s="307"/>
      <c r="N1228" s="307"/>
      <c r="O1228" s="307"/>
      <c r="P1228" s="307"/>
      <c r="Q1228" s="307"/>
      <c r="R1228" s="307"/>
      <c r="S1228" s="307"/>
      <c r="T1228" s="307"/>
      <c r="U1228" s="307"/>
      <c r="V1228" s="307"/>
      <c r="W1228" s="307"/>
    </row>
    <row r="1229" spans="1:23" s="306" customFormat="1" x14ac:dyDescent="0.2">
      <c r="A1229" s="378"/>
      <c r="B1229" s="308"/>
      <c r="C1229" s="330"/>
      <c r="D1229" s="349"/>
      <c r="E1229" s="349"/>
      <c r="F1229" s="349"/>
      <c r="I1229" s="307"/>
      <c r="J1229" s="307"/>
      <c r="K1229" s="307"/>
      <c r="L1229" s="307"/>
      <c r="M1229" s="307"/>
      <c r="N1229" s="307"/>
      <c r="O1229" s="307"/>
      <c r="P1229" s="307"/>
      <c r="Q1229" s="307"/>
      <c r="R1229" s="307"/>
      <c r="S1229" s="307"/>
      <c r="T1229" s="307"/>
      <c r="U1229" s="307"/>
      <c r="V1229" s="307"/>
      <c r="W1229" s="307"/>
    </row>
    <row r="1230" spans="1:23" s="306" customFormat="1" x14ac:dyDescent="0.2">
      <c r="A1230" s="378"/>
      <c r="B1230" s="308"/>
      <c r="C1230" s="330"/>
      <c r="D1230" s="349"/>
      <c r="E1230" s="349"/>
      <c r="F1230" s="349"/>
      <c r="I1230" s="307"/>
      <c r="J1230" s="307"/>
      <c r="K1230" s="307"/>
      <c r="L1230" s="307"/>
      <c r="M1230" s="307"/>
      <c r="N1230" s="307"/>
      <c r="O1230" s="307"/>
      <c r="P1230" s="307"/>
      <c r="Q1230" s="307"/>
      <c r="R1230" s="307"/>
      <c r="S1230" s="307"/>
      <c r="T1230" s="307"/>
      <c r="U1230" s="307"/>
      <c r="V1230" s="307"/>
      <c r="W1230" s="307"/>
    </row>
    <row r="1231" spans="1:23" s="306" customFormat="1" x14ac:dyDescent="0.2">
      <c r="A1231" s="378"/>
      <c r="B1231" s="308"/>
      <c r="C1231" s="330"/>
      <c r="D1231" s="349"/>
      <c r="E1231" s="349"/>
      <c r="F1231" s="349"/>
      <c r="I1231" s="307"/>
      <c r="J1231" s="307"/>
      <c r="K1231" s="307"/>
      <c r="L1231" s="307"/>
      <c r="M1231" s="307"/>
      <c r="N1231" s="307"/>
      <c r="O1231" s="307"/>
      <c r="P1231" s="307"/>
      <c r="Q1231" s="307"/>
      <c r="R1231" s="307"/>
      <c r="S1231" s="307"/>
      <c r="T1231" s="307"/>
      <c r="U1231" s="307"/>
      <c r="V1231" s="307"/>
      <c r="W1231" s="307"/>
    </row>
    <row r="1232" spans="1:23" s="306" customFormat="1" x14ac:dyDescent="0.2">
      <c r="A1232" s="378"/>
      <c r="B1232" s="308"/>
      <c r="C1232" s="330"/>
      <c r="D1232" s="349"/>
      <c r="E1232" s="349"/>
      <c r="F1232" s="349"/>
      <c r="I1232" s="307"/>
      <c r="J1232" s="307"/>
      <c r="K1232" s="307"/>
      <c r="L1232" s="307"/>
      <c r="M1232" s="307"/>
      <c r="N1232" s="307"/>
      <c r="O1232" s="307"/>
      <c r="P1232" s="307"/>
      <c r="Q1232" s="307"/>
      <c r="R1232" s="307"/>
      <c r="S1232" s="307"/>
      <c r="T1232" s="307"/>
      <c r="U1232" s="307"/>
      <c r="V1232" s="307"/>
      <c r="W1232" s="307"/>
    </row>
    <row r="1233" spans="1:23" s="306" customFormat="1" x14ac:dyDescent="0.2">
      <c r="A1233" s="378"/>
      <c r="B1233" s="308"/>
      <c r="C1233" s="330"/>
      <c r="D1233" s="349"/>
      <c r="E1233" s="349"/>
      <c r="F1233" s="349"/>
      <c r="I1233" s="307"/>
      <c r="J1233" s="307"/>
      <c r="K1233" s="307"/>
      <c r="L1233" s="307"/>
      <c r="M1233" s="307"/>
      <c r="N1233" s="307"/>
      <c r="O1233" s="307"/>
      <c r="P1233" s="307"/>
      <c r="Q1233" s="307"/>
      <c r="R1233" s="307"/>
      <c r="S1233" s="307"/>
      <c r="T1233" s="307"/>
      <c r="U1233" s="307"/>
      <c r="V1233" s="307"/>
      <c r="W1233" s="307"/>
    </row>
    <row r="1234" spans="1:23" s="306" customFormat="1" x14ac:dyDescent="0.2">
      <c r="A1234" s="378"/>
      <c r="B1234" s="308"/>
      <c r="C1234" s="330"/>
      <c r="D1234" s="349"/>
      <c r="E1234" s="349"/>
      <c r="F1234" s="349"/>
      <c r="I1234" s="307"/>
      <c r="J1234" s="307"/>
      <c r="K1234" s="307"/>
      <c r="L1234" s="307"/>
      <c r="M1234" s="307"/>
      <c r="N1234" s="307"/>
      <c r="O1234" s="307"/>
      <c r="P1234" s="307"/>
      <c r="Q1234" s="307"/>
      <c r="R1234" s="307"/>
      <c r="S1234" s="307"/>
      <c r="T1234" s="307"/>
      <c r="U1234" s="307"/>
      <c r="V1234" s="307"/>
      <c r="W1234" s="307"/>
    </row>
    <row r="1235" spans="1:23" s="306" customFormat="1" x14ac:dyDescent="0.2">
      <c r="A1235" s="378"/>
      <c r="B1235" s="308"/>
      <c r="C1235" s="330"/>
      <c r="D1235" s="349"/>
      <c r="E1235" s="349"/>
      <c r="F1235" s="349"/>
      <c r="I1235" s="307"/>
      <c r="J1235" s="307"/>
      <c r="K1235" s="307"/>
      <c r="L1235" s="307"/>
      <c r="M1235" s="307"/>
      <c r="N1235" s="307"/>
      <c r="O1235" s="307"/>
      <c r="P1235" s="307"/>
      <c r="Q1235" s="307"/>
      <c r="R1235" s="307"/>
      <c r="S1235" s="307"/>
      <c r="T1235" s="307"/>
      <c r="U1235" s="307"/>
      <c r="V1235" s="307"/>
      <c r="W1235" s="307"/>
    </row>
    <row r="1236" spans="1:23" s="306" customFormat="1" x14ac:dyDescent="0.2">
      <c r="A1236" s="378"/>
      <c r="B1236" s="308"/>
      <c r="C1236" s="330"/>
      <c r="D1236" s="349"/>
      <c r="E1236" s="349"/>
      <c r="F1236" s="349"/>
      <c r="I1236" s="307"/>
      <c r="J1236" s="307"/>
      <c r="K1236" s="307"/>
      <c r="L1236" s="307"/>
      <c r="M1236" s="307"/>
      <c r="N1236" s="307"/>
      <c r="O1236" s="307"/>
      <c r="P1236" s="307"/>
      <c r="Q1236" s="307"/>
      <c r="R1236" s="307"/>
      <c r="S1236" s="307"/>
      <c r="T1236" s="307"/>
      <c r="U1236" s="307"/>
      <c r="V1236" s="307"/>
      <c r="W1236" s="307"/>
    </row>
    <row r="1237" spans="1:23" s="306" customFormat="1" x14ac:dyDescent="0.2">
      <c r="A1237" s="378"/>
      <c r="B1237" s="308"/>
      <c r="C1237" s="330"/>
      <c r="D1237" s="349"/>
      <c r="E1237" s="349"/>
      <c r="F1237" s="349"/>
      <c r="I1237" s="307"/>
      <c r="J1237" s="307"/>
      <c r="K1237" s="307"/>
      <c r="L1237" s="307"/>
      <c r="M1237" s="307"/>
      <c r="N1237" s="307"/>
      <c r="O1237" s="307"/>
      <c r="P1237" s="307"/>
      <c r="Q1237" s="307"/>
      <c r="R1237" s="307"/>
      <c r="S1237" s="307"/>
      <c r="T1237" s="307"/>
      <c r="U1237" s="307"/>
      <c r="V1237" s="307"/>
      <c r="W1237" s="307"/>
    </row>
    <row r="1238" spans="1:23" s="306" customFormat="1" x14ac:dyDescent="0.2">
      <c r="A1238" s="378"/>
      <c r="B1238" s="308"/>
      <c r="C1238" s="330"/>
      <c r="D1238" s="349"/>
      <c r="E1238" s="349"/>
      <c r="F1238" s="349"/>
      <c r="I1238" s="307"/>
      <c r="J1238" s="307"/>
      <c r="K1238" s="307"/>
      <c r="L1238" s="307"/>
      <c r="M1238" s="307"/>
      <c r="N1238" s="307"/>
      <c r="O1238" s="307"/>
      <c r="P1238" s="307"/>
      <c r="Q1238" s="307"/>
      <c r="R1238" s="307"/>
      <c r="S1238" s="307"/>
      <c r="T1238" s="307"/>
      <c r="U1238" s="307"/>
      <c r="V1238" s="307"/>
      <c r="W1238" s="307"/>
    </row>
    <row r="1239" spans="1:23" s="306" customFormat="1" x14ac:dyDescent="0.2">
      <c r="A1239" s="378"/>
      <c r="B1239" s="308"/>
      <c r="C1239" s="330"/>
      <c r="D1239" s="349"/>
      <c r="E1239" s="349"/>
      <c r="F1239" s="349"/>
      <c r="I1239" s="307"/>
      <c r="J1239" s="307"/>
      <c r="K1239" s="307"/>
      <c r="L1239" s="307"/>
      <c r="M1239" s="307"/>
      <c r="N1239" s="307"/>
      <c r="O1239" s="307"/>
      <c r="P1239" s="307"/>
      <c r="Q1239" s="307"/>
      <c r="R1239" s="307"/>
      <c r="S1239" s="307"/>
      <c r="T1239" s="307"/>
      <c r="U1239" s="307"/>
      <c r="V1239" s="307"/>
      <c r="W1239" s="307"/>
    </row>
    <row r="1240" spans="1:23" s="306" customFormat="1" x14ac:dyDescent="0.2">
      <c r="A1240" s="378"/>
      <c r="B1240" s="308"/>
      <c r="C1240" s="330"/>
      <c r="D1240" s="349"/>
      <c r="E1240" s="349"/>
      <c r="F1240" s="349"/>
      <c r="I1240" s="307"/>
      <c r="J1240" s="307"/>
      <c r="K1240" s="307"/>
      <c r="L1240" s="307"/>
      <c r="M1240" s="307"/>
      <c r="N1240" s="307"/>
      <c r="O1240" s="307"/>
      <c r="P1240" s="307"/>
      <c r="Q1240" s="307"/>
      <c r="R1240" s="307"/>
      <c r="S1240" s="307"/>
      <c r="T1240" s="307"/>
      <c r="U1240" s="307"/>
      <c r="V1240" s="307"/>
      <c r="W1240" s="307"/>
    </row>
    <row r="1241" spans="1:23" s="306" customFormat="1" x14ac:dyDescent="0.2">
      <c r="A1241" s="378"/>
      <c r="B1241" s="308"/>
      <c r="C1241" s="330"/>
      <c r="D1241" s="349"/>
      <c r="E1241" s="349"/>
      <c r="F1241" s="349"/>
      <c r="I1241" s="307"/>
      <c r="J1241" s="307"/>
      <c r="K1241" s="307"/>
      <c r="L1241" s="307"/>
      <c r="M1241" s="307"/>
      <c r="N1241" s="307"/>
      <c r="O1241" s="307"/>
      <c r="P1241" s="307"/>
      <c r="Q1241" s="307"/>
      <c r="R1241" s="307"/>
      <c r="S1241" s="307"/>
      <c r="T1241" s="307"/>
      <c r="U1241" s="307"/>
      <c r="V1241" s="307"/>
      <c r="W1241" s="307"/>
    </row>
    <row r="1242" spans="1:23" s="306" customFormat="1" x14ac:dyDescent="0.2">
      <c r="A1242" s="378"/>
      <c r="B1242" s="308"/>
      <c r="C1242" s="330"/>
      <c r="D1242" s="349"/>
      <c r="E1242" s="349"/>
      <c r="F1242" s="349"/>
      <c r="I1242" s="307"/>
      <c r="J1242" s="307"/>
      <c r="K1242" s="307"/>
      <c r="L1242" s="307"/>
      <c r="M1242" s="307"/>
      <c r="N1242" s="307"/>
      <c r="O1242" s="307"/>
      <c r="P1242" s="307"/>
      <c r="Q1242" s="307"/>
      <c r="R1242" s="307"/>
      <c r="S1242" s="307"/>
      <c r="T1242" s="307"/>
      <c r="U1242" s="307"/>
      <c r="V1242" s="307"/>
      <c r="W1242" s="307"/>
    </row>
    <row r="1243" spans="1:23" s="306" customFormat="1" x14ac:dyDescent="0.2">
      <c r="A1243" s="378"/>
      <c r="B1243" s="308"/>
      <c r="C1243" s="330"/>
      <c r="D1243" s="349"/>
      <c r="E1243" s="349"/>
      <c r="F1243" s="349"/>
      <c r="I1243" s="307"/>
      <c r="J1243" s="307"/>
      <c r="K1243" s="307"/>
      <c r="L1243" s="307"/>
      <c r="M1243" s="307"/>
      <c r="N1243" s="307"/>
      <c r="O1243" s="307"/>
      <c r="P1243" s="307"/>
      <c r="Q1243" s="307"/>
      <c r="R1243" s="307"/>
      <c r="S1243" s="307"/>
      <c r="T1243" s="307"/>
      <c r="U1243" s="307"/>
      <c r="V1243" s="307"/>
      <c r="W1243" s="307"/>
    </row>
    <row r="1244" spans="1:23" s="306" customFormat="1" x14ac:dyDescent="0.2">
      <c r="A1244" s="378"/>
      <c r="B1244" s="308"/>
      <c r="C1244" s="330"/>
      <c r="D1244" s="349"/>
      <c r="E1244" s="349"/>
      <c r="F1244" s="349"/>
      <c r="I1244" s="307"/>
      <c r="J1244" s="307"/>
      <c r="K1244" s="307"/>
      <c r="L1244" s="307"/>
      <c r="M1244" s="307"/>
      <c r="N1244" s="307"/>
      <c r="O1244" s="307"/>
      <c r="P1244" s="307"/>
      <c r="Q1244" s="307"/>
      <c r="R1244" s="307"/>
      <c r="S1244" s="307"/>
      <c r="T1244" s="307"/>
      <c r="U1244" s="307"/>
      <c r="V1244" s="307"/>
      <c r="W1244" s="307"/>
    </row>
    <row r="1245" spans="1:23" s="306" customFormat="1" x14ac:dyDescent="0.2">
      <c r="A1245" s="378"/>
      <c r="B1245" s="308"/>
      <c r="C1245" s="330"/>
      <c r="D1245" s="349"/>
      <c r="E1245" s="349"/>
      <c r="F1245" s="349"/>
      <c r="I1245" s="307"/>
      <c r="J1245" s="307"/>
      <c r="K1245" s="307"/>
      <c r="L1245" s="307"/>
      <c r="M1245" s="307"/>
      <c r="N1245" s="307"/>
      <c r="O1245" s="307"/>
      <c r="P1245" s="307"/>
      <c r="Q1245" s="307"/>
      <c r="R1245" s="307"/>
      <c r="S1245" s="307"/>
      <c r="T1245" s="307"/>
      <c r="U1245" s="307"/>
      <c r="V1245" s="307"/>
      <c r="W1245" s="307"/>
    </row>
    <row r="1246" spans="1:23" s="306" customFormat="1" x14ac:dyDescent="0.2">
      <c r="A1246" s="378"/>
      <c r="B1246" s="308"/>
      <c r="C1246" s="330"/>
      <c r="D1246" s="349"/>
      <c r="E1246" s="349"/>
      <c r="F1246" s="349"/>
      <c r="I1246" s="307"/>
      <c r="J1246" s="307"/>
      <c r="K1246" s="307"/>
      <c r="L1246" s="307"/>
      <c r="M1246" s="307"/>
      <c r="N1246" s="307"/>
      <c r="O1246" s="307"/>
      <c r="P1246" s="307"/>
      <c r="Q1246" s="307"/>
      <c r="R1246" s="307"/>
      <c r="S1246" s="307"/>
      <c r="T1246" s="307"/>
      <c r="U1246" s="307"/>
      <c r="V1246" s="307"/>
      <c r="W1246" s="307"/>
    </row>
    <row r="1247" spans="1:23" s="306" customFormat="1" x14ac:dyDescent="0.2">
      <c r="A1247" s="378"/>
      <c r="B1247" s="379"/>
      <c r="C1247" s="380"/>
      <c r="D1247" s="349"/>
      <c r="E1247" s="349"/>
      <c r="F1247" s="349"/>
      <c r="I1247" s="307"/>
      <c r="J1247" s="307"/>
      <c r="K1247" s="307"/>
      <c r="L1247" s="307"/>
      <c r="M1247" s="307"/>
      <c r="N1247" s="307"/>
      <c r="O1247" s="307"/>
      <c r="P1247" s="307"/>
      <c r="Q1247" s="307"/>
      <c r="R1247" s="307"/>
      <c r="S1247" s="307"/>
      <c r="T1247" s="307"/>
      <c r="U1247" s="307"/>
      <c r="V1247" s="307"/>
      <c r="W1247" s="307"/>
    </row>
    <row r="1248" spans="1:23" s="306" customFormat="1" x14ac:dyDescent="0.2">
      <c r="A1248" s="378"/>
      <c r="B1248" s="379"/>
      <c r="C1248" s="380"/>
      <c r="D1248" s="349"/>
      <c r="E1248" s="349"/>
      <c r="F1248" s="349"/>
      <c r="I1248" s="307"/>
      <c r="J1248" s="307"/>
      <c r="K1248" s="307"/>
      <c r="L1248" s="307"/>
      <c r="M1248" s="307"/>
      <c r="N1248" s="307"/>
      <c r="O1248" s="307"/>
      <c r="P1248" s="307"/>
      <c r="Q1248" s="307"/>
      <c r="R1248" s="307"/>
      <c r="S1248" s="307"/>
      <c r="T1248" s="307"/>
      <c r="U1248" s="307"/>
      <c r="V1248" s="307"/>
      <c r="W1248" s="307"/>
    </row>
    <row r="1249" spans="1:23" s="306" customFormat="1" x14ac:dyDescent="0.2">
      <c r="A1249" s="378"/>
      <c r="B1249" s="379"/>
      <c r="C1249" s="380"/>
      <c r="D1249" s="349"/>
      <c r="E1249" s="349"/>
      <c r="F1249" s="349"/>
      <c r="I1249" s="307"/>
      <c r="J1249" s="307"/>
      <c r="K1249" s="307"/>
      <c r="L1249" s="307"/>
      <c r="M1249" s="307"/>
      <c r="N1249" s="307"/>
      <c r="O1249" s="307"/>
      <c r="P1249" s="307"/>
      <c r="Q1249" s="307"/>
      <c r="R1249" s="307"/>
      <c r="S1249" s="307"/>
      <c r="T1249" s="307"/>
      <c r="U1249" s="307"/>
      <c r="V1249" s="307"/>
      <c r="W1249" s="307"/>
    </row>
    <row r="1250" spans="1:23" s="306" customFormat="1" x14ac:dyDescent="0.2">
      <c r="A1250" s="378"/>
      <c r="B1250" s="379"/>
      <c r="C1250" s="380"/>
      <c r="D1250" s="349"/>
      <c r="E1250" s="349"/>
      <c r="F1250" s="349"/>
      <c r="I1250" s="307"/>
      <c r="J1250" s="307"/>
      <c r="K1250" s="307"/>
      <c r="L1250" s="307"/>
      <c r="M1250" s="307"/>
      <c r="N1250" s="307"/>
      <c r="O1250" s="307"/>
      <c r="P1250" s="307"/>
      <c r="Q1250" s="307"/>
      <c r="R1250" s="307"/>
      <c r="S1250" s="307"/>
      <c r="T1250" s="307"/>
      <c r="U1250" s="307"/>
      <c r="V1250" s="307"/>
      <c r="W1250" s="307"/>
    </row>
    <row r="1251" spans="1:23" s="306" customFormat="1" x14ac:dyDescent="0.2">
      <c r="A1251" s="378"/>
      <c r="B1251" s="379"/>
      <c r="C1251" s="380"/>
      <c r="D1251" s="349"/>
      <c r="E1251" s="349"/>
      <c r="F1251" s="349"/>
      <c r="I1251" s="307"/>
      <c r="J1251" s="307"/>
      <c r="K1251" s="307"/>
      <c r="L1251" s="307"/>
      <c r="M1251" s="307"/>
      <c r="N1251" s="307"/>
      <c r="O1251" s="307"/>
      <c r="P1251" s="307"/>
      <c r="Q1251" s="307"/>
      <c r="R1251" s="307"/>
      <c r="S1251" s="307"/>
      <c r="T1251" s="307"/>
      <c r="U1251" s="307"/>
      <c r="V1251" s="307"/>
      <c r="W1251" s="307"/>
    </row>
    <row r="1252" spans="1:23" s="306" customFormat="1" x14ac:dyDescent="0.2">
      <c r="A1252" s="378"/>
      <c r="B1252" s="379"/>
      <c r="C1252" s="380"/>
      <c r="D1252" s="349"/>
      <c r="E1252" s="349"/>
      <c r="F1252" s="349"/>
      <c r="I1252" s="307"/>
      <c r="J1252" s="307"/>
      <c r="K1252" s="307"/>
      <c r="L1252" s="307"/>
      <c r="M1252" s="307"/>
      <c r="N1252" s="307"/>
      <c r="O1252" s="307"/>
      <c r="P1252" s="307"/>
      <c r="Q1252" s="307"/>
      <c r="R1252" s="307"/>
      <c r="S1252" s="307"/>
      <c r="T1252" s="307"/>
      <c r="U1252" s="307"/>
      <c r="V1252" s="307"/>
      <c r="W1252" s="307"/>
    </row>
    <row r="1253" spans="1:23" s="306" customFormat="1" x14ac:dyDescent="0.2">
      <c r="A1253" s="378"/>
      <c r="B1253" s="308"/>
      <c r="C1253" s="330"/>
      <c r="D1253" s="349"/>
      <c r="E1253" s="349"/>
      <c r="F1253" s="349"/>
      <c r="I1253" s="307"/>
      <c r="J1253" s="307"/>
      <c r="K1253" s="307"/>
      <c r="L1253" s="307"/>
      <c r="M1253" s="307"/>
      <c r="N1253" s="307"/>
      <c r="O1253" s="307"/>
      <c r="P1253" s="307"/>
      <c r="Q1253" s="307"/>
      <c r="R1253" s="307"/>
      <c r="S1253" s="307"/>
      <c r="T1253" s="307"/>
      <c r="U1253" s="307"/>
      <c r="V1253" s="307"/>
      <c r="W1253" s="307"/>
    </row>
    <row r="1254" spans="1:23" s="306" customFormat="1" x14ac:dyDescent="0.2">
      <c r="A1254" s="378"/>
      <c r="B1254" s="308"/>
      <c r="C1254" s="330"/>
      <c r="D1254" s="349"/>
      <c r="E1254" s="349"/>
      <c r="F1254" s="349"/>
      <c r="I1254" s="307"/>
      <c r="J1254" s="307"/>
      <c r="K1254" s="307"/>
      <c r="L1254" s="307"/>
      <c r="M1254" s="307"/>
      <c r="N1254" s="307"/>
      <c r="O1254" s="307"/>
      <c r="P1254" s="307"/>
      <c r="Q1254" s="307"/>
      <c r="R1254" s="307"/>
      <c r="S1254" s="307"/>
      <c r="T1254" s="307"/>
      <c r="U1254" s="307"/>
      <c r="V1254" s="307"/>
      <c r="W1254" s="307"/>
    </row>
    <row r="1255" spans="1:23" s="306" customFormat="1" x14ac:dyDescent="0.2">
      <c r="A1255" s="378"/>
      <c r="B1255" s="308"/>
      <c r="C1255" s="330"/>
      <c r="D1255" s="349"/>
      <c r="E1255" s="349"/>
      <c r="F1255" s="349"/>
      <c r="I1255" s="307"/>
      <c r="J1255" s="307"/>
      <c r="K1255" s="307"/>
      <c r="L1255" s="307"/>
      <c r="M1255" s="307"/>
      <c r="N1255" s="307"/>
      <c r="O1255" s="307"/>
      <c r="P1255" s="307"/>
      <c r="Q1255" s="307"/>
      <c r="R1255" s="307"/>
      <c r="S1255" s="307"/>
      <c r="T1255" s="307"/>
      <c r="U1255" s="307"/>
      <c r="V1255" s="307"/>
      <c r="W1255" s="307"/>
    </row>
    <row r="1256" spans="1:23" s="306" customFormat="1" x14ac:dyDescent="0.2">
      <c r="A1256" s="378"/>
      <c r="B1256" s="308"/>
      <c r="C1256" s="330"/>
      <c r="D1256" s="349"/>
      <c r="E1256" s="349"/>
      <c r="F1256" s="349"/>
      <c r="I1256" s="307"/>
      <c r="J1256" s="307"/>
      <c r="K1256" s="307"/>
      <c r="L1256" s="307"/>
      <c r="M1256" s="307"/>
      <c r="N1256" s="307"/>
      <c r="O1256" s="307"/>
      <c r="P1256" s="307"/>
      <c r="Q1256" s="307"/>
      <c r="R1256" s="307"/>
      <c r="S1256" s="307"/>
      <c r="T1256" s="307"/>
      <c r="U1256" s="307"/>
      <c r="V1256" s="307"/>
      <c r="W1256" s="307"/>
    </row>
    <row r="1257" spans="1:23" s="306" customFormat="1" x14ac:dyDescent="0.2">
      <c r="A1257" s="378"/>
      <c r="B1257" s="308"/>
      <c r="C1257" s="330"/>
      <c r="D1257" s="349"/>
      <c r="E1257" s="349"/>
      <c r="F1257" s="349"/>
      <c r="I1257" s="307"/>
      <c r="J1257" s="307"/>
      <c r="K1257" s="307"/>
      <c r="L1257" s="307"/>
      <c r="M1257" s="307"/>
      <c r="N1257" s="307"/>
      <c r="O1257" s="307"/>
      <c r="P1257" s="307"/>
      <c r="Q1257" s="307"/>
      <c r="R1257" s="307"/>
      <c r="S1257" s="307"/>
      <c r="T1257" s="307"/>
      <c r="U1257" s="307"/>
      <c r="V1257" s="307"/>
      <c r="W1257" s="307"/>
    </row>
    <row r="1258" spans="1:23" s="306" customFormat="1" x14ac:dyDescent="0.2">
      <c r="A1258" s="378"/>
      <c r="B1258" s="308"/>
      <c r="C1258" s="330"/>
      <c r="D1258" s="349"/>
      <c r="E1258" s="349"/>
      <c r="F1258" s="349"/>
      <c r="I1258" s="307"/>
      <c r="J1258" s="307"/>
      <c r="K1258" s="307"/>
      <c r="L1258" s="307"/>
      <c r="M1258" s="307"/>
      <c r="N1258" s="307"/>
      <c r="O1258" s="307"/>
      <c r="P1258" s="307"/>
      <c r="Q1258" s="307"/>
      <c r="R1258" s="307"/>
      <c r="S1258" s="307"/>
      <c r="T1258" s="307"/>
      <c r="U1258" s="307"/>
      <c r="V1258" s="307"/>
      <c r="W1258" s="307"/>
    </row>
    <row r="1259" spans="1:23" s="306" customFormat="1" x14ac:dyDescent="0.2">
      <c r="A1259" s="378"/>
      <c r="B1259" s="308"/>
      <c r="C1259" s="330"/>
      <c r="D1259" s="349"/>
      <c r="E1259" s="349"/>
      <c r="F1259" s="349"/>
      <c r="I1259" s="307"/>
      <c r="J1259" s="307"/>
      <c r="K1259" s="307"/>
      <c r="L1259" s="307"/>
      <c r="M1259" s="307"/>
      <c r="N1259" s="307"/>
      <c r="O1259" s="307"/>
      <c r="P1259" s="307"/>
      <c r="Q1259" s="307"/>
      <c r="R1259" s="307"/>
      <c r="S1259" s="307"/>
      <c r="T1259" s="307"/>
      <c r="U1259" s="307"/>
      <c r="V1259" s="307"/>
      <c r="W1259" s="307"/>
    </row>
    <row r="1260" spans="1:23" s="306" customFormat="1" x14ac:dyDescent="0.2">
      <c r="A1260" s="378"/>
      <c r="B1260" s="308"/>
      <c r="C1260" s="330"/>
      <c r="D1260" s="349"/>
      <c r="E1260" s="349"/>
      <c r="F1260" s="349"/>
      <c r="I1260" s="307"/>
      <c r="J1260" s="307"/>
      <c r="K1260" s="307"/>
      <c r="L1260" s="307"/>
      <c r="M1260" s="307"/>
      <c r="N1260" s="307"/>
      <c r="O1260" s="307"/>
      <c r="P1260" s="307"/>
      <c r="Q1260" s="307"/>
      <c r="R1260" s="307"/>
      <c r="S1260" s="307"/>
      <c r="T1260" s="307"/>
      <c r="U1260" s="307"/>
      <c r="V1260" s="307"/>
      <c r="W1260" s="307"/>
    </row>
    <row r="1261" spans="1:23" s="306" customFormat="1" x14ac:dyDescent="0.2">
      <c r="A1261" s="378"/>
      <c r="B1261" s="308"/>
      <c r="C1261" s="330"/>
      <c r="D1261" s="349"/>
      <c r="E1261" s="349"/>
      <c r="F1261" s="349"/>
      <c r="I1261" s="307"/>
      <c r="J1261" s="307"/>
      <c r="K1261" s="307"/>
      <c r="L1261" s="307"/>
      <c r="M1261" s="307"/>
      <c r="N1261" s="307"/>
      <c r="O1261" s="307"/>
      <c r="P1261" s="307"/>
      <c r="Q1261" s="307"/>
      <c r="R1261" s="307"/>
      <c r="S1261" s="307"/>
      <c r="T1261" s="307"/>
      <c r="U1261" s="307"/>
      <c r="V1261" s="307"/>
      <c r="W1261" s="307"/>
    </row>
    <row r="1262" spans="1:23" s="306" customFormat="1" x14ac:dyDescent="0.2">
      <c r="A1262" s="378"/>
      <c r="B1262" s="308"/>
      <c r="C1262" s="330"/>
      <c r="D1262" s="349"/>
      <c r="E1262" s="349"/>
      <c r="F1262" s="349"/>
      <c r="I1262" s="307"/>
      <c r="J1262" s="307"/>
      <c r="K1262" s="307"/>
      <c r="L1262" s="307"/>
      <c r="M1262" s="307"/>
      <c r="N1262" s="307"/>
      <c r="O1262" s="307"/>
      <c r="P1262" s="307"/>
      <c r="Q1262" s="307"/>
      <c r="R1262" s="307"/>
      <c r="S1262" s="307"/>
      <c r="T1262" s="307"/>
      <c r="U1262" s="307"/>
      <c r="V1262" s="307"/>
      <c r="W1262" s="307"/>
    </row>
    <row r="1263" spans="1:23" s="306" customFormat="1" x14ac:dyDescent="0.2">
      <c r="A1263" s="378"/>
      <c r="B1263" s="308"/>
      <c r="C1263" s="330"/>
      <c r="D1263" s="349"/>
      <c r="E1263" s="349"/>
      <c r="F1263" s="349"/>
      <c r="I1263" s="307"/>
      <c r="J1263" s="307"/>
      <c r="K1263" s="307"/>
      <c r="L1263" s="307"/>
      <c r="M1263" s="307"/>
      <c r="N1263" s="307"/>
      <c r="O1263" s="307"/>
      <c r="P1263" s="307"/>
      <c r="Q1263" s="307"/>
      <c r="R1263" s="307"/>
      <c r="S1263" s="307"/>
      <c r="T1263" s="307"/>
      <c r="U1263" s="307"/>
      <c r="V1263" s="307"/>
      <c r="W1263" s="307"/>
    </row>
    <row r="1264" spans="1:23" s="306" customFormat="1" x14ac:dyDescent="0.2">
      <c r="A1264" s="378"/>
      <c r="B1264" s="308"/>
      <c r="C1264" s="330"/>
      <c r="D1264" s="349"/>
      <c r="E1264" s="349"/>
      <c r="F1264" s="349"/>
      <c r="I1264" s="307"/>
      <c r="J1264" s="307"/>
      <c r="K1264" s="307"/>
      <c r="L1264" s="307"/>
      <c r="M1264" s="307"/>
      <c r="N1264" s="307"/>
      <c r="O1264" s="307"/>
      <c r="P1264" s="307"/>
      <c r="Q1264" s="307"/>
      <c r="R1264" s="307"/>
      <c r="S1264" s="307"/>
      <c r="T1264" s="307"/>
      <c r="U1264" s="307"/>
      <c r="V1264" s="307"/>
      <c r="W1264" s="307"/>
    </row>
    <row r="1265" spans="1:23" s="306" customFormat="1" x14ac:dyDescent="0.2">
      <c r="A1265" s="378"/>
      <c r="B1265" s="308"/>
      <c r="C1265" s="330"/>
      <c r="D1265" s="349"/>
      <c r="E1265" s="349"/>
      <c r="F1265" s="349"/>
      <c r="I1265" s="307"/>
      <c r="J1265" s="307"/>
      <c r="K1265" s="307"/>
      <c r="L1265" s="307"/>
      <c r="M1265" s="307"/>
      <c r="N1265" s="307"/>
      <c r="O1265" s="307"/>
      <c r="P1265" s="307"/>
      <c r="Q1265" s="307"/>
      <c r="R1265" s="307"/>
      <c r="S1265" s="307"/>
      <c r="T1265" s="307"/>
      <c r="U1265" s="307"/>
      <c r="V1265" s="307"/>
      <c r="W1265" s="307"/>
    </row>
    <row r="1266" spans="1:23" s="306" customFormat="1" x14ac:dyDescent="0.2">
      <c r="A1266" s="378"/>
      <c r="B1266" s="308"/>
      <c r="C1266" s="330"/>
      <c r="D1266" s="349"/>
      <c r="E1266" s="349"/>
      <c r="F1266" s="349"/>
      <c r="I1266" s="307"/>
      <c r="J1266" s="307"/>
      <c r="K1266" s="307"/>
      <c r="L1266" s="307"/>
      <c r="M1266" s="307"/>
      <c r="N1266" s="307"/>
      <c r="O1266" s="307"/>
      <c r="P1266" s="307"/>
      <c r="Q1266" s="307"/>
      <c r="R1266" s="307"/>
      <c r="S1266" s="307"/>
      <c r="T1266" s="307"/>
      <c r="U1266" s="307"/>
      <c r="V1266" s="307"/>
      <c r="W1266" s="307"/>
    </row>
    <row r="1267" spans="1:23" s="306" customFormat="1" x14ac:dyDescent="0.2">
      <c r="A1267" s="378"/>
      <c r="B1267" s="308"/>
      <c r="C1267" s="330"/>
      <c r="D1267" s="349"/>
      <c r="E1267" s="349"/>
      <c r="F1267" s="349"/>
      <c r="I1267" s="307"/>
      <c r="J1267" s="307"/>
      <c r="K1267" s="307"/>
      <c r="L1267" s="307"/>
      <c r="M1267" s="307"/>
      <c r="N1267" s="307"/>
      <c r="O1267" s="307"/>
      <c r="P1267" s="307"/>
      <c r="Q1267" s="307"/>
      <c r="R1267" s="307"/>
      <c r="S1267" s="307"/>
      <c r="T1267" s="307"/>
      <c r="U1267" s="307"/>
      <c r="V1267" s="307"/>
      <c r="W1267" s="307"/>
    </row>
    <row r="1268" spans="1:23" s="306" customFormat="1" x14ac:dyDescent="0.2">
      <c r="A1268" s="378"/>
      <c r="B1268" s="308"/>
      <c r="C1268" s="330"/>
      <c r="D1268" s="349"/>
      <c r="E1268" s="349"/>
      <c r="F1268" s="349"/>
      <c r="I1268" s="307"/>
      <c r="J1268" s="307"/>
      <c r="K1268" s="307"/>
      <c r="L1268" s="307"/>
      <c r="M1268" s="307"/>
      <c r="N1268" s="307"/>
      <c r="O1268" s="307"/>
      <c r="P1268" s="307"/>
      <c r="Q1268" s="307"/>
      <c r="R1268" s="307"/>
      <c r="S1268" s="307"/>
      <c r="T1268" s="307"/>
      <c r="U1268" s="307"/>
      <c r="V1268" s="307"/>
      <c r="W1268" s="307"/>
    </row>
    <row r="1269" spans="1:23" s="306" customFormat="1" x14ac:dyDescent="0.2">
      <c r="A1269" s="378"/>
      <c r="B1269" s="308"/>
      <c r="C1269" s="330"/>
      <c r="D1269" s="349"/>
      <c r="E1269" s="349"/>
      <c r="F1269" s="349"/>
      <c r="I1269" s="307"/>
      <c r="J1269" s="307"/>
      <c r="K1269" s="307"/>
      <c r="L1269" s="307"/>
      <c r="M1269" s="307"/>
      <c r="N1269" s="307"/>
      <c r="O1269" s="307"/>
      <c r="P1269" s="307"/>
      <c r="Q1269" s="307"/>
      <c r="R1269" s="307"/>
      <c r="S1269" s="307"/>
      <c r="T1269" s="307"/>
      <c r="U1269" s="307"/>
      <c r="V1269" s="307"/>
      <c r="W1269" s="307"/>
    </row>
    <row r="1270" spans="1:23" s="306" customFormat="1" x14ac:dyDescent="0.2">
      <c r="A1270" s="378"/>
      <c r="B1270" s="308"/>
      <c r="C1270" s="330"/>
      <c r="D1270" s="349"/>
      <c r="E1270" s="349"/>
      <c r="F1270" s="349"/>
      <c r="I1270" s="307"/>
      <c r="J1270" s="307"/>
      <c r="K1270" s="307"/>
      <c r="L1270" s="307"/>
      <c r="M1270" s="307"/>
      <c r="N1270" s="307"/>
      <c r="O1270" s="307"/>
      <c r="P1270" s="307"/>
      <c r="Q1270" s="307"/>
      <c r="R1270" s="307"/>
      <c r="S1270" s="307"/>
      <c r="T1270" s="307"/>
      <c r="U1270" s="307"/>
      <c r="V1270" s="307"/>
      <c r="W1270" s="307"/>
    </row>
    <row r="1271" spans="1:23" s="306" customFormat="1" x14ac:dyDescent="0.2">
      <c r="A1271" s="378"/>
      <c r="B1271" s="308"/>
      <c r="C1271" s="330"/>
      <c r="D1271" s="349"/>
      <c r="E1271" s="349"/>
      <c r="F1271" s="349"/>
      <c r="I1271" s="307"/>
      <c r="J1271" s="307"/>
      <c r="K1271" s="307"/>
      <c r="L1271" s="307"/>
      <c r="M1271" s="307"/>
      <c r="N1271" s="307"/>
      <c r="O1271" s="307"/>
      <c r="P1271" s="307"/>
      <c r="Q1271" s="307"/>
      <c r="R1271" s="307"/>
      <c r="S1271" s="307"/>
      <c r="T1271" s="307"/>
      <c r="U1271" s="307"/>
      <c r="V1271" s="307"/>
      <c r="W1271" s="307"/>
    </row>
    <row r="1272" spans="1:23" s="306" customFormat="1" x14ac:dyDescent="0.2">
      <c r="A1272" s="378"/>
      <c r="B1272" s="308"/>
      <c r="C1272" s="330"/>
      <c r="D1272" s="349"/>
      <c r="E1272" s="349"/>
      <c r="F1272" s="349"/>
      <c r="I1272" s="307"/>
      <c r="J1272" s="307"/>
      <c r="K1272" s="307"/>
      <c r="L1272" s="307"/>
      <c r="M1272" s="307"/>
      <c r="N1272" s="307"/>
      <c r="O1272" s="307"/>
      <c r="P1272" s="307"/>
      <c r="Q1272" s="307"/>
      <c r="R1272" s="307"/>
      <c r="S1272" s="307"/>
      <c r="T1272" s="307"/>
      <c r="U1272" s="307"/>
      <c r="V1272" s="307"/>
      <c r="W1272" s="307"/>
    </row>
    <row r="1273" spans="1:23" s="306" customFormat="1" x14ac:dyDescent="0.2">
      <c r="A1273" s="378"/>
      <c r="B1273" s="308"/>
      <c r="C1273" s="330"/>
      <c r="D1273" s="349"/>
      <c r="E1273" s="349"/>
      <c r="F1273" s="349"/>
      <c r="I1273" s="307"/>
      <c r="J1273" s="307"/>
      <c r="K1273" s="307"/>
      <c r="L1273" s="307"/>
      <c r="M1273" s="307"/>
      <c r="N1273" s="307"/>
      <c r="O1273" s="307"/>
      <c r="P1273" s="307"/>
      <c r="Q1273" s="307"/>
      <c r="R1273" s="307"/>
      <c r="S1273" s="307"/>
      <c r="T1273" s="307"/>
      <c r="U1273" s="307"/>
      <c r="V1273" s="307"/>
      <c r="W1273" s="307"/>
    </row>
    <row r="1274" spans="1:23" s="306" customFormat="1" x14ac:dyDescent="0.2">
      <c r="A1274" s="378"/>
      <c r="B1274" s="308"/>
      <c r="C1274" s="330"/>
      <c r="D1274" s="349"/>
      <c r="E1274" s="349"/>
      <c r="F1274" s="349"/>
      <c r="I1274" s="307"/>
      <c r="J1274" s="307"/>
      <c r="K1274" s="307"/>
      <c r="L1274" s="307"/>
      <c r="M1274" s="307"/>
      <c r="N1274" s="307"/>
      <c r="O1274" s="307"/>
      <c r="P1274" s="307"/>
      <c r="Q1274" s="307"/>
      <c r="R1274" s="307"/>
      <c r="S1274" s="307"/>
      <c r="T1274" s="307"/>
      <c r="U1274" s="307"/>
      <c r="V1274" s="307"/>
      <c r="W1274" s="307"/>
    </row>
    <row r="1275" spans="1:23" s="306" customFormat="1" x14ac:dyDescent="0.2">
      <c r="A1275" s="378"/>
      <c r="B1275" s="308"/>
      <c r="C1275" s="330"/>
      <c r="D1275" s="349"/>
      <c r="E1275" s="349"/>
      <c r="F1275" s="349"/>
      <c r="I1275" s="307"/>
      <c r="J1275" s="307"/>
      <c r="K1275" s="307"/>
      <c r="L1275" s="307"/>
      <c r="M1275" s="307"/>
      <c r="N1275" s="307"/>
      <c r="O1275" s="307"/>
      <c r="P1275" s="307"/>
      <c r="Q1275" s="307"/>
      <c r="R1275" s="307"/>
      <c r="S1275" s="307"/>
      <c r="T1275" s="307"/>
      <c r="U1275" s="307"/>
      <c r="V1275" s="307"/>
      <c r="W1275" s="307"/>
    </row>
    <row r="1276" spans="1:23" s="306" customFormat="1" x14ac:dyDescent="0.2">
      <c r="A1276" s="378"/>
      <c r="B1276" s="308"/>
      <c r="C1276" s="330"/>
      <c r="D1276" s="349"/>
      <c r="E1276" s="349"/>
      <c r="F1276" s="349"/>
      <c r="I1276" s="307"/>
      <c r="J1276" s="307"/>
      <c r="K1276" s="307"/>
      <c r="L1276" s="307"/>
      <c r="M1276" s="307"/>
      <c r="N1276" s="307"/>
      <c r="O1276" s="307"/>
      <c r="P1276" s="307"/>
      <c r="Q1276" s="307"/>
      <c r="R1276" s="307"/>
      <c r="S1276" s="307"/>
      <c r="T1276" s="307"/>
      <c r="U1276" s="307"/>
      <c r="V1276" s="307"/>
      <c r="W1276" s="307"/>
    </row>
    <row r="1277" spans="1:23" s="306" customFormat="1" x14ac:dyDescent="0.2">
      <c r="A1277" s="378"/>
      <c r="B1277" s="308"/>
      <c r="C1277" s="330"/>
      <c r="D1277" s="349"/>
      <c r="E1277" s="349"/>
      <c r="F1277" s="349"/>
      <c r="I1277" s="307"/>
      <c r="J1277" s="307"/>
      <c r="K1277" s="307"/>
      <c r="L1277" s="307"/>
      <c r="M1277" s="307"/>
      <c r="N1277" s="307"/>
      <c r="O1277" s="307"/>
      <c r="P1277" s="307"/>
      <c r="Q1277" s="307"/>
      <c r="R1277" s="307"/>
      <c r="S1277" s="307"/>
      <c r="T1277" s="307"/>
      <c r="U1277" s="307"/>
      <c r="V1277" s="307"/>
      <c r="W1277" s="307"/>
    </row>
    <row r="1278" spans="1:23" s="306" customFormat="1" x14ac:dyDescent="0.2">
      <c r="A1278" s="378"/>
      <c r="B1278" s="308"/>
      <c r="C1278" s="330"/>
      <c r="D1278" s="349"/>
      <c r="E1278" s="349"/>
      <c r="F1278" s="349"/>
      <c r="I1278" s="307"/>
      <c r="J1278" s="307"/>
      <c r="K1278" s="307"/>
      <c r="L1278" s="307"/>
      <c r="M1278" s="307"/>
      <c r="N1278" s="307"/>
      <c r="O1278" s="307"/>
      <c r="P1278" s="307"/>
      <c r="Q1278" s="307"/>
      <c r="R1278" s="307"/>
      <c r="S1278" s="307"/>
      <c r="T1278" s="307"/>
      <c r="U1278" s="307"/>
      <c r="V1278" s="307"/>
      <c r="W1278" s="307"/>
    </row>
    <row r="1279" spans="1:23" s="306" customFormat="1" x14ac:dyDescent="0.2">
      <c r="A1279" s="378"/>
      <c r="B1279" s="308"/>
      <c r="C1279" s="330"/>
      <c r="D1279" s="349"/>
      <c r="E1279" s="349"/>
      <c r="F1279" s="349"/>
      <c r="I1279" s="307"/>
      <c r="J1279" s="307"/>
      <c r="K1279" s="307"/>
      <c r="L1279" s="307"/>
      <c r="M1279" s="307"/>
      <c r="N1279" s="307"/>
      <c r="O1279" s="307"/>
      <c r="P1279" s="307"/>
      <c r="Q1279" s="307"/>
      <c r="R1279" s="307"/>
      <c r="S1279" s="307"/>
      <c r="T1279" s="307"/>
      <c r="U1279" s="307"/>
      <c r="V1279" s="307"/>
      <c r="W1279" s="307"/>
    </row>
    <row r="1280" spans="1:23" s="306" customFormat="1" x14ac:dyDescent="0.2">
      <c r="A1280" s="378"/>
      <c r="B1280" s="308"/>
      <c r="C1280" s="330"/>
      <c r="D1280" s="349"/>
      <c r="E1280" s="349"/>
      <c r="F1280" s="349"/>
      <c r="I1280" s="307"/>
      <c r="J1280" s="307"/>
      <c r="K1280" s="307"/>
      <c r="L1280" s="307"/>
      <c r="M1280" s="307"/>
      <c r="N1280" s="307"/>
      <c r="O1280" s="307"/>
      <c r="P1280" s="307"/>
      <c r="Q1280" s="307"/>
      <c r="R1280" s="307"/>
      <c r="S1280" s="307"/>
      <c r="T1280" s="307"/>
      <c r="U1280" s="307"/>
      <c r="V1280" s="307"/>
      <c r="W1280" s="307"/>
    </row>
    <row r="1281" spans="1:23" s="306" customFormat="1" x14ac:dyDescent="0.2">
      <c r="A1281" s="378"/>
      <c r="B1281" s="308"/>
      <c r="C1281" s="330"/>
      <c r="D1281" s="349"/>
      <c r="E1281" s="349"/>
      <c r="F1281" s="349"/>
      <c r="I1281" s="307"/>
      <c r="J1281" s="307"/>
      <c r="K1281" s="307"/>
      <c r="L1281" s="307"/>
      <c r="M1281" s="307"/>
      <c r="N1281" s="307"/>
      <c r="O1281" s="307"/>
      <c r="P1281" s="307"/>
      <c r="Q1281" s="307"/>
      <c r="R1281" s="307"/>
      <c r="S1281" s="307"/>
      <c r="T1281" s="307"/>
      <c r="U1281" s="307"/>
      <c r="V1281" s="307"/>
      <c r="W1281" s="307"/>
    </row>
    <row r="1282" spans="1:23" s="306" customFormat="1" x14ac:dyDescent="0.2">
      <c r="A1282" s="378"/>
      <c r="B1282" s="308"/>
      <c r="C1282" s="330"/>
      <c r="D1282" s="349"/>
      <c r="E1282" s="349"/>
      <c r="F1282" s="349"/>
      <c r="I1282" s="307"/>
      <c r="J1282" s="307"/>
      <c r="K1282" s="307"/>
      <c r="L1282" s="307"/>
      <c r="M1282" s="307"/>
      <c r="N1282" s="307"/>
      <c r="O1282" s="307"/>
      <c r="P1282" s="307"/>
      <c r="Q1282" s="307"/>
      <c r="R1282" s="307"/>
      <c r="S1282" s="307"/>
      <c r="T1282" s="307"/>
      <c r="U1282" s="307"/>
      <c r="V1282" s="307"/>
      <c r="W1282" s="307"/>
    </row>
    <row r="1283" spans="1:23" s="306" customFormat="1" x14ac:dyDescent="0.2">
      <c r="A1283" s="378"/>
      <c r="B1283" s="308"/>
      <c r="C1283" s="330"/>
      <c r="D1283" s="349"/>
      <c r="E1283" s="349"/>
      <c r="F1283" s="349"/>
      <c r="I1283" s="307"/>
      <c r="J1283" s="307"/>
      <c r="K1283" s="307"/>
      <c r="L1283" s="307"/>
      <c r="M1283" s="307"/>
      <c r="N1283" s="307"/>
      <c r="O1283" s="307"/>
      <c r="P1283" s="307"/>
      <c r="Q1283" s="307"/>
      <c r="R1283" s="307"/>
      <c r="S1283" s="307"/>
      <c r="T1283" s="307"/>
      <c r="U1283" s="307"/>
      <c r="V1283" s="307"/>
      <c r="W1283" s="307"/>
    </row>
    <row r="1284" spans="1:23" s="306" customFormat="1" x14ac:dyDescent="0.2">
      <c r="A1284" s="378"/>
      <c r="B1284" s="308"/>
      <c r="C1284" s="330"/>
      <c r="D1284" s="349"/>
      <c r="E1284" s="349"/>
      <c r="F1284" s="349"/>
      <c r="I1284" s="307"/>
      <c r="J1284" s="307"/>
      <c r="K1284" s="307"/>
      <c r="L1284" s="307"/>
      <c r="M1284" s="307"/>
      <c r="N1284" s="307"/>
      <c r="O1284" s="307"/>
      <c r="P1284" s="307"/>
      <c r="Q1284" s="307"/>
      <c r="R1284" s="307"/>
      <c r="S1284" s="307"/>
      <c r="T1284" s="307"/>
      <c r="U1284" s="307"/>
      <c r="V1284" s="307"/>
      <c r="W1284" s="307"/>
    </row>
    <row r="1285" spans="1:23" s="306" customFormat="1" x14ac:dyDescent="0.2">
      <c r="A1285" s="378"/>
      <c r="B1285" s="308"/>
      <c r="C1285" s="330"/>
      <c r="D1285" s="349"/>
      <c r="E1285" s="349"/>
      <c r="F1285" s="349"/>
      <c r="I1285" s="307"/>
      <c r="J1285" s="307"/>
      <c r="K1285" s="307"/>
      <c r="L1285" s="307"/>
      <c r="M1285" s="307"/>
      <c r="N1285" s="307"/>
      <c r="O1285" s="307"/>
      <c r="P1285" s="307"/>
      <c r="Q1285" s="307"/>
      <c r="R1285" s="307"/>
      <c r="S1285" s="307"/>
      <c r="T1285" s="307"/>
      <c r="U1285" s="307"/>
      <c r="V1285" s="307"/>
      <c r="W1285" s="307"/>
    </row>
    <row r="1287" spans="1:23" s="306" customFormat="1" x14ac:dyDescent="0.2">
      <c r="A1287" s="378"/>
      <c r="B1287" s="308"/>
      <c r="C1287" s="330"/>
      <c r="D1287" s="349"/>
      <c r="E1287" s="349"/>
      <c r="F1287" s="349"/>
      <c r="I1287" s="307"/>
      <c r="J1287" s="307"/>
      <c r="K1287" s="307"/>
      <c r="L1287" s="307"/>
      <c r="M1287" s="307"/>
      <c r="N1287" s="307"/>
      <c r="O1287" s="307"/>
      <c r="P1287" s="307"/>
      <c r="Q1287" s="307"/>
      <c r="R1287" s="307"/>
      <c r="S1287" s="307"/>
      <c r="T1287" s="307"/>
      <c r="U1287" s="307"/>
      <c r="V1287" s="307"/>
      <c r="W1287" s="307"/>
    </row>
    <row r="1288" spans="1:23" s="306" customFormat="1" x14ac:dyDescent="0.2">
      <c r="A1288" s="378"/>
      <c r="B1288" s="379"/>
      <c r="C1288" s="330"/>
      <c r="D1288" s="349"/>
      <c r="E1288" s="349"/>
      <c r="F1288" s="349"/>
      <c r="I1288" s="307"/>
      <c r="J1288" s="307"/>
      <c r="K1288" s="307"/>
      <c r="L1288" s="307"/>
      <c r="M1288" s="307"/>
      <c r="N1288" s="307"/>
      <c r="O1288" s="307"/>
      <c r="P1288" s="307"/>
      <c r="Q1288" s="307"/>
      <c r="R1288" s="307"/>
      <c r="S1288" s="307"/>
      <c r="T1288" s="307"/>
      <c r="U1288" s="307"/>
      <c r="V1288" s="307"/>
      <c r="W1288" s="307"/>
    </row>
    <row r="1289" spans="1:23" s="306" customFormat="1" x14ac:dyDescent="0.2">
      <c r="A1289" s="378"/>
      <c r="B1289" s="379"/>
      <c r="C1289" s="330"/>
      <c r="D1289" s="349"/>
      <c r="E1289" s="349"/>
      <c r="F1289" s="349"/>
      <c r="I1289" s="307"/>
      <c r="J1289" s="307"/>
      <c r="K1289" s="307"/>
      <c r="L1289" s="307"/>
      <c r="M1289" s="307"/>
      <c r="N1289" s="307"/>
      <c r="O1289" s="307"/>
      <c r="P1289" s="307"/>
      <c r="Q1289" s="307"/>
      <c r="R1289" s="307"/>
      <c r="S1289" s="307"/>
      <c r="T1289" s="307"/>
      <c r="U1289" s="307"/>
      <c r="V1289" s="307"/>
      <c r="W1289" s="307"/>
    </row>
    <row r="1290" spans="1:23" s="306" customFormat="1" x14ac:dyDescent="0.2">
      <c r="A1290" s="378"/>
      <c r="B1290" s="379"/>
      <c r="C1290" s="330"/>
      <c r="D1290" s="349"/>
      <c r="E1290" s="349"/>
      <c r="F1290" s="349"/>
      <c r="I1290" s="307"/>
      <c r="J1290" s="307"/>
      <c r="K1290" s="307"/>
      <c r="L1290" s="307"/>
      <c r="M1290" s="307"/>
      <c r="N1290" s="307"/>
      <c r="O1290" s="307"/>
      <c r="P1290" s="307"/>
      <c r="Q1290" s="307"/>
      <c r="R1290" s="307"/>
      <c r="S1290" s="307"/>
      <c r="T1290" s="307"/>
      <c r="U1290" s="307"/>
      <c r="V1290" s="307"/>
      <c r="W1290" s="307"/>
    </row>
    <row r="1291" spans="1:23" s="306" customFormat="1" x14ac:dyDescent="0.2">
      <c r="A1291" s="378"/>
      <c r="B1291" s="379"/>
      <c r="C1291" s="330"/>
      <c r="D1291" s="349"/>
      <c r="E1291" s="349"/>
      <c r="F1291" s="349"/>
      <c r="I1291" s="307"/>
      <c r="J1291" s="307"/>
      <c r="K1291" s="307"/>
      <c r="L1291" s="307"/>
      <c r="M1291" s="307"/>
      <c r="N1291" s="307"/>
      <c r="O1291" s="307"/>
      <c r="P1291" s="307"/>
      <c r="Q1291" s="307"/>
      <c r="R1291" s="307"/>
      <c r="S1291" s="307"/>
      <c r="T1291" s="307"/>
      <c r="U1291" s="307"/>
      <c r="V1291" s="307"/>
      <c r="W1291" s="307"/>
    </row>
    <row r="1292" spans="1:23" s="306" customFormat="1" x14ac:dyDescent="0.2">
      <c r="A1292" s="378"/>
      <c r="B1292" s="379"/>
      <c r="C1292" s="330"/>
      <c r="D1292" s="349"/>
      <c r="E1292" s="349"/>
      <c r="F1292" s="349"/>
      <c r="I1292" s="307"/>
      <c r="J1292" s="307"/>
      <c r="K1292" s="307"/>
      <c r="L1292" s="307"/>
      <c r="M1292" s="307"/>
      <c r="N1292" s="307"/>
      <c r="O1292" s="307"/>
      <c r="P1292" s="307"/>
      <c r="Q1292" s="307"/>
      <c r="R1292" s="307"/>
      <c r="S1292" s="307"/>
      <c r="T1292" s="307"/>
      <c r="U1292" s="307"/>
      <c r="V1292" s="307"/>
      <c r="W1292" s="307"/>
    </row>
    <row r="1293" spans="1:23" s="306" customFormat="1" x14ac:dyDescent="0.2">
      <c r="A1293" s="378"/>
      <c r="B1293" s="379"/>
      <c r="C1293" s="330"/>
      <c r="D1293" s="349"/>
      <c r="E1293" s="349"/>
      <c r="F1293" s="349"/>
      <c r="I1293" s="307"/>
      <c r="J1293" s="307"/>
      <c r="K1293" s="307"/>
      <c r="L1293" s="307"/>
      <c r="M1293" s="307"/>
      <c r="N1293" s="307"/>
      <c r="O1293" s="307"/>
      <c r="P1293" s="307"/>
      <c r="Q1293" s="307"/>
      <c r="R1293" s="307"/>
      <c r="S1293" s="307"/>
      <c r="T1293" s="307"/>
      <c r="U1293" s="307"/>
      <c r="V1293" s="307"/>
      <c r="W1293" s="307"/>
    </row>
    <row r="1294" spans="1:23" s="306" customFormat="1" x14ac:dyDescent="0.2">
      <c r="A1294" s="378"/>
      <c r="B1294" s="308"/>
      <c r="C1294" s="330"/>
      <c r="D1294" s="349"/>
      <c r="E1294" s="349"/>
      <c r="F1294" s="349"/>
      <c r="I1294" s="307"/>
      <c r="J1294" s="307"/>
      <c r="K1294" s="307"/>
      <c r="L1294" s="307"/>
      <c r="M1294" s="307"/>
      <c r="N1294" s="307"/>
      <c r="O1294" s="307"/>
      <c r="P1294" s="307"/>
      <c r="Q1294" s="307"/>
      <c r="R1294" s="307"/>
      <c r="S1294" s="307"/>
      <c r="T1294" s="307"/>
      <c r="U1294" s="307"/>
      <c r="V1294" s="307"/>
      <c r="W1294" s="307"/>
    </row>
    <row r="1295" spans="1:23" s="306" customFormat="1" x14ac:dyDescent="0.2">
      <c r="A1295" s="378"/>
      <c r="B1295" s="308"/>
      <c r="C1295" s="330"/>
      <c r="D1295" s="349"/>
      <c r="E1295" s="349"/>
      <c r="F1295" s="349"/>
      <c r="I1295" s="307"/>
      <c r="J1295" s="307"/>
      <c r="K1295" s="307"/>
      <c r="L1295" s="307"/>
      <c r="M1295" s="307"/>
      <c r="N1295" s="307"/>
      <c r="O1295" s="307"/>
      <c r="P1295" s="307"/>
      <c r="Q1295" s="307"/>
      <c r="R1295" s="307"/>
      <c r="S1295" s="307"/>
      <c r="T1295" s="307"/>
      <c r="U1295" s="307"/>
      <c r="V1295" s="307"/>
      <c r="W1295" s="307"/>
    </row>
    <row r="1296" spans="1:23" s="306" customFormat="1" x14ac:dyDescent="0.2">
      <c r="A1296" s="378"/>
      <c r="B1296" s="308"/>
      <c r="C1296" s="330"/>
      <c r="D1296" s="349"/>
      <c r="E1296" s="349"/>
      <c r="F1296" s="349"/>
      <c r="I1296" s="307"/>
      <c r="J1296" s="307"/>
      <c r="K1296" s="307"/>
      <c r="L1296" s="307"/>
      <c r="M1296" s="307"/>
      <c r="N1296" s="307"/>
      <c r="O1296" s="307"/>
      <c r="P1296" s="307"/>
      <c r="Q1296" s="307"/>
      <c r="R1296" s="307"/>
      <c r="S1296" s="307"/>
      <c r="T1296" s="307"/>
      <c r="U1296" s="307"/>
      <c r="V1296" s="307"/>
      <c r="W1296" s="307"/>
    </row>
    <row r="1297" spans="1:23" s="306" customFormat="1" x14ac:dyDescent="0.2">
      <c r="A1297" s="378"/>
      <c r="B1297" s="308"/>
      <c r="C1297" s="330"/>
      <c r="D1297" s="349"/>
      <c r="E1297" s="349"/>
      <c r="F1297" s="349"/>
      <c r="I1297" s="307"/>
      <c r="J1297" s="307"/>
      <c r="K1297" s="307"/>
      <c r="L1297" s="307"/>
      <c r="M1297" s="307"/>
      <c r="N1297" s="307"/>
      <c r="O1297" s="307"/>
      <c r="P1297" s="307"/>
      <c r="Q1297" s="307"/>
      <c r="R1297" s="307"/>
      <c r="S1297" s="307"/>
      <c r="T1297" s="307"/>
      <c r="U1297" s="307"/>
      <c r="V1297" s="307"/>
      <c r="W1297" s="307"/>
    </row>
    <row r="1298" spans="1:23" s="306" customFormat="1" x14ac:dyDescent="0.2">
      <c r="A1298" s="378"/>
      <c r="B1298" s="308"/>
      <c r="C1298" s="330"/>
      <c r="D1298" s="349"/>
      <c r="E1298" s="349"/>
      <c r="F1298" s="349"/>
      <c r="I1298" s="307"/>
      <c r="J1298" s="307"/>
      <c r="K1298" s="307"/>
      <c r="L1298" s="307"/>
      <c r="M1298" s="307"/>
      <c r="N1298" s="307"/>
      <c r="O1298" s="307"/>
      <c r="P1298" s="307"/>
      <c r="Q1298" s="307"/>
      <c r="R1298" s="307"/>
      <c r="S1298" s="307"/>
      <c r="T1298" s="307"/>
      <c r="U1298" s="307"/>
      <c r="V1298" s="307"/>
      <c r="W1298" s="307"/>
    </row>
    <row r="1299" spans="1:23" s="306" customFormat="1" x14ac:dyDescent="0.2">
      <c r="A1299" s="378"/>
      <c r="B1299" s="308"/>
      <c r="C1299" s="330"/>
      <c r="D1299" s="349"/>
      <c r="E1299" s="349"/>
      <c r="F1299" s="349"/>
      <c r="I1299" s="307"/>
      <c r="J1299" s="307"/>
      <c r="K1299" s="307"/>
      <c r="L1299" s="307"/>
      <c r="M1299" s="307"/>
      <c r="N1299" s="307"/>
      <c r="O1299" s="307"/>
      <c r="P1299" s="307"/>
      <c r="Q1299" s="307"/>
      <c r="R1299" s="307"/>
      <c r="S1299" s="307"/>
      <c r="T1299" s="307"/>
      <c r="U1299" s="307"/>
      <c r="V1299" s="307"/>
      <c r="W1299" s="307"/>
    </row>
    <row r="1300" spans="1:23" s="306" customFormat="1" x14ac:dyDescent="0.2">
      <c r="A1300" s="378"/>
      <c r="B1300" s="308"/>
      <c r="C1300" s="330"/>
      <c r="D1300" s="349"/>
      <c r="E1300" s="349"/>
      <c r="F1300" s="349"/>
      <c r="I1300" s="307"/>
      <c r="J1300" s="307"/>
      <c r="K1300" s="307"/>
      <c r="L1300" s="307"/>
      <c r="M1300" s="307"/>
      <c r="N1300" s="307"/>
      <c r="O1300" s="307"/>
      <c r="P1300" s="307"/>
      <c r="Q1300" s="307"/>
      <c r="R1300" s="307"/>
      <c r="S1300" s="307"/>
      <c r="T1300" s="307"/>
      <c r="U1300" s="307"/>
      <c r="V1300" s="307"/>
      <c r="W1300" s="307"/>
    </row>
    <row r="1301" spans="1:23" s="306" customFormat="1" x14ac:dyDescent="0.2">
      <c r="A1301" s="378"/>
      <c r="B1301" s="308"/>
      <c r="C1301" s="330"/>
      <c r="D1301" s="349"/>
      <c r="E1301" s="349"/>
      <c r="F1301" s="349"/>
      <c r="I1301" s="307"/>
      <c r="J1301" s="307"/>
      <c r="K1301" s="307"/>
      <c r="L1301" s="307"/>
      <c r="M1301" s="307"/>
      <c r="N1301" s="307"/>
      <c r="O1301" s="307"/>
      <c r="P1301" s="307"/>
      <c r="Q1301" s="307"/>
      <c r="R1301" s="307"/>
      <c r="S1301" s="307"/>
      <c r="T1301" s="307"/>
      <c r="U1301" s="307"/>
      <c r="V1301" s="307"/>
      <c r="W1301" s="307"/>
    </row>
    <row r="1302" spans="1:23" s="306" customFormat="1" x14ac:dyDescent="0.2">
      <c r="A1302" s="378"/>
      <c r="B1302" s="308"/>
      <c r="C1302" s="330"/>
      <c r="D1302" s="349"/>
      <c r="E1302" s="349"/>
      <c r="F1302" s="349"/>
      <c r="I1302" s="307"/>
      <c r="J1302" s="307"/>
      <c r="K1302" s="307"/>
      <c r="L1302" s="307"/>
      <c r="M1302" s="307"/>
      <c r="N1302" s="307"/>
      <c r="O1302" s="307"/>
      <c r="P1302" s="307"/>
      <c r="Q1302" s="307"/>
      <c r="R1302" s="307"/>
      <c r="S1302" s="307"/>
      <c r="T1302" s="307"/>
      <c r="U1302" s="307"/>
      <c r="V1302" s="307"/>
      <c r="W1302" s="307"/>
    </row>
    <row r="1303" spans="1:23" s="306" customFormat="1" x14ac:dyDescent="0.2">
      <c r="A1303" s="378"/>
      <c r="B1303" s="308"/>
      <c r="C1303" s="330"/>
      <c r="D1303" s="349"/>
      <c r="E1303" s="349"/>
      <c r="F1303" s="349"/>
      <c r="I1303" s="307"/>
      <c r="J1303" s="307"/>
      <c r="K1303" s="307"/>
      <c r="L1303" s="307"/>
      <c r="M1303" s="307"/>
      <c r="N1303" s="307"/>
      <c r="O1303" s="307"/>
      <c r="P1303" s="307"/>
      <c r="Q1303" s="307"/>
      <c r="R1303" s="307"/>
      <c r="S1303" s="307"/>
      <c r="T1303" s="307"/>
      <c r="U1303" s="307"/>
      <c r="V1303" s="307"/>
      <c r="W1303" s="307"/>
    </row>
    <row r="1304" spans="1:23" s="306" customFormat="1" x14ac:dyDescent="0.2">
      <c r="A1304" s="378"/>
      <c r="B1304" s="308"/>
      <c r="C1304" s="330"/>
      <c r="D1304" s="349"/>
      <c r="E1304" s="349"/>
      <c r="F1304" s="349"/>
      <c r="I1304" s="307"/>
      <c r="J1304" s="307"/>
      <c r="K1304" s="307"/>
      <c r="L1304" s="307"/>
      <c r="M1304" s="307"/>
      <c r="N1304" s="307"/>
      <c r="O1304" s="307"/>
      <c r="P1304" s="307"/>
      <c r="Q1304" s="307"/>
      <c r="R1304" s="307"/>
      <c r="S1304" s="307"/>
      <c r="T1304" s="307"/>
      <c r="U1304" s="307"/>
      <c r="V1304" s="307"/>
      <c r="W1304" s="307"/>
    </row>
    <row r="1305" spans="1:23" s="306" customFormat="1" x14ac:dyDescent="0.2">
      <c r="A1305" s="378"/>
      <c r="B1305" s="308"/>
      <c r="C1305" s="330"/>
      <c r="D1305" s="349"/>
      <c r="E1305" s="349"/>
      <c r="F1305" s="349"/>
      <c r="I1305" s="307"/>
      <c r="J1305" s="307"/>
      <c r="K1305" s="307"/>
      <c r="L1305" s="307"/>
      <c r="M1305" s="307"/>
      <c r="N1305" s="307"/>
      <c r="O1305" s="307"/>
      <c r="P1305" s="307"/>
      <c r="Q1305" s="307"/>
      <c r="R1305" s="307"/>
      <c r="S1305" s="307"/>
      <c r="T1305" s="307"/>
      <c r="U1305" s="307"/>
      <c r="V1305" s="307"/>
      <c r="W1305" s="307"/>
    </row>
    <row r="1306" spans="1:23" s="306" customFormat="1" x14ac:dyDescent="0.2">
      <c r="A1306" s="378"/>
      <c r="B1306" s="308"/>
      <c r="C1306" s="330"/>
      <c r="D1306" s="349"/>
      <c r="E1306" s="349"/>
      <c r="F1306" s="349"/>
      <c r="I1306" s="307"/>
      <c r="J1306" s="307"/>
      <c r="K1306" s="307"/>
      <c r="L1306" s="307"/>
      <c r="M1306" s="307"/>
      <c r="N1306" s="307"/>
      <c r="O1306" s="307"/>
      <c r="P1306" s="307"/>
      <c r="Q1306" s="307"/>
      <c r="R1306" s="307"/>
      <c r="S1306" s="307"/>
      <c r="T1306" s="307"/>
      <c r="U1306" s="307"/>
      <c r="V1306" s="307"/>
      <c r="W1306" s="307"/>
    </row>
    <row r="1307" spans="1:23" s="306" customFormat="1" x14ac:dyDescent="0.2">
      <c r="A1307" s="378"/>
      <c r="B1307" s="308"/>
      <c r="C1307" s="330"/>
      <c r="D1307" s="349"/>
      <c r="E1307" s="349"/>
      <c r="F1307" s="349"/>
      <c r="I1307" s="307"/>
      <c r="J1307" s="307"/>
      <c r="K1307" s="307"/>
      <c r="L1307" s="307"/>
      <c r="M1307" s="307"/>
      <c r="N1307" s="307"/>
      <c r="O1307" s="307"/>
      <c r="P1307" s="307"/>
      <c r="Q1307" s="307"/>
      <c r="R1307" s="307"/>
      <c r="S1307" s="307"/>
      <c r="T1307" s="307"/>
      <c r="U1307" s="307"/>
      <c r="V1307" s="307"/>
      <c r="W1307" s="307"/>
    </row>
    <row r="1308" spans="1:23" s="306" customFormat="1" x14ac:dyDescent="0.2">
      <c r="A1308" s="378"/>
      <c r="B1308" s="308"/>
      <c r="C1308" s="330"/>
      <c r="D1308" s="349"/>
      <c r="E1308" s="349"/>
      <c r="F1308" s="349"/>
      <c r="I1308" s="307"/>
      <c r="J1308" s="307"/>
      <c r="K1308" s="307"/>
      <c r="L1308" s="307"/>
      <c r="M1308" s="307"/>
      <c r="N1308" s="307"/>
      <c r="O1308" s="307"/>
      <c r="P1308" s="307"/>
      <c r="Q1308" s="307"/>
      <c r="R1308" s="307"/>
      <c r="S1308" s="307"/>
      <c r="T1308" s="307"/>
      <c r="U1308" s="307"/>
      <c r="V1308" s="307"/>
      <c r="W1308" s="307"/>
    </row>
    <row r="1309" spans="1:23" s="306" customFormat="1" x14ac:dyDescent="0.2">
      <c r="A1309" s="378"/>
      <c r="B1309" s="308"/>
      <c r="C1309" s="330"/>
      <c r="D1309" s="349"/>
      <c r="E1309" s="349"/>
      <c r="F1309" s="349"/>
      <c r="I1309" s="307"/>
      <c r="J1309" s="307"/>
      <c r="K1309" s="307"/>
      <c r="L1309" s="307"/>
      <c r="M1309" s="307"/>
      <c r="N1309" s="307"/>
      <c r="O1309" s="307"/>
      <c r="P1309" s="307"/>
      <c r="Q1309" s="307"/>
      <c r="R1309" s="307"/>
      <c r="S1309" s="307"/>
      <c r="T1309" s="307"/>
      <c r="U1309" s="307"/>
      <c r="V1309" s="307"/>
      <c r="W1309" s="307"/>
    </row>
    <row r="1310" spans="1:23" s="306" customFormat="1" x14ac:dyDescent="0.2">
      <c r="A1310" s="378"/>
      <c r="B1310" s="308"/>
      <c r="C1310" s="330"/>
      <c r="D1310" s="349"/>
      <c r="E1310" s="349"/>
      <c r="F1310" s="349"/>
      <c r="I1310" s="307"/>
      <c r="J1310" s="307"/>
      <c r="K1310" s="307"/>
      <c r="L1310" s="307"/>
      <c r="M1310" s="307"/>
      <c r="N1310" s="307"/>
      <c r="O1310" s="307"/>
      <c r="P1310" s="307"/>
      <c r="Q1310" s="307"/>
      <c r="R1310" s="307"/>
      <c r="S1310" s="307"/>
      <c r="T1310" s="307"/>
      <c r="U1310" s="307"/>
      <c r="V1310" s="307"/>
      <c r="W1310" s="307"/>
    </row>
    <row r="1311" spans="1:23" s="306" customFormat="1" x14ac:dyDescent="0.2">
      <c r="A1311" s="378"/>
      <c r="B1311" s="308"/>
      <c r="C1311" s="330"/>
      <c r="D1311" s="349"/>
      <c r="E1311" s="349"/>
      <c r="F1311" s="349"/>
      <c r="I1311" s="307"/>
      <c r="J1311" s="307"/>
      <c r="K1311" s="307"/>
      <c r="L1311" s="307"/>
      <c r="M1311" s="307"/>
      <c r="N1311" s="307"/>
      <c r="O1311" s="307"/>
      <c r="P1311" s="307"/>
      <c r="Q1311" s="307"/>
      <c r="R1311" s="307"/>
      <c r="S1311" s="307"/>
      <c r="T1311" s="307"/>
      <c r="U1311" s="307"/>
      <c r="V1311" s="307"/>
      <c r="W1311" s="307"/>
    </row>
    <row r="1312" spans="1:23" s="306" customFormat="1" x14ac:dyDescent="0.2">
      <c r="A1312" s="378"/>
      <c r="B1312" s="308"/>
      <c r="C1312" s="330"/>
      <c r="D1312" s="349"/>
      <c r="E1312" s="349"/>
      <c r="F1312" s="349"/>
      <c r="I1312" s="307"/>
      <c r="J1312" s="307"/>
      <c r="K1312" s="307"/>
      <c r="L1312" s="307"/>
      <c r="M1312" s="307"/>
      <c r="N1312" s="307"/>
      <c r="O1312" s="307"/>
      <c r="P1312" s="307"/>
      <c r="Q1312" s="307"/>
      <c r="R1312" s="307"/>
      <c r="S1312" s="307"/>
      <c r="T1312" s="307"/>
      <c r="U1312" s="307"/>
      <c r="V1312" s="307"/>
      <c r="W1312" s="307"/>
    </row>
    <row r="1313" spans="1:23" s="306" customFormat="1" x14ac:dyDescent="0.2">
      <c r="A1313" s="378"/>
      <c r="B1313" s="308"/>
      <c r="C1313" s="330"/>
      <c r="D1313" s="349"/>
      <c r="E1313" s="349"/>
      <c r="F1313" s="349"/>
      <c r="I1313" s="307"/>
      <c r="J1313" s="307"/>
      <c r="K1313" s="307"/>
      <c r="L1313" s="307"/>
      <c r="M1313" s="307"/>
      <c r="N1313" s="307"/>
      <c r="O1313" s="307"/>
      <c r="P1313" s="307"/>
      <c r="Q1313" s="307"/>
      <c r="R1313" s="307"/>
      <c r="S1313" s="307"/>
      <c r="T1313" s="307"/>
      <c r="U1313" s="307"/>
      <c r="V1313" s="307"/>
      <c r="W1313" s="307"/>
    </row>
    <row r="1314" spans="1:23" s="306" customFormat="1" x14ac:dyDescent="0.2">
      <c r="A1314" s="378"/>
      <c r="B1314" s="308"/>
      <c r="C1314" s="330"/>
      <c r="D1314" s="349"/>
      <c r="E1314" s="349"/>
      <c r="F1314" s="349"/>
      <c r="I1314" s="307"/>
      <c r="J1314" s="307"/>
      <c r="K1314" s="307"/>
      <c r="L1314" s="307"/>
      <c r="M1314" s="307"/>
      <c r="N1314" s="307"/>
      <c r="O1314" s="307"/>
      <c r="P1314" s="307"/>
      <c r="Q1314" s="307"/>
      <c r="R1314" s="307"/>
      <c r="S1314" s="307"/>
      <c r="T1314" s="307"/>
      <c r="U1314" s="307"/>
      <c r="V1314" s="307"/>
      <c r="W1314" s="307"/>
    </row>
    <row r="1315" spans="1:23" s="306" customFormat="1" x14ac:dyDescent="0.2">
      <c r="A1315" s="378"/>
      <c r="B1315" s="308"/>
      <c r="C1315" s="330"/>
      <c r="D1315" s="349"/>
      <c r="E1315" s="349"/>
      <c r="F1315" s="349"/>
      <c r="I1315" s="307"/>
      <c r="J1315" s="307"/>
      <c r="K1315" s="307"/>
      <c r="L1315" s="307"/>
      <c r="M1315" s="307"/>
      <c r="N1315" s="307"/>
      <c r="O1315" s="307"/>
      <c r="P1315" s="307"/>
      <c r="Q1315" s="307"/>
      <c r="R1315" s="307"/>
      <c r="S1315" s="307"/>
      <c r="T1315" s="307"/>
      <c r="U1315" s="307"/>
      <c r="V1315" s="307"/>
      <c r="W1315" s="307"/>
    </row>
    <row r="1316" spans="1:23" s="306" customFormat="1" x14ac:dyDescent="0.2">
      <c r="A1316" s="378"/>
      <c r="B1316" s="308"/>
      <c r="C1316" s="330"/>
      <c r="D1316" s="349"/>
      <c r="E1316" s="349"/>
      <c r="F1316" s="349"/>
      <c r="I1316" s="307"/>
      <c r="J1316" s="307"/>
      <c r="K1316" s="307"/>
      <c r="L1316" s="307"/>
      <c r="M1316" s="307"/>
      <c r="N1316" s="307"/>
      <c r="O1316" s="307"/>
      <c r="P1316" s="307"/>
      <c r="Q1316" s="307"/>
      <c r="R1316" s="307"/>
      <c r="S1316" s="307"/>
      <c r="T1316" s="307"/>
      <c r="U1316" s="307"/>
      <c r="V1316" s="307"/>
      <c r="W1316" s="307"/>
    </row>
    <row r="1317" spans="1:23" s="306" customFormat="1" x14ac:dyDescent="0.2">
      <c r="A1317" s="378"/>
      <c r="B1317" s="308"/>
      <c r="C1317" s="330"/>
      <c r="D1317" s="349"/>
      <c r="E1317" s="349"/>
      <c r="F1317" s="349"/>
      <c r="I1317" s="307"/>
      <c r="J1317" s="307"/>
      <c r="K1317" s="307"/>
      <c r="L1317" s="307"/>
      <c r="M1317" s="307"/>
      <c r="N1317" s="307"/>
      <c r="O1317" s="307"/>
      <c r="P1317" s="307"/>
      <c r="Q1317" s="307"/>
      <c r="R1317" s="307"/>
      <c r="S1317" s="307"/>
      <c r="T1317" s="307"/>
      <c r="U1317" s="307"/>
      <c r="V1317" s="307"/>
      <c r="W1317" s="307"/>
    </row>
    <row r="1318" spans="1:23" s="306" customFormat="1" x14ac:dyDescent="0.2">
      <c r="A1318" s="378"/>
      <c r="B1318" s="308"/>
      <c r="C1318" s="330"/>
      <c r="D1318" s="349"/>
      <c r="E1318" s="349"/>
      <c r="F1318" s="349"/>
      <c r="I1318" s="307"/>
      <c r="J1318" s="307"/>
      <c r="K1318" s="307"/>
      <c r="L1318" s="307"/>
      <c r="M1318" s="307"/>
      <c r="N1318" s="307"/>
      <c r="O1318" s="307"/>
      <c r="P1318" s="307"/>
      <c r="Q1318" s="307"/>
      <c r="R1318" s="307"/>
      <c r="S1318" s="307"/>
      <c r="T1318" s="307"/>
      <c r="U1318" s="307"/>
      <c r="V1318" s="307"/>
      <c r="W1318" s="307"/>
    </row>
    <row r="1319" spans="1:23" s="306" customFormat="1" x14ac:dyDescent="0.2">
      <c r="A1319" s="378"/>
      <c r="B1319" s="308"/>
      <c r="C1319" s="330"/>
      <c r="D1319" s="349"/>
      <c r="E1319" s="349"/>
      <c r="F1319" s="349"/>
      <c r="I1319" s="307"/>
      <c r="J1319" s="307"/>
      <c r="K1319" s="307"/>
      <c r="L1319" s="307"/>
      <c r="M1319" s="307"/>
      <c r="N1319" s="307"/>
      <c r="O1319" s="307"/>
      <c r="P1319" s="307"/>
      <c r="Q1319" s="307"/>
      <c r="R1319" s="307"/>
      <c r="S1319" s="307"/>
      <c r="T1319" s="307"/>
      <c r="U1319" s="307"/>
      <c r="V1319" s="307"/>
      <c r="W1319" s="307"/>
    </row>
    <row r="1320" spans="1:23" s="306" customFormat="1" x14ac:dyDescent="0.2">
      <c r="A1320" s="378"/>
      <c r="B1320" s="308"/>
      <c r="C1320" s="330"/>
      <c r="D1320" s="349"/>
      <c r="E1320" s="349"/>
      <c r="F1320" s="349"/>
      <c r="I1320" s="307"/>
      <c r="J1320" s="307"/>
      <c r="K1320" s="307"/>
      <c r="L1320" s="307"/>
      <c r="M1320" s="307"/>
      <c r="N1320" s="307"/>
      <c r="O1320" s="307"/>
      <c r="P1320" s="307"/>
      <c r="Q1320" s="307"/>
      <c r="R1320" s="307"/>
      <c r="S1320" s="307"/>
      <c r="T1320" s="307"/>
      <c r="U1320" s="307"/>
      <c r="V1320" s="307"/>
      <c r="W1320" s="307"/>
    </row>
    <row r="1321" spans="1:23" s="306" customFormat="1" x14ac:dyDescent="0.2">
      <c r="A1321" s="378"/>
      <c r="B1321" s="308"/>
      <c r="C1321" s="330"/>
      <c r="D1321" s="349"/>
      <c r="E1321" s="349"/>
      <c r="F1321" s="349"/>
      <c r="I1321" s="307"/>
      <c r="J1321" s="307"/>
      <c r="K1321" s="307"/>
      <c r="L1321" s="307"/>
      <c r="M1321" s="307"/>
      <c r="N1321" s="307"/>
      <c r="O1321" s="307"/>
      <c r="P1321" s="307"/>
      <c r="Q1321" s="307"/>
      <c r="R1321" s="307"/>
      <c r="S1321" s="307"/>
      <c r="T1321" s="307"/>
      <c r="U1321" s="307"/>
      <c r="V1321" s="307"/>
      <c r="W1321" s="307"/>
    </row>
    <row r="1322" spans="1:23" s="306" customFormat="1" x14ac:dyDescent="0.2">
      <c r="A1322" s="378"/>
      <c r="B1322" s="308"/>
      <c r="C1322" s="330"/>
      <c r="D1322" s="349"/>
      <c r="E1322" s="349"/>
      <c r="F1322" s="349"/>
      <c r="I1322" s="307"/>
      <c r="J1322" s="307"/>
      <c r="K1322" s="307"/>
      <c r="L1322" s="307"/>
      <c r="M1322" s="307"/>
      <c r="N1322" s="307"/>
      <c r="O1322" s="307"/>
      <c r="P1322" s="307"/>
      <c r="Q1322" s="307"/>
      <c r="R1322" s="307"/>
      <c r="S1322" s="307"/>
      <c r="T1322" s="307"/>
      <c r="U1322" s="307"/>
      <c r="V1322" s="307"/>
      <c r="W1322" s="307"/>
    </row>
    <row r="1323" spans="1:23" s="306" customFormat="1" x14ac:dyDescent="0.2">
      <c r="A1323" s="378"/>
      <c r="B1323" s="308"/>
      <c r="C1323" s="330"/>
      <c r="D1323" s="349"/>
      <c r="E1323" s="349"/>
      <c r="F1323" s="349"/>
      <c r="I1323" s="307"/>
      <c r="J1323" s="307"/>
      <c r="K1323" s="307"/>
      <c r="L1323" s="307"/>
      <c r="M1323" s="307"/>
      <c r="N1323" s="307"/>
      <c r="O1323" s="307"/>
      <c r="P1323" s="307"/>
      <c r="Q1323" s="307"/>
      <c r="R1323" s="307"/>
      <c r="S1323" s="307"/>
      <c r="T1323" s="307"/>
      <c r="U1323" s="307"/>
      <c r="V1323" s="307"/>
      <c r="W1323" s="307"/>
    </row>
    <row r="1324" spans="1:23" s="306" customFormat="1" x14ac:dyDescent="0.2">
      <c r="A1324" s="378"/>
      <c r="B1324" s="308"/>
      <c r="C1324" s="330"/>
      <c r="D1324" s="349"/>
      <c r="E1324" s="349"/>
      <c r="F1324" s="349"/>
      <c r="I1324" s="307"/>
      <c r="J1324" s="307"/>
      <c r="K1324" s="307"/>
      <c r="L1324" s="307"/>
      <c r="M1324" s="307"/>
      <c r="N1324" s="307"/>
      <c r="O1324" s="307"/>
      <c r="P1324" s="307"/>
      <c r="Q1324" s="307"/>
      <c r="R1324" s="307"/>
      <c r="S1324" s="307"/>
      <c r="T1324" s="307"/>
      <c r="U1324" s="307"/>
      <c r="V1324" s="307"/>
      <c r="W1324" s="307"/>
    </row>
    <row r="1325" spans="1:23" s="306" customFormat="1" x14ac:dyDescent="0.2">
      <c r="A1325" s="378"/>
      <c r="B1325" s="308"/>
      <c r="C1325" s="330"/>
      <c r="D1325" s="349"/>
      <c r="E1325" s="349"/>
      <c r="F1325" s="349"/>
      <c r="I1325" s="307"/>
      <c r="J1325" s="307"/>
      <c r="K1325" s="307"/>
      <c r="L1325" s="307"/>
      <c r="M1325" s="307"/>
      <c r="N1325" s="307"/>
      <c r="O1325" s="307"/>
      <c r="P1325" s="307"/>
      <c r="Q1325" s="307"/>
      <c r="R1325" s="307"/>
      <c r="S1325" s="307"/>
      <c r="T1325" s="307"/>
      <c r="U1325" s="307"/>
      <c r="V1325" s="307"/>
      <c r="W1325" s="307"/>
    </row>
    <row r="1326" spans="1:23" s="306" customFormat="1" x14ac:dyDescent="0.2">
      <c r="A1326" s="378"/>
      <c r="B1326" s="308"/>
      <c r="C1326" s="330"/>
      <c r="D1326" s="349"/>
      <c r="E1326" s="349"/>
      <c r="F1326" s="349"/>
      <c r="I1326" s="307"/>
      <c r="J1326" s="307"/>
      <c r="K1326" s="307"/>
      <c r="L1326" s="307"/>
      <c r="M1326" s="307"/>
      <c r="N1326" s="307"/>
      <c r="O1326" s="307"/>
      <c r="P1326" s="307"/>
      <c r="Q1326" s="307"/>
      <c r="R1326" s="307"/>
      <c r="S1326" s="307"/>
      <c r="T1326" s="307"/>
      <c r="U1326" s="307"/>
      <c r="V1326" s="307"/>
      <c r="W1326" s="307"/>
    </row>
    <row r="1327" spans="1:23" s="306" customFormat="1" x14ac:dyDescent="0.2">
      <c r="A1327" s="378"/>
      <c r="B1327" s="308"/>
      <c r="C1327" s="330"/>
      <c r="D1327" s="349"/>
      <c r="E1327" s="349"/>
      <c r="F1327" s="349"/>
      <c r="I1327" s="307"/>
      <c r="J1327" s="307"/>
      <c r="K1327" s="307"/>
      <c r="L1327" s="307"/>
      <c r="M1327" s="307"/>
      <c r="N1327" s="307"/>
      <c r="O1327" s="307"/>
      <c r="P1327" s="307"/>
      <c r="Q1327" s="307"/>
      <c r="R1327" s="307"/>
      <c r="S1327" s="307"/>
      <c r="T1327" s="307"/>
      <c r="U1327" s="307"/>
      <c r="V1327" s="307"/>
      <c r="W1327" s="307"/>
    </row>
    <row r="1328" spans="1:23" s="306" customFormat="1" x14ac:dyDescent="0.2">
      <c r="A1328" s="378"/>
      <c r="B1328" s="308"/>
      <c r="C1328" s="330"/>
      <c r="D1328" s="349"/>
      <c r="E1328" s="349"/>
      <c r="F1328" s="349"/>
      <c r="I1328" s="307"/>
      <c r="J1328" s="307"/>
      <c r="K1328" s="307"/>
      <c r="L1328" s="307"/>
      <c r="M1328" s="307"/>
      <c r="N1328" s="307"/>
      <c r="O1328" s="307"/>
      <c r="P1328" s="307"/>
      <c r="Q1328" s="307"/>
      <c r="R1328" s="307"/>
      <c r="S1328" s="307"/>
      <c r="T1328" s="307"/>
      <c r="U1328" s="307"/>
      <c r="V1328" s="307"/>
      <c r="W1328" s="307"/>
    </row>
    <row r="1329" spans="1:23" s="306" customFormat="1" x14ac:dyDescent="0.2">
      <c r="A1329" s="378"/>
      <c r="B1329" s="308"/>
      <c r="C1329" s="330"/>
      <c r="D1329" s="349"/>
      <c r="E1329" s="349"/>
      <c r="F1329" s="349"/>
      <c r="I1329" s="307"/>
      <c r="J1329" s="307"/>
      <c r="K1329" s="307"/>
      <c r="L1329" s="307"/>
      <c r="M1329" s="307"/>
      <c r="N1329" s="307"/>
      <c r="O1329" s="307"/>
      <c r="P1329" s="307"/>
      <c r="Q1329" s="307"/>
      <c r="R1329" s="307"/>
      <c r="S1329" s="307"/>
      <c r="T1329" s="307"/>
      <c r="U1329" s="307"/>
      <c r="V1329" s="307"/>
      <c r="W1329" s="307"/>
    </row>
    <row r="1330" spans="1:23" s="306" customFormat="1" x14ac:dyDescent="0.2">
      <c r="A1330" s="378"/>
      <c r="B1330" s="308"/>
      <c r="C1330" s="330"/>
      <c r="D1330" s="349"/>
      <c r="E1330" s="349"/>
      <c r="F1330" s="349"/>
      <c r="I1330" s="307"/>
      <c r="J1330" s="307"/>
      <c r="K1330" s="307"/>
      <c r="L1330" s="307"/>
      <c r="M1330" s="307"/>
      <c r="N1330" s="307"/>
      <c r="O1330" s="307"/>
      <c r="P1330" s="307"/>
      <c r="Q1330" s="307"/>
      <c r="R1330" s="307"/>
      <c r="S1330" s="307"/>
      <c r="T1330" s="307"/>
      <c r="U1330" s="307"/>
      <c r="V1330" s="307"/>
      <c r="W1330" s="307"/>
    </row>
    <row r="1331" spans="1:23" s="306" customFormat="1" x14ac:dyDescent="0.2">
      <c r="A1331" s="378"/>
      <c r="B1331" s="308"/>
      <c r="C1331" s="330"/>
      <c r="D1331" s="349"/>
      <c r="E1331" s="349"/>
      <c r="F1331" s="349"/>
      <c r="I1331" s="307"/>
      <c r="J1331" s="307"/>
      <c r="K1331" s="307"/>
      <c r="L1331" s="307"/>
      <c r="M1331" s="307"/>
      <c r="N1331" s="307"/>
      <c r="O1331" s="307"/>
      <c r="P1331" s="307"/>
      <c r="Q1331" s="307"/>
      <c r="R1331" s="307"/>
      <c r="S1331" s="307"/>
      <c r="T1331" s="307"/>
      <c r="U1331" s="307"/>
      <c r="V1331" s="307"/>
      <c r="W1331" s="307"/>
    </row>
    <row r="1332" spans="1:23" s="306" customFormat="1" x14ac:dyDescent="0.2">
      <c r="A1332" s="378"/>
      <c r="B1332" s="308"/>
      <c r="C1332" s="330"/>
      <c r="D1332" s="349"/>
      <c r="E1332" s="349"/>
      <c r="F1332" s="349"/>
      <c r="I1332" s="307"/>
      <c r="J1332" s="307"/>
      <c r="K1332" s="307"/>
      <c r="L1332" s="307"/>
      <c r="M1332" s="307"/>
      <c r="N1332" s="307"/>
      <c r="O1332" s="307"/>
      <c r="P1332" s="307"/>
      <c r="Q1332" s="307"/>
      <c r="R1332" s="307"/>
      <c r="S1332" s="307"/>
      <c r="T1332" s="307"/>
      <c r="U1332" s="307"/>
      <c r="V1332" s="307"/>
      <c r="W1332" s="307"/>
    </row>
    <row r="1333" spans="1:23" s="306" customFormat="1" x14ac:dyDescent="0.2">
      <c r="A1333" s="378"/>
      <c r="B1333" s="308"/>
      <c r="C1333" s="330"/>
      <c r="D1333" s="349"/>
      <c r="E1333" s="349"/>
      <c r="F1333" s="349"/>
      <c r="I1333" s="307"/>
      <c r="J1333" s="307"/>
      <c r="K1333" s="307"/>
      <c r="L1333" s="307"/>
      <c r="M1333" s="307"/>
      <c r="N1333" s="307"/>
      <c r="O1333" s="307"/>
      <c r="P1333" s="307"/>
      <c r="Q1333" s="307"/>
      <c r="R1333" s="307"/>
      <c r="S1333" s="307"/>
      <c r="T1333" s="307"/>
      <c r="U1333" s="307"/>
      <c r="V1333" s="307"/>
      <c r="W1333" s="307"/>
    </row>
    <row r="1334" spans="1:23" s="306" customFormat="1" x14ac:dyDescent="0.2">
      <c r="A1334" s="378"/>
      <c r="B1334" s="308"/>
      <c r="C1334" s="330"/>
      <c r="D1334" s="349"/>
      <c r="E1334" s="349"/>
      <c r="F1334" s="349"/>
      <c r="I1334" s="307"/>
      <c r="J1334" s="307"/>
      <c r="K1334" s="307"/>
      <c r="L1334" s="307"/>
      <c r="M1334" s="307"/>
      <c r="N1334" s="307"/>
      <c r="O1334" s="307"/>
      <c r="P1334" s="307"/>
      <c r="Q1334" s="307"/>
      <c r="R1334" s="307"/>
      <c r="S1334" s="307"/>
      <c r="T1334" s="307"/>
      <c r="U1334" s="307"/>
      <c r="V1334" s="307"/>
      <c r="W1334" s="307"/>
    </row>
    <row r="1335" spans="1:23" s="306" customFormat="1" x14ac:dyDescent="0.2">
      <c r="A1335" s="378"/>
      <c r="B1335" s="308"/>
      <c r="C1335" s="330"/>
      <c r="D1335" s="349"/>
      <c r="E1335" s="349"/>
      <c r="F1335" s="349"/>
      <c r="I1335" s="307"/>
      <c r="J1335" s="307"/>
      <c r="K1335" s="307"/>
      <c r="L1335" s="307"/>
      <c r="M1335" s="307"/>
      <c r="N1335" s="307"/>
      <c r="O1335" s="307"/>
      <c r="P1335" s="307"/>
      <c r="Q1335" s="307"/>
      <c r="R1335" s="307"/>
      <c r="S1335" s="307"/>
      <c r="T1335" s="307"/>
      <c r="U1335" s="307"/>
      <c r="V1335" s="307"/>
      <c r="W1335" s="307"/>
    </row>
    <row r="1336" spans="1:23" s="306" customFormat="1" x14ac:dyDescent="0.2">
      <c r="A1336" s="378"/>
      <c r="B1336" s="308"/>
      <c r="C1336" s="330"/>
      <c r="D1336" s="349"/>
      <c r="E1336" s="349"/>
      <c r="F1336" s="349"/>
      <c r="I1336" s="307"/>
      <c r="J1336" s="307"/>
      <c r="K1336" s="307"/>
      <c r="L1336" s="307"/>
      <c r="M1336" s="307"/>
      <c r="N1336" s="307"/>
      <c r="O1336" s="307"/>
      <c r="P1336" s="307"/>
      <c r="Q1336" s="307"/>
      <c r="R1336" s="307"/>
      <c r="S1336" s="307"/>
      <c r="T1336" s="307"/>
      <c r="U1336" s="307"/>
      <c r="V1336" s="307"/>
      <c r="W1336" s="307"/>
    </row>
    <row r="1337" spans="1:23" s="306" customFormat="1" x14ac:dyDescent="0.2">
      <c r="A1337" s="378"/>
      <c r="B1337" s="308"/>
      <c r="C1337" s="330"/>
      <c r="D1337" s="349"/>
      <c r="E1337" s="349"/>
      <c r="F1337" s="349"/>
      <c r="I1337" s="307"/>
      <c r="J1337" s="307"/>
      <c r="K1337" s="307"/>
      <c r="L1337" s="307"/>
      <c r="M1337" s="307"/>
      <c r="N1337" s="307"/>
      <c r="O1337" s="307"/>
      <c r="P1337" s="307"/>
      <c r="Q1337" s="307"/>
      <c r="R1337" s="307"/>
      <c r="S1337" s="307"/>
      <c r="T1337" s="307"/>
      <c r="U1337" s="307"/>
      <c r="V1337" s="307"/>
      <c r="W1337" s="307"/>
    </row>
    <row r="1338" spans="1:23" s="306" customFormat="1" x14ac:dyDescent="0.2">
      <c r="A1338" s="378"/>
      <c r="B1338" s="308"/>
      <c r="C1338" s="330"/>
      <c r="D1338" s="349"/>
      <c r="E1338" s="349"/>
      <c r="F1338" s="349"/>
      <c r="I1338" s="307"/>
      <c r="J1338" s="307"/>
      <c r="K1338" s="307"/>
      <c r="L1338" s="307"/>
      <c r="M1338" s="307"/>
      <c r="N1338" s="307"/>
      <c r="O1338" s="307"/>
      <c r="P1338" s="307"/>
      <c r="Q1338" s="307"/>
      <c r="R1338" s="307"/>
      <c r="S1338" s="307"/>
      <c r="T1338" s="307"/>
      <c r="U1338" s="307"/>
      <c r="V1338" s="307"/>
      <c r="W1338" s="307"/>
    </row>
    <row r="1339" spans="1:23" s="306" customFormat="1" x14ac:dyDescent="0.2">
      <c r="A1339" s="378"/>
      <c r="B1339" s="308"/>
      <c r="C1339" s="330"/>
      <c r="D1339" s="349"/>
      <c r="E1339" s="349"/>
      <c r="F1339" s="349"/>
      <c r="I1339" s="307"/>
      <c r="J1339" s="307"/>
      <c r="K1339" s="307"/>
      <c r="L1339" s="307"/>
      <c r="M1339" s="307"/>
      <c r="N1339" s="307"/>
      <c r="O1339" s="307"/>
      <c r="P1339" s="307"/>
      <c r="Q1339" s="307"/>
      <c r="R1339" s="307"/>
      <c r="S1339" s="307"/>
      <c r="T1339" s="307"/>
      <c r="U1339" s="307"/>
      <c r="V1339" s="307"/>
      <c r="W1339" s="307"/>
    </row>
    <row r="1340" spans="1:23" s="306" customFormat="1" x14ac:dyDescent="0.2">
      <c r="A1340" s="378"/>
      <c r="B1340" s="308"/>
      <c r="C1340" s="330"/>
      <c r="D1340" s="349"/>
      <c r="E1340" s="349"/>
      <c r="F1340" s="349"/>
      <c r="I1340" s="307"/>
      <c r="J1340" s="307"/>
      <c r="K1340" s="307"/>
      <c r="L1340" s="307"/>
      <c r="M1340" s="307"/>
      <c r="N1340" s="307"/>
      <c r="O1340" s="307"/>
      <c r="P1340" s="307"/>
      <c r="Q1340" s="307"/>
      <c r="R1340" s="307"/>
      <c r="S1340" s="307"/>
      <c r="T1340" s="307"/>
      <c r="U1340" s="307"/>
      <c r="V1340" s="307"/>
      <c r="W1340" s="307"/>
    </row>
    <row r="1341" spans="1:23" s="306" customFormat="1" x14ac:dyDescent="0.2">
      <c r="A1341" s="378"/>
      <c r="B1341" s="308"/>
      <c r="C1341" s="330"/>
      <c r="D1341" s="349"/>
      <c r="E1341" s="349"/>
      <c r="F1341" s="349"/>
      <c r="I1341" s="307"/>
      <c r="J1341" s="307"/>
      <c r="K1341" s="307"/>
      <c r="L1341" s="307"/>
      <c r="M1341" s="307"/>
      <c r="N1341" s="307"/>
      <c r="O1341" s="307"/>
      <c r="P1341" s="307"/>
      <c r="Q1341" s="307"/>
      <c r="R1341" s="307"/>
      <c r="S1341" s="307"/>
      <c r="T1341" s="307"/>
      <c r="U1341" s="307"/>
      <c r="V1341" s="307"/>
      <c r="W1341" s="307"/>
    </row>
    <row r="1342" spans="1:23" s="306" customFormat="1" x14ac:dyDescent="0.2">
      <c r="A1342" s="378"/>
      <c r="B1342" s="308"/>
      <c r="C1342" s="330"/>
      <c r="D1342" s="349"/>
      <c r="E1342" s="349"/>
      <c r="F1342" s="349"/>
      <c r="I1342" s="307"/>
      <c r="J1342" s="307"/>
      <c r="K1342" s="307"/>
      <c r="L1342" s="307"/>
      <c r="M1342" s="307"/>
      <c r="N1342" s="307"/>
      <c r="O1342" s="307"/>
      <c r="P1342" s="307"/>
      <c r="Q1342" s="307"/>
      <c r="R1342" s="307"/>
      <c r="S1342" s="307"/>
      <c r="T1342" s="307"/>
      <c r="U1342" s="307"/>
      <c r="V1342" s="307"/>
      <c r="W1342" s="307"/>
    </row>
    <row r="1343" spans="1:23" s="306" customFormat="1" x14ac:dyDescent="0.2">
      <c r="A1343" s="378"/>
      <c r="B1343" s="308"/>
      <c r="C1343" s="330"/>
      <c r="D1343" s="349"/>
      <c r="E1343" s="349"/>
      <c r="F1343" s="349"/>
      <c r="I1343" s="307"/>
      <c r="J1343" s="307"/>
      <c r="K1343" s="307"/>
      <c r="L1343" s="307"/>
      <c r="M1343" s="307"/>
      <c r="N1343" s="307"/>
      <c r="O1343" s="307"/>
      <c r="P1343" s="307"/>
      <c r="Q1343" s="307"/>
      <c r="R1343" s="307"/>
      <c r="S1343" s="307"/>
      <c r="T1343" s="307"/>
      <c r="U1343" s="307"/>
      <c r="V1343" s="307"/>
      <c r="W1343" s="307"/>
    </row>
    <row r="1344" spans="1:23" s="306" customFormat="1" x14ac:dyDescent="0.2">
      <c r="A1344" s="378"/>
      <c r="B1344" s="308"/>
      <c r="C1344" s="330"/>
      <c r="D1344" s="349"/>
      <c r="E1344" s="349"/>
      <c r="F1344" s="349"/>
      <c r="I1344" s="307"/>
      <c r="J1344" s="307"/>
      <c r="K1344" s="307"/>
      <c r="L1344" s="307"/>
      <c r="M1344" s="307"/>
      <c r="N1344" s="307"/>
      <c r="O1344" s="307"/>
      <c r="P1344" s="307"/>
      <c r="Q1344" s="307"/>
      <c r="R1344" s="307"/>
      <c r="S1344" s="307"/>
      <c r="T1344" s="307"/>
      <c r="U1344" s="307"/>
      <c r="V1344" s="307"/>
      <c r="W1344" s="307"/>
    </row>
    <row r="1345" spans="1:23" s="306" customFormat="1" x14ac:dyDescent="0.2">
      <c r="A1345" s="378"/>
      <c r="B1345" s="308"/>
      <c r="C1345" s="330"/>
      <c r="D1345" s="349"/>
      <c r="E1345" s="349"/>
      <c r="F1345" s="349"/>
      <c r="I1345" s="307"/>
      <c r="J1345" s="307"/>
      <c r="K1345" s="307"/>
      <c r="L1345" s="307"/>
      <c r="M1345" s="307"/>
      <c r="N1345" s="307"/>
      <c r="O1345" s="307"/>
      <c r="P1345" s="307"/>
      <c r="Q1345" s="307"/>
      <c r="R1345" s="307"/>
      <c r="S1345" s="307"/>
      <c r="T1345" s="307"/>
      <c r="U1345" s="307"/>
      <c r="V1345" s="307"/>
      <c r="W1345" s="307"/>
    </row>
    <row r="1346" spans="1:23" s="306" customFormat="1" x14ac:dyDescent="0.2">
      <c r="A1346" s="378"/>
      <c r="B1346" s="308"/>
      <c r="C1346" s="330"/>
      <c r="D1346" s="349"/>
      <c r="E1346" s="349"/>
      <c r="F1346" s="349"/>
      <c r="I1346" s="307"/>
      <c r="J1346" s="307"/>
      <c r="K1346" s="307"/>
      <c r="L1346" s="307"/>
      <c r="M1346" s="307"/>
      <c r="N1346" s="307"/>
      <c r="O1346" s="307"/>
      <c r="P1346" s="307"/>
      <c r="Q1346" s="307"/>
      <c r="R1346" s="307"/>
      <c r="S1346" s="307"/>
      <c r="T1346" s="307"/>
      <c r="U1346" s="307"/>
      <c r="V1346" s="307"/>
      <c r="W1346" s="307"/>
    </row>
    <row r="1347" spans="1:23" s="306" customFormat="1" x14ac:dyDescent="0.2">
      <c r="A1347" s="378"/>
      <c r="B1347" s="308"/>
      <c r="C1347" s="330"/>
      <c r="D1347" s="349"/>
      <c r="E1347" s="349"/>
      <c r="F1347" s="349"/>
      <c r="I1347" s="307"/>
      <c r="J1347" s="307"/>
      <c r="K1347" s="307"/>
      <c r="L1347" s="307"/>
      <c r="M1347" s="307"/>
      <c r="N1347" s="307"/>
      <c r="O1347" s="307"/>
      <c r="P1347" s="307"/>
      <c r="Q1347" s="307"/>
      <c r="R1347" s="307"/>
      <c r="S1347" s="307"/>
      <c r="T1347" s="307"/>
      <c r="U1347" s="307"/>
      <c r="V1347" s="307"/>
      <c r="W1347" s="307"/>
    </row>
    <row r="1348" spans="1:23" s="306" customFormat="1" x14ac:dyDescent="0.2">
      <c r="A1348" s="378"/>
      <c r="B1348" s="308"/>
      <c r="C1348" s="330"/>
      <c r="D1348" s="349"/>
      <c r="E1348" s="349"/>
      <c r="F1348" s="349"/>
      <c r="I1348" s="307"/>
      <c r="J1348" s="307"/>
      <c r="K1348" s="307"/>
      <c r="L1348" s="307"/>
      <c r="M1348" s="307"/>
      <c r="N1348" s="307"/>
      <c r="O1348" s="307"/>
      <c r="P1348" s="307"/>
      <c r="Q1348" s="307"/>
      <c r="R1348" s="307"/>
      <c r="S1348" s="307"/>
      <c r="T1348" s="307"/>
      <c r="U1348" s="307"/>
      <c r="V1348" s="307"/>
      <c r="W1348" s="307"/>
    </row>
    <row r="1349" spans="1:23" s="306" customFormat="1" x14ac:dyDescent="0.2">
      <c r="A1349" s="378"/>
      <c r="B1349" s="308"/>
      <c r="C1349" s="330"/>
      <c r="D1349" s="349"/>
      <c r="E1349" s="349"/>
      <c r="F1349" s="349"/>
      <c r="I1349" s="307"/>
      <c r="J1349" s="307"/>
      <c r="K1349" s="307"/>
      <c r="L1349" s="307"/>
      <c r="M1349" s="307"/>
      <c r="N1349" s="307"/>
      <c r="O1349" s="307"/>
      <c r="P1349" s="307"/>
      <c r="Q1349" s="307"/>
      <c r="R1349" s="307"/>
      <c r="S1349" s="307"/>
      <c r="T1349" s="307"/>
      <c r="U1349" s="307"/>
      <c r="V1349" s="307"/>
      <c r="W1349" s="307"/>
    </row>
    <row r="1350" spans="1:23" s="306" customFormat="1" x14ac:dyDescent="0.2">
      <c r="A1350" s="378"/>
      <c r="B1350" s="308"/>
      <c r="C1350" s="330"/>
      <c r="D1350" s="349"/>
      <c r="E1350" s="349"/>
      <c r="F1350" s="349"/>
      <c r="I1350" s="307"/>
      <c r="J1350" s="307"/>
      <c r="K1350" s="307"/>
      <c r="L1350" s="307"/>
      <c r="M1350" s="307"/>
      <c r="N1350" s="307"/>
      <c r="O1350" s="307"/>
      <c r="P1350" s="307"/>
      <c r="Q1350" s="307"/>
      <c r="R1350" s="307"/>
      <c r="S1350" s="307"/>
      <c r="T1350" s="307"/>
      <c r="U1350" s="307"/>
      <c r="V1350" s="307"/>
      <c r="W1350" s="307"/>
    </row>
    <row r="1351" spans="1:23" s="306" customFormat="1" x14ac:dyDescent="0.2">
      <c r="A1351" s="378"/>
      <c r="B1351" s="308"/>
      <c r="C1351" s="330"/>
      <c r="D1351" s="349"/>
      <c r="E1351" s="349"/>
      <c r="F1351" s="349"/>
      <c r="I1351" s="307"/>
      <c r="J1351" s="307"/>
      <c r="K1351" s="307"/>
      <c r="L1351" s="307"/>
      <c r="M1351" s="307"/>
      <c r="N1351" s="307"/>
      <c r="O1351" s="307"/>
      <c r="P1351" s="307"/>
      <c r="Q1351" s="307"/>
      <c r="R1351" s="307"/>
      <c r="S1351" s="307"/>
      <c r="T1351" s="307"/>
      <c r="U1351" s="307"/>
      <c r="V1351" s="307"/>
      <c r="W1351" s="307"/>
    </row>
    <row r="1352" spans="1:23" s="306" customFormat="1" x14ac:dyDescent="0.2">
      <c r="A1352" s="378"/>
      <c r="B1352" s="308"/>
      <c r="C1352" s="330"/>
      <c r="D1352" s="349"/>
      <c r="E1352" s="349"/>
      <c r="F1352" s="349"/>
      <c r="I1352" s="307"/>
      <c r="J1352" s="307"/>
      <c r="K1352" s="307"/>
      <c r="L1352" s="307"/>
      <c r="M1352" s="307"/>
      <c r="N1352" s="307"/>
      <c r="O1352" s="307"/>
      <c r="P1352" s="307"/>
      <c r="Q1352" s="307"/>
      <c r="R1352" s="307"/>
      <c r="S1352" s="307"/>
      <c r="T1352" s="307"/>
      <c r="U1352" s="307"/>
      <c r="V1352" s="307"/>
      <c r="W1352" s="307"/>
    </row>
    <row r="1353" spans="1:23" s="306" customFormat="1" x14ac:dyDescent="0.2">
      <c r="A1353" s="378"/>
      <c r="B1353" s="308"/>
      <c r="C1353" s="330"/>
      <c r="D1353" s="349"/>
      <c r="E1353" s="349"/>
      <c r="F1353" s="349"/>
      <c r="I1353" s="307"/>
      <c r="J1353" s="307"/>
      <c r="K1353" s="307"/>
      <c r="L1353" s="307"/>
      <c r="M1353" s="307"/>
      <c r="N1353" s="307"/>
      <c r="O1353" s="307"/>
      <c r="P1353" s="307"/>
      <c r="Q1353" s="307"/>
      <c r="R1353" s="307"/>
      <c r="S1353" s="307"/>
      <c r="T1353" s="307"/>
      <c r="U1353" s="307"/>
      <c r="V1353" s="307"/>
      <c r="W1353" s="307"/>
    </row>
    <row r="1354" spans="1:23" s="306" customFormat="1" x14ac:dyDescent="0.2">
      <c r="A1354" s="378"/>
      <c r="B1354" s="308"/>
      <c r="C1354" s="330"/>
      <c r="D1354" s="349"/>
      <c r="E1354" s="349"/>
      <c r="F1354" s="349"/>
      <c r="I1354" s="307"/>
      <c r="J1354" s="307"/>
      <c r="K1354" s="307"/>
      <c r="L1354" s="307"/>
      <c r="M1354" s="307"/>
      <c r="N1354" s="307"/>
      <c r="O1354" s="307"/>
      <c r="P1354" s="307"/>
      <c r="Q1354" s="307"/>
      <c r="R1354" s="307"/>
      <c r="S1354" s="307"/>
      <c r="T1354" s="307"/>
      <c r="U1354" s="307"/>
      <c r="V1354" s="307"/>
      <c r="W1354" s="307"/>
    </row>
    <row r="1355" spans="1:23" s="306" customFormat="1" x14ac:dyDescent="0.2">
      <c r="A1355" s="378"/>
      <c r="B1355" s="308"/>
      <c r="C1355" s="330"/>
      <c r="D1355" s="349"/>
      <c r="E1355" s="349"/>
      <c r="F1355" s="349"/>
      <c r="I1355" s="307"/>
      <c r="J1355" s="307"/>
      <c r="K1355" s="307"/>
      <c r="L1355" s="307"/>
      <c r="M1355" s="307"/>
      <c r="N1355" s="307"/>
      <c r="O1355" s="307"/>
      <c r="P1355" s="307"/>
      <c r="Q1355" s="307"/>
      <c r="R1355" s="307"/>
      <c r="S1355" s="307"/>
      <c r="T1355" s="307"/>
      <c r="U1355" s="307"/>
      <c r="V1355" s="307"/>
      <c r="W1355" s="307"/>
    </row>
    <row r="1356" spans="1:23" s="306" customFormat="1" x14ac:dyDescent="0.2">
      <c r="A1356" s="378"/>
      <c r="B1356" s="308"/>
      <c r="C1356" s="330"/>
      <c r="D1356" s="349"/>
      <c r="E1356" s="349"/>
      <c r="F1356" s="349"/>
      <c r="I1356" s="307"/>
      <c r="J1356" s="307"/>
      <c r="K1356" s="307"/>
      <c r="L1356" s="307"/>
      <c r="M1356" s="307"/>
      <c r="N1356" s="307"/>
      <c r="O1356" s="307"/>
      <c r="P1356" s="307"/>
      <c r="Q1356" s="307"/>
      <c r="R1356" s="307"/>
      <c r="S1356" s="307"/>
      <c r="T1356" s="307"/>
      <c r="U1356" s="307"/>
      <c r="V1356" s="307"/>
      <c r="W1356" s="307"/>
    </row>
    <row r="1357" spans="1:23" s="306" customFormat="1" x14ac:dyDescent="0.2">
      <c r="A1357" s="378"/>
      <c r="B1357" s="308"/>
      <c r="C1357" s="330"/>
      <c r="D1357" s="349"/>
      <c r="E1357" s="349"/>
      <c r="F1357" s="349"/>
      <c r="I1357" s="307"/>
      <c r="J1357" s="307"/>
      <c r="K1357" s="307"/>
      <c r="L1357" s="307"/>
      <c r="M1357" s="307"/>
      <c r="N1357" s="307"/>
      <c r="O1357" s="307"/>
      <c r="P1357" s="307"/>
      <c r="Q1357" s="307"/>
      <c r="R1357" s="307"/>
      <c r="S1357" s="307"/>
      <c r="T1357" s="307"/>
      <c r="U1357" s="307"/>
      <c r="V1357" s="307"/>
      <c r="W1357" s="307"/>
    </row>
    <row r="1358" spans="1:23" s="306" customFormat="1" x14ac:dyDescent="0.2">
      <c r="A1358" s="378"/>
      <c r="B1358" s="308"/>
      <c r="C1358" s="330"/>
      <c r="D1358" s="349"/>
      <c r="E1358" s="349"/>
      <c r="F1358" s="349"/>
      <c r="I1358" s="307"/>
      <c r="J1358" s="307"/>
      <c r="K1358" s="307"/>
      <c r="L1358" s="307"/>
      <c r="M1358" s="307"/>
      <c r="N1358" s="307"/>
      <c r="O1358" s="307"/>
      <c r="P1358" s="307"/>
      <c r="Q1358" s="307"/>
      <c r="R1358" s="307"/>
      <c r="S1358" s="307"/>
      <c r="T1358" s="307"/>
      <c r="U1358" s="307"/>
      <c r="V1358" s="307"/>
      <c r="W1358" s="307"/>
    </row>
    <row r="1359" spans="1:23" s="306" customFormat="1" x14ac:dyDescent="0.2">
      <c r="A1359" s="378"/>
      <c r="B1359" s="308"/>
      <c r="C1359" s="330"/>
      <c r="D1359" s="349"/>
      <c r="E1359" s="349"/>
      <c r="F1359" s="349"/>
      <c r="I1359" s="307"/>
      <c r="J1359" s="307"/>
      <c r="K1359" s="307"/>
      <c r="L1359" s="307"/>
      <c r="M1359" s="307"/>
      <c r="N1359" s="307"/>
      <c r="O1359" s="307"/>
      <c r="P1359" s="307"/>
      <c r="Q1359" s="307"/>
      <c r="R1359" s="307"/>
      <c r="S1359" s="307"/>
      <c r="T1359" s="307"/>
      <c r="U1359" s="307"/>
      <c r="V1359" s="307"/>
      <c r="W1359" s="307"/>
    </row>
    <row r="1360" spans="1:23" s="306" customFormat="1" x14ac:dyDescent="0.2">
      <c r="A1360" s="378"/>
      <c r="B1360" s="308"/>
      <c r="C1360" s="330"/>
      <c r="D1360" s="349"/>
      <c r="E1360" s="349"/>
      <c r="F1360" s="349"/>
      <c r="I1360" s="307"/>
      <c r="J1360" s="307"/>
      <c r="K1360" s="307"/>
      <c r="L1360" s="307"/>
      <c r="M1360" s="307"/>
      <c r="N1360" s="307"/>
      <c r="O1360" s="307"/>
      <c r="P1360" s="307"/>
      <c r="Q1360" s="307"/>
      <c r="R1360" s="307"/>
      <c r="S1360" s="307"/>
      <c r="T1360" s="307"/>
      <c r="U1360" s="307"/>
      <c r="V1360" s="307"/>
      <c r="W1360" s="307"/>
    </row>
    <row r="1361" spans="1:23" s="306" customFormat="1" x14ac:dyDescent="0.2">
      <c r="A1361" s="378"/>
      <c r="B1361" s="308"/>
      <c r="C1361" s="330"/>
      <c r="D1361" s="349"/>
      <c r="E1361" s="349"/>
      <c r="F1361" s="349"/>
      <c r="I1361" s="307"/>
      <c r="J1361" s="307"/>
      <c r="K1361" s="307"/>
      <c r="L1361" s="307"/>
      <c r="M1361" s="307"/>
      <c r="N1361" s="307"/>
      <c r="O1361" s="307"/>
      <c r="P1361" s="307"/>
      <c r="Q1361" s="307"/>
      <c r="R1361" s="307"/>
      <c r="S1361" s="307"/>
      <c r="T1361" s="307"/>
      <c r="U1361" s="307"/>
      <c r="V1361" s="307"/>
      <c r="W1361" s="307"/>
    </row>
    <row r="1362" spans="1:23" s="306" customFormat="1" x14ac:dyDescent="0.2">
      <c r="A1362" s="378"/>
      <c r="B1362" s="308"/>
      <c r="C1362" s="330"/>
      <c r="D1362" s="349"/>
      <c r="E1362" s="349"/>
      <c r="F1362" s="349"/>
      <c r="I1362" s="307"/>
      <c r="J1362" s="307"/>
      <c r="K1362" s="307"/>
      <c r="L1362" s="307"/>
      <c r="M1362" s="307"/>
      <c r="N1362" s="307"/>
      <c r="O1362" s="307"/>
      <c r="P1362" s="307"/>
      <c r="Q1362" s="307"/>
      <c r="R1362" s="307"/>
      <c r="S1362" s="307"/>
      <c r="T1362" s="307"/>
      <c r="U1362" s="307"/>
      <c r="V1362" s="307"/>
      <c r="W1362" s="307"/>
    </row>
    <row r="1363" spans="1:23" s="306" customFormat="1" x14ac:dyDescent="0.2">
      <c r="A1363" s="378"/>
      <c r="B1363" s="308"/>
      <c r="C1363" s="330"/>
      <c r="D1363" s="349"/>
      <c r="E1363" s="349"/>
      <c r="F1363" s="349"/>
      <c r="I1363" s="307"/>
      <c r="J1363" s="307"/>
      <c r="K1363" s="307"/>
      <c r="L1363" s="307"/>
      <c r="M1363" s="307"/>
      <c r="N1363" s="307"/>
      <c r="O1363" s="307"/>
      <c r="P1363" s="307"/>
      <c r="Q1363" s="307"/>
      <c r="R1363" s="307"/>
      <c r="S1363" s="307"/>
      <c r="T1363" s="307"/>
      <c r="U1363" s="307"/>
      <c r="V1363" s="307"/>
      <c r="W1363" s="307"/>
    </row>
    <row r="1364" spans="1:23" s="306" customFormat="1" x14ac:dyDescent="0.2">
      <c r="A1364" s="378"/>
      <c r="B1364" s="308"/>
      <c r="C1364" s="330"/>
      <c r="D1364" s="349"/>
      <c r="E1364" s="349"/>
      <c r="F1364" s="349"/>
      <c r="I1364" s="307"/>
      <c r="J1364" s="307"/>
      <c r="K1364" s="307"/>
      <c r="L1364" s="307"/>
      <c r="M1364" s="307"/>
      <c r="N1364" s="307"/>
      <c r="O1364" s="307"/>
      <c r="P1364" s="307"/>
      <c r="Q1364" s="307"/>
      <c r="R1364" s="307"/>
      <c r="S1364" s="307"/>
      <c r="T1364" s="307"/>
      <c r="U1364" s="307"/>
      <c r="V1364" s="307"/>
      <c r="W1364" s="307"/>
    </row>
    <row r="1365" spans="1:23" s="306" customFormat="1" x14ac:dyDescent="0.2">
      <c r="A1365" s="378"/>
      <c r="B1365" s="308"/>
      <c r="C1365" s="330"/>
      <c r="D1365" s="349"/>
      <c r="E1365" s="349"/>
      <c r="F1365" s="349"/>
      <c r="I1365" s="307"/>
      <c r="J1365" s="307"/>
      <c r="K1365" s="307"/>
      <c r="L1365" s="307"/>
      <c r="M1365" s="307"/>
      <c r="N1365" s="307"/>
      <c r="O1365" s="307"/>
      <c r="P1365" s="307"/>
      <c r="Q1365" s="307"/>
      <c r="R1365" s="307"/>
      <c r="S1365" s="307"/>
      <c r="T1365" s="307"/>
      <c r="U1365" s="307"/>
      <c r="V1365" s="307"/>
      <c r="W1365" s="307"/>
    </row>
    <row r="1366" spans="1:23" s="306" customFormat="1" x14ac:dyDescent="0.2">
      <c r="A1366" s="378"/>
      <c r="B1366" s="308"/>
      <c r="C1366" s="330"/>
      <c r="D1366" s="349"/>
      <c r="E1366" s="349"/>
      <c r="F1366" s="349"/>
      <c r="I1366" s="307"/>
      <c r="J1366" s="307"/>
      <c r="K1366" s="307"/>
      <c r="L1366" s="307"/>
      <c r="M1366" s="307"/>
      <c r="N1366" s="307"/>
      <c r="O1366" s="307"/>
      <c r="P1366" s="307"/>
      <c r="Q1366" s="307"/>
      <c r="R1366" s="307"/>
      <c r="S1366" s="307"/>
      <c r="T1366" s="307"/>
      <c r="U1366" s="307"/>
      <c r="V1366" s="307"/>
      <c r="W1366" s="307"/>
    </row>
    <row r="1367" spans="1:23" s="306" customFormat="1" x14ac:dyDescent="0.2">
      <c r="A1367" s="378"/>
      <c r="B1367" s="308"/>
      <c r="C1367" s="330"/>
      <c r="D1367" s="537"/>
      <c r="E1367" s="349"/>
      <c r="F1367" s="349"/>
      <c r="I1367" s="307"/>
      <c r="J1367" s="307"/>
      <c r="K1367" s="307"/>
      <c r="L1367" s="307"/>
      <c r="M1367" s="307"/>
      <c r="N1367" s="307"/>
      <c r="O1367" s="307"/>
      <c r="P1367" s="307"/>
      <c r="Q1367" s="307"/>
      <c r="R1367" s="307"/>
      <c r="S1367" s="307"/>
      <c r="T1367" s="307"/>
      <c r="U1367" s="307"/>
      <c r="V1367" s="307"/>
      <c r="W1367" s="307"/>
    </row>
    <row r="1368" spans="1:23" s="306" customFormat="1" x14ac:dyDescent="0.2">
      <c r="A1368" s="378"/>
      <c r="B1368" s="308"/>
      <c r="C1368" s="330"/>
      <c r="D1368" s="537"/>
      <c r="E1368" s="349"/>
      <c r="F1368" s="349"/>
      <c r="I1368" s="307"/>
      <c r="J1368" s="307"/>
      <c r="K1368" s="307"/>
      <c r="L1368" s="307"/>
      <c r="M1368" s="307"/>
      <c r="N1368" s="307"/>
      <c r="O1368" s="307"/>
      <c r="P1368" s="307"/>
      <c r="Q1368" s="307"/>
      <c r="R1368" s="307"/>
      <c r="S1368" s="307"/>
      <c r="T1368" s="307"/>
      <c r="U1368" s="307"/>
      <c r="V1368" s="307"/>
      <c r="W1368" s="307"/>
    </row>
    <row r="1369" spans="1:23" s="306" customFormat="1" x14ac:dyDescent="0.2">
      <c r="A1369" s="378"/>
      <c r="B1369" s="308"/>
      <c r="C1369" s="330"/>
      <c r="D1369" s="349"/>
      <c r="E1369" s="349"/>
      <c r="F1369" s="349"/>
      <c r="I1369" s="307"/>
      <c r="J1369" s="307"/>
      <c r="K1369" s="307"/>
      <c r="L1369" s="307"/>
      <c r="M1369" s="307"/>
      <c r="N1369" s="307"/>
      <c r="O1369" s="307"/>
      <c r="P1369" s="307"/>
      <c r="Q1369" s="307"/>
      <c r="R1369" s="307"/>
      <c r="S1369" s="307"/>
      <c r="T1369" s="307"/>
      <c r="U1369" s="307"/>
      <c r="V1369" s="307"/>
      <c r="W1369" s="307"/>
    </row>
    <row r="1370" spans="1:23" s="306" customFormat="1" x14ac:dyDescent="0.2">
      <c r="A1370" s="378"/>
      <c r="B1370" s="308"/>
      <c r="C1370" s="330"/>
      <c r="D1370" s="349"/>
      <c r="E1370" s="349"/>
      <c r="F1370" s="349"/>
      <c r="I1370" s="307"/>
      <c r="J1370" s="307"/>
      <c r="K1370" s="307"/>
      <c r="L1370" s="307"/>
      <c r="M1370" s="307"/>
      <c r="N1370" s="307"/>
      <c r="O1370" s="307"/>
      <c r="P1370" s="307"/>
      <c r="Q1370" s="307"/>
      <c r="R1370" s="307"/>
      <c r="S1370" s="307"/>
      <c r="T1370" s="307"/>
      <c r="U1370" s="307"/>
      <c r="V1370" s="307"/>
      <c r="W1370" s="307"/>
    </row>
    <row r="1371" spans="1:23" s="306" customFormat="1" x14ac:dyDescent="0.2">
      <c r="A1371" s="378"/>
      <c r="B1371" s="308"/>
      <c r="C1371" s="330"/>
      <c r="D1371" s="349"/>
      <c r="E1371" s="349"/>
      <c r="F1371" s="349"/>
      <c r="I1371" s="307"/>
      <c r="J1371" s="307"/>
      <c r="K1371" s="307"/>
      <c r="L1371" s="307"/>
      <c r="M1371" s="307"/>
      <c r="N1371" s="307"/>
      <c r="O1371" s="307"/>
      <c r="P1371" s="307"/>
      <c r="Q1371" s="307"/>
      <c r="R1371" s="307"/>
      <c r="S1371" s="307"/>
      <c r="T1371" s="307"/>
      <c r="U1371" s="307"/>
      <c r="V1371" s="307"/>
      <c r="W1371" s="307"/>
    </row>
    <row r="1372" spans="1:23" s="306" customFormat="1" x14ac:dyDescent="0.2">
      <c r="A1372" s="378"/>
      <c r="B1372" s="308"/>
      <c r="C1372" s="330"/>
      <c r="D1372" s="349"/>
      <c r="E1372" s="349"/>
      <c r="F1372" s="349"/>
      <c r="I1372" s="307"/>
      <c r="J1372" s="307"/>
      <c r="K1372" s="307"/>
      <c r="L1372" s="307"/>
      <c r="M1372" s="307"/>
      <c r="N1372" s="307"/>
      <c r="O1372" s="307"/>
      <c r="P1372" s="307"/>
      <c r="Q1372" s="307"/>
      <c r="R1372" s="307"/>
      <c r="S1372" s="307"/>
      <c r="T1372" s="307"/>
      <c r="U1372" s="307"/>
      <c r="V1372" s="307"/>
      <c r="W1372" s="307"/>
    </row>
    <row r="1373" spans="1:23" s="306" customFormat="1" x14ac:dyDescent="0.2">
      <c r="A1373" s="378"/>
      <c r="B1373" s="379"/>
      <c r="C1373" s="330"/>
      <c r="D1373" s="349"/>
      <c r="E1373" s="349"/>
      <c r="F1373" s="349"/>
      <c r="I1373" s="307"/>
      <c r="J1373" s="307"/>
      <c r="K1373" s="307"/>
      <c r="L1373" s="307"/>
      <c r="M1373" s="307"/>
      <c r="N1373" s="307"/>
      <c r="O1373" s="307"/>
      <c r="P1373" s="307"/>
      <c r="Q1373" s="307"/>
      <c r="R1373" s="307"/>
      <c r="S1373" s="307"/>
      <c r="T1373" s="307"/>
      <c r="U1373" s="307"/>
      <c r="V1373" s="307"/>
      <c r="W1373" s="307"/>
    </row>
    <row r="1374" spans="1:23" s="306" customFormat="1" x14ac:dyDescent="0.2">
      <c r="A1374" s="378"/>
      <c r="B1374" s="379"/>
      <c r="C1374" s="330"/>
      <c r="D1374" s="349"/>
      <c r="E1374" s="349"/>
      <c r="F1374" s="349"/>
      <c r="I1374" s="307"/>
      <c r="J1374" s="307"/>
      <c r="K1374" s="307"/>
      <c r="L1374" s="307"/>
      <c r="M1374" s="307"/>
      <c r="N1374" s="307"/>
      <c r="O1374" s="307"/>
      <c r="P1374" s="307"/>
      <c r="Q1374" s="307"/>
      <c r="R1374" s="307"/>
      <c r="S1374" s="307"/>
      <c r="T1374" s="307"/>
      <c r="U1374" s="307"/>
      <c r="V1374" s="307"/>
      <c r="W1374" s="307"/>
    </row>
    <row r="1375" spans="1:23" s="306" customFormat="1" x14ac:dyDescent="0.2">
      <c r="A1375" s="378"/>
      <c r="B1375" s="379"/>
      <c r="C1375" s="330"/>
      <c r="D1375" s="349"/>
      <c r="E1375" s="349"/>
      <c r="F1375" s="349"/>
      <c r="I1375" s="307"/>
      <c r="J1375" s="307"/>
      <c r="K1375" s="307"/>
      <c r="L1375" s="307"/>
      <c r="M1375" s="307"/>
      <c r="N1375" s="307"/>
      <c r="O1375" s="307"/>
      <c r="P1375" s="307"/>
      <c r="Q1375" s="307"/>
      <c r="R1375" s="307"/>
      <c r="S1375" s="307"/>
      <c r="T1375" s="307"/>
      <c r="U1375" s="307"/>
      <c r="V1375" s="307"/>
      <c r="W1375" s="307"/>
    </row>
    <row r="1376" spans="1:23" s="306" customFormat="1" x14ac:dyDescent="0.2">
      <c r="A1376" s="378"/>
      <c r="B1376" s="379"/>
      <c r="C1376" s="330"/>
      <c r="D1376" s="349"/>
      <c r="E1376" s="349"/>
      <c r="F1376" s="349"/>
      <c r="I1376" s="307"/>
      <c r="J1376" s="307"/>
      <c r="K1376" s="307"/>
      <c r="L1376" s="307"/>
      <c r="M1376" s="307"/>
      <c r="N1376" s="307"/>
      <c r="O1376" s="307"/>
      <c r="P1376" s="307"/>
      <c r="Q1376" s="307"/>
      <c r="R1376" s="307"/>
      <c r="S1376" s="307"/>
      <c r="T1376" s="307"/>
      <c r="U1376" s="307"/>
      <c r="V1376" s="307"/>
      <c r="W1376" s="307"/>
    </row>
    <row r="1377" spans="1:23" s="306" customFormat="1" x14ac:dyDescent="0.2">
      <c r="A1377" s="378"/>
      <c r="B1377" s="379"/>
      <c r="C1377" s="330"/>
      <c r="D1377" s="349"/>
      <c r="E1377" s="349"/>
      <c r="F1377" s="349"/>
      <c r="I1377" s="307"/>
      <c r="J1377" s="307"/>
      <c r="K1377" s="307"/>
      <c r="L1377" s="307"/>
      <c r="M1377" s="307"/>
      <c r="N1377" s="307"/>
      <c r="O1377" s="307"/>
      <c r="P1377" s="307"/>
      <c r="Q1377" s="307"/>
      <c r="R1377" s="307"/>
      <c r="S1377" s="307"/>
      <c r="T1377" s="307"/>
      <c r="U1377" s="307"/>
      <c r="V1377" s="307"/>
      <c r="W1377" s="307"/>
    </row>
    <row r="1378" spans="1:23" s="306" customFormat="1" x14ac:dyDescent="0.2">
      <c r="A1378" s="378"/>
      <c r="B1378" s="379"/>
      <c r="C1378" s="330"/>
      <c r="D1378" s="349"/>
      <c r="E1378" s="349"/>
      <c r="F1378" s="349"/>
      <c r="I1378" s="307"/>
      <c r="J1378" s="307"/>
      <c r="K1378" s="307"/>
      <c r="L1378" s="307"/>
      <c r="M1378" s="307"/>
      <c r="N1378" s="307"/>
      <c r="O1378" s="307"/>
      <c r="P1378" s="307"/>
      <c r="Q1378" s="307"/>
      <c r="R1378" s="307"/>
      <c r="S1378" s="307"/>
      <c r="T1378" s="307"/>
      <c r="U1378" s="307"/>
      <c r="V1378" s="307"/>
      <c r="W1378" s="307"/>
    </row>
    <row r="1379" spans="1:23" s="306" customFormat="1" x14ac:dyDescent="0.2">
      <c r="A1379" s="378"/>
      <c r="B1379" s="308"/>
      <c r="C1379" s="330"/>
      <c r="D1379" s="349"/>
      <c r="E1379" s="349"/>
      <c r="F1379" s="349"/>
      <c r="I1379" s="307"/>
      <c r="J1379" s="307"/>
      <c r="K1379" s="307"/>
      <c r="L1379" s="307"/>
      <c r="M1379" s="307"/>
      <c r="N1379" s="307"/>
      <c r="O1379" s="307"/>
      <c r="P1379" s="307"/>
      <c r="Q1379" s="307"/>
      <c r="R1379" s="307"/>
      <c r="S1379" s="307"/>
      <c r="T1379" s="307"/>
      <c r="U1379" s="307"/>
      <c r="V1379" s="307"/>
      <c r="W1379" s="307"/>
    </row>
    <row r="1380" spans="1:23" s="306" customFormat="1" x14ac:dyDescent="0.2">
      <c r="A1380" s="378"/>
      <c r="B1380" s="308"/>
      <c r="C1380" s="330"/>
      <c r="D1380" s="349"/>
      <c r="E1380" s="349"/>
      <c r="F1380" s="349"/>
      <c r="I1380" s="307"/>
      <c r="J1380" s="307"/>
      <c r="K1380" s="307"/>
      <c r="L1380" s="307"/>
      <c r="M1380" s="307"/>
      <c r="N1380" s="307"/>
      <c r="O1380" s="307"/>
      <c r="P1380" s="307"/>
      <c r="Q1380" s="307"/>
      <c r="R1380" s="307"/>
      <c r="S1380" s="307"/>
      <c r="T1380" s="307"/>
      <c r="U1380" s="307"/>
      <c r="V1380" s="307"/>
      <c r="W1380" s="307"/>
    </row>
    <row r="1381" spans="1:23" s="306" customFormat="1" x14ac:dyDescent="0.2">
      <c r="A1381" s="378"/>
      <c r="B1381" s="308"/>
      <c r="C1381" s="330"/>
      <c r="D1381" s="349"/>
      <c r="E1381" s="349"/>
      <c r="F1381" s="349"/>
      <c r="I1381" s="307"/>
      <c r="J1381" s="307"/>
      <c r="K1381" s="307"/>
      <c r="L1381" s="307"/>
      <c r="M1381" s="307"/>
      <c r="N1381" s="307"/>
      <c r="O1381" s="307"/>
      <c r="P1381" s="307"/>
      <c r="Q1381" s="307"/>
      <c r="R1381" s="307"/>
      <c r="S1381" s="307"/>
      <c r="T1381" s="307"/>
      <c r="U1381" s="307"/>
      <c r="V1381" s="307"/>
      <c r="W1381" s="307"/>
    </row>
    <row r="1382" spans="1:23" s="306" customFormat="1" x14ac:dyDescent="0.2">
      <c r="A1382" s="378"/>
      <c r="B1382" s="308"/>
      <c r="C1382" s="330"/>
      <c r="D1382" s="349"/>
      <c r="E1382" s="349"/>
      <c r="F1382" s="349"/>
      <c r="I1382" s="307"/>
      <c r="J1382" s="307"/>
      <c r="K1382" s="307"/>
      <c r="L1382" s="307"/>
      <c r="M1382" s="307"/>
      <c r="N1382" s="307"/>
      <c r="O1382" s="307"/>
      <c r="P1382" s="307"/>
      <c r="Q1382" s="307"/>
      <c r="R1382" s="307"/>
      <c r="S1382" s="307"/>
      <c r="T1382" s="307"/>
      <c r="U1382" s="307"/>
      <c r="V1382" s="307"/>
      <c r="W1382" s="307"/>
    </row>
    <row r="1383" spans="1:23" s="306" customFormat="1" x14ac:dyDescent="0.2">
      <c r="A1383" s="378"/>
      <c r="B1383" s="308"/>
      <c r="C1383" s="330"/>
      <c r="D1383" s="349"/>
      <c r="E1383" s="349"/>
      <c r="F1383" s="349"/>
      <c r="I1383" s="307"/>
      <c r="J1383" s="307"/>
      <c r="K1383" s="307"/>
      <c r="L1383" s="307"/>
      <c r="M1383" s="307"/>
      <c r="N1383" s="307"/>
      <c r="O1383" s="307"/>
      <c r="P1383" s="307"/>
      <c r="Q1383" s="307"/>
      <c r="R1383" s="307"/>
      <c r="S1383" s="307"/>
      <c r="T1383" s="307"/>
      <c r="U1383" s="307"/>
      <c r="V1383" s="307"/>
      <c r="W1383" s="307"/>
    </row>
    <row r="1384" spans="1:23" s="306" customFormat="1" x14ac:dyDescent="0.2">
      <c r="A1384" s="378"/>
      <c r="B1384" s="308"/>
      <c r="C1384" s="330"/>
      <c r="D1384" s="349"/>
      <c r="E1384" s="349"/>
      <c r="F1384" s="349"/>
      <c r="I1384" s="307"/>
      <c r="J1384" s="307"/>
      <c r="K1384" s="307"/>
      <c r="L1384" s="307"/>
      <c r="M1384" s="307"/>
      <c r="N1384" s="307"/>
      <c r="O1384" s="307"/>
      <c r="P1384" s="307"/>
      <c r="Q1384" s="307"/>
      <c r="R1384" s="307"/>
      <c r="S1384" s="307"/>
      <c r="T1384" s="307"/>
      <c r="U1384" s="307"/>
      <c r="V1384" s="307"/>
      <c r="W1384" s="307"/>
    </row>
    <row r="1385" spans="1:23" s="306" customFormat="1" x14ac:dyDescent="0.2">
      <c r="A1385" s="378"/>
      <c r="B1385" s="308"/>
      <c r="C1385" s="330"/>
      <c r="D1385" s="349"/>
      <c r="E1385" s="349"/>
      <c r="F1385" s="349"/>
      <c r="I1385" s="307"/>
      <c r="J1385" s="307"/>
      <c r="K1385" s="307"/>
      <c r="L1385" s="307"/>
      <c r="M1385" s="307"/>
      <c r="N1385" s="307"/>
      <c r="O1385" s="307"/>
      <c r="P1385" s="307"/>
      <c r="Q1385" s="307"/>
      <c r="R1385" s="307"/>
      <c r="S1385" s="307"/>
      <c r="T1385" s="307"/>
      <c r="U1385" s="307"/>
      <c r="V1385" s="307"/>
      <c r="W1385" s="307"/>
    </row>
    <row r="1386" spans="1:23" s="306" customFormat="1" x14ac:dyDescent="0.2">
      <c r="A1386" s="378"/>
      <c r="B1386" s="308"/>
      <c r="C1386" s="330"/>
      <c r="D1386" s="349"/>
      <c r="E1386" s="349"/>
      <c r="F1386" s="349"/>
      <c r="I1386" s="307"/>
      <c r="J1386" s="307"/>
      <c r="K1386" s="307"/>
      <c r="L1386" s="307"/>
      <c r="M1386" s="307"/>
      <c r="N1386" s="307"/>
      <c r="O1386" s="307"/>
      <c r="P1386" s="307"/>
      <c r="Q1386" s="307"/>
      <c r="R1386" s="307"/>
      <c r="S1386" s="307"/>
      <c r="T1386" s="307"/>
      <c r="U1386" s="307"/>
      <c r="V1386" s="307"/>
      <c r="W1386" s="307"/>
    </row>
    <row r="1387" spans="1:23" s="306" customFormat="1" x14ac:dyDescent="0.2">
      <c r="A1387" s="378"/>
      <c r="B1387" s="308"/>
      <c r="C1387" s="330"/>
      <c r="D1387" s="349"/>
      <c r="E1387" s="349"/>
      <c r="F1387" s="349"/>
      <c r="I1387" s="307"/>
      <c r="J1387" s="307"/>
      <c r="K1387" s="307"/>
      <c r="L1387" s="307"/>
      <c r="M1387" s="307"/>
      <c r="N1387" s="307"/>
      <c r="O1387" s="307"/>
      <c r="P1387" s="307"/>
      <c r="Q1387" s="307"/>
      <c r="R1387" s="307"/>
      <c r="S1387" s="307"/>
      <c r="T1387" s="307"/>
      <c r="U1387" s="307"/>
      <c r="V1387" s="307"/>
      <c r="W1387" s="307"/>
    </row>
    <row r="1388" spans="1:23" s="306" customFormat="1" x14ac:dyDescent="0.2">
      <c r="A1388" s="378"/>
      <c r="B1388" s="308"/>
      <c r="C1388" s="330"/>
      <c r="D1388" s="349"/>
      <c r="E1388" s="349"/>
      <c r="F1388" s="349"/>
      <c r="I1388" s="307"/>
      <c r="J1388" s="307"/>
      <c r="K1388" s="307"/>
      <c r="L1388" s="307"/>
      <c r="M1388" s="307"/>
      <c r="N1388" s="307"/>
      <c r="O1388" s="307"/>
      <c r="P1388" s="307"/>
      <c r="Q1388" s="307"/>
      <c r="R1388" s="307"/>
      <c r="S1388" s="307"/>
      <c r="T1388" s="307"/>
      <c r="U1388" s="307"/>
      <c r="V1388" s="307"/>
      <c r="W1388" s="307"/>
    </row>
    <row r="1389" spans="1:23" s="306" customFormat="1" x14ac:dyDescent="0.2">
      <c r="A1389" s="378"/>
      <c r="B1389" s="308"/>
      <c r="C1389" s="330"/>
      <c r="D1389" s="349"/>
      <c r="E1389" s="349"/>
      <c r="F1389" s="349"/>
      <c r="I1389" s="307"/>
      <c r="J1389" s="307"/>
      <c r="K1389" s="307"/>
      <c r="L1389" s="307"/>
      <c r="M1389" s="307"/>
      <c r="N1389" s="307"/>
      <c r="O1389" s="307"/>
      <c r="P1389" s="307"/>
      <c r="Q1389" s="307"/>
      <c r="R1389" s="307"/>
      <c r="S1389" s="307"/>
      <c r="T1389" s="307"/>
      <c r="U1389" s="307"/>
      <c r="V1389" s="307"/>
      <c r="W1389" s="307"/>
    </row>
    <row r="1390" spans="1:23" s="306" customFormat="1" x14ac:dyDescent="0.2">
      <c r="A1390" s="378"/>
      <c r="B1390" s="308"/>
      <c r="C1390" s="330"/>
      <c r="D1390" s="349"/>
      <c r="E1390" s="349"/>
      <c r="F1390" s="349"/>
      <c r="I1390" s="307"/>
      <c r="J1390" s="307"/>
      <c r="K1390" s="307"/>
      <c r="L1390" s="307"/>
      <c r="M1390" s="307"/>
      <c r="N1390" s="307"/>
      <c r="O1390" s="307"/>
      <c r="P1390" s="307"/>
      <c r="Q1390" s="307"/>
      <c r="R1390" s="307"/>
      <c r="S1390" s="307"/>
      <c r="T1390" s="307"/>
      <c r="U1390" s="307"/>
      <c r="V1390" s="307"/>
      <c r="W1390" s="307"/>
    </row>
    <row r="1391" spans="1:23" s="306" customFormat="1" x14ac:dyDescent="0.2">
      <c r="A1391" s="378"/>
      <c r="B1391" s="308"/>
      <c r="C1391" s="330"/>
      <c r="D1391" s="349"/>
      <c r="E1391" s="349"/>
      <c r="F1391" s="349"/>
      <c r="I1391" s="307"/>
      <c r="J1391" s="307"/>
      <c r="K1391" s="307"/>
      <c r="L1391" s="307"/>
      <c r="M1391" s="307"/>
      <c r="N1391" s="307"/>
      <c r="O1391" s="307"/>
      <c r="P1391" s="307"/>
      <c r="Q1391" s="307"/>
      <c r="R1391" s="307"/>
      <c r="S1391" s="307"/>
      <c r="T1391" s="307"/>
      <c r="U1391" s="307"/>
      <c r="V1391" s="307"/>
      <c r="W1391" s="307"/>
    </row>
    <row r="1392" spans="1:23" s="306" customFormat="1" x14ac:dyDescent="0.2">
      <c r="A1392" s="378"/>
      <c r="B1392" s="308"/>
      <c r="C1392" s="330"/>
      <c r="D1392" s="349"/>
      <c r="E1392" s="349"/>
      <c r="F1392" s="349"/>
      <c r="I1392" s="307"/>
      <c r="J1392" s="307"/>
      <c r="K1392" s="307"/>
      <c r="L1392" s="307"/>
      <c r="M1392" s="307"/>
      <c r="N1392" s="307"/>
      <c r="O1392" s="307"/>
      <c r="P1392" s="307"/>
      <c r="Q1392" s="307"/>
      <c r="R1392" s="307"/>
      <c r="S1392" s="307"/>
      <c r="T1392" s="307"/>
      <c r="U1392" s="307"/>
      <c r="V1392" s="307"/>
      <c r="W1392" s="307"/>
    </row>
    <row r="1393" spans="1:23" s="306" customFormat="1" x14ac:dyDescent="0.2">
      <c r="A1393" s="378"/>
      <c r="B1393" s="308"/>
      <c r="C1393" s="330"/>
      <c r="D1393" s="349"/>
      <c r="E1393" s="349"/>
      <c r="F1393" s="349"/>
      <c r="I1393" s="307"/>
      <c r="J1393" s="307"/>
      <c r="K1393" s="307"/>
      <c r="L1393" s="307"/>
      <c r="M1393" s="307"/>
      <c r="N1393" s="307"/>
      <c r="O1393" s="307"/>
      <c r="P1393" s="307"/>
      <c r="Q1393" s="307"/>
      <c r="R1393" s="307"/>
      <c r="S1393" s="307"/>
      <c r="T1393" s="307"/>
      <c r="U1393" s="307"/>
      <c r="V1393" s="307"/>
      <c r="W1393" s="307"/>
    </row>
    <row r="1394" spans="1:23" s="306" customFormat="1" x14ac:dyDescent="0.2">
      <c r="A1394" s="378"/>
      <c r="B1394" s="308"/>
      <c r="C1394" s="330"/>
      <c r="D1394" s="349"/>
      <c r="E1394" s="349"/>
      <c r="F1394" s="349"/>
      <c r="I1394" s="307"/>
      <c r="J1394" s="307"/>
      <c r="K1394" s="307"/>
      <c r="L1394" s="307"/>
      <c r="M1394" s="307"/>
      <c r="N1394" s="307"/>
      <c r="O1394" s="307"/>
      <c r="P1394" s="307"/>
      <c r="Q1394" s="307"/>
      <c r="R1394" s="307"/>
      <c r="S1394" s="307"/>
      <c r="T1394" s="307"/>
      <c r="U1394" s="307"/>
      <c r="V1394" s="307"/>
      <c r="W1394" s="307"/>
    </row>
    <row r="1395" spans="1:23" s="306" customFormat="1" x14ac:dyDescent="0.2">
      <c r="A1395" s="378"/>
      <c r="B1395" s="308"/>
      <c r="C1395" s="330"/>
      <c r="D1395" s="349"/>
      <c r="E1395" s="349"/>
      <c r="F1395" s="349"/>
      <c r="I1395" s="307"/>
      <c r="J1395" s="307"/>
      <c r="K1395" s="307"/>
      <c r="L1395" s="307"/>
      <c r="M1395" s="307"/>
      <c r="N1395" s="307"/>
      <c r="O1395" s="307"/>
      <c r="P1395" s="307"/>
      <c r="Q1395" s="307"/>
      <c r="R1395" s="307"/>
      <c r="S1395" s="307"/>
      <c r="T1395" s="307"/>
      <c r="U1395" s="307"/>
      <c r="V1395" s="307"/>
      <c r="W1395" s="307"/>
    </row>
    <row r="1396" spans="1:23" s="306" customFormat="1" x14ac:dyDescent="0.2">
      <c r="A1396" s="378"/>
      <c r="B1396" s="308"/>
      <c r="C1396" s="330"/>
      <c r="D1396" s="349"/>
      <c r="E1396" s="349"/>
      <c r="F1396" s="349"/>
      <c r="I1396" s="307"/>
      <c r="J1396" s="307"/>
      <c r="K1396" s="307"/>
      <c r="L1396" s="307"/>
      <c r="M1396" s="307"/>
      <c r="N1396" s="307"/>
      <c r="O1396" s="307"/>
      <c r="P1396" s="307"/>
      <c r="Q1396" s="307"/>
      <c r="R1396" s="307"/>
      <c r="S1396" s="307"/>
      <c r="T1396" s="307"/>
      <c r="U1396" s="307"/>
      <c r="V1396" s="307"/>
      <c r="W1396" s="307"/>
    </row>
    <row r="1397" spans="1:23" s="306" customFormat="1" x14ac:dyDescent="0.2">
      <c r="A1397" s="378"/>
      <c r="B1397" s="308"/>
      <c r="C1397" s="330"/>
      <c r="D1397" s="349"/>
      <c r="E1397" s="349"/>
      <c r="F1397" s="349"/>
      <c r="I1397" s="307"/>
      <c r="J1397" s="307"/>
      <c r="K1397" s="307"/>
      <c r="L1397" s="307"/>
      <c r="M1397" s="307"/>
      <c r="N1397" s="307"/>
      <c r="O1397" s="307"/>
      <c r="P1397" s="307"/>
      <c r="Q1397" s="307"/>
      <c r="R1397" s="307"/>
      <c r="S1397" s="307"/>
      <c r="T1397" s="307"/>
      <c r="U1397" s="307"/>
      <c r="V1397" s="307"/>
      <c r="W1397" s="307"/>
    </row>
    <row r="1398" spans="1:23" s="306" customFormat="1" x14ac:dyDescent="0.2">
      <c r="A1398" s="378"/>
      <c r="B1398" s="308"/>
      <c r="C1398" s="330"/>
      <c r="D1398" s="349"/>
      <c r="E1398" s="349"/>
      <c r="F1398" s="349"/>
      <c r="I1398" s="307"/>
      <c r="J1398" s="307"/>
      <c r="K1398" s="307"/>
      <c r="L1398" s="307"/>
      <c r="M1398" s="307"/>
      <c r="N1398" s="307"/>
      <c r="O1398" s="307"/>
      <c r="P1398" s="307"/>
      <c r="Q1398" s="307"/>
      <c r="R1398" s="307"/>
      <c r="S1398" s="307"/>
      <c r="T1398" s="307"/>
      <c r="U1398" s="307"/>
      <c r="V1398" s="307"/>
      <c r="W1398" s="307"/>
    </row>
    <row r="1399" spans="1:23" s="306" customFormat="1" x14ac:dyDescent="0.2">
      <c r="A1399" s="378"/>
      <c r="B1399" s="308"/>
      <c r="C1399" s="330"/>
      <c r="D1399" s="349"/>
      <c r="E1399" s="349"/>
      <c r="F1399" s="349"/>
      <c r="I1399" s="307"/>
      <c r="J1399" s="307"/>
      <c r="K1399" s="307"/>
      <c r="L1399" s="307"/>
      <c r="M1399" s="307"/>
      <c r="N1399" s="307"/>
      <c r="O1399" s="307"/>
      <c r="P1399" s="307"/>
      <c r="Q1399" s="307"/>
      <c r="R1399" s="307"/>
      <c r="S1399" s="307"/>
      <c r="T1399" s="307"/>
      <c r="U1399" s="307"/>
      <c r="V1399" s="307"/>
      <c r="W1399" s="307"/>
    </row>
    <row r="1400" spans="1:23" s="306" customFormat="1" x14ac:dyDescent="0.2">
      <c r="A1400" s="378"/>
      <c r="B1400" s="308"/>
      <c r="C1400" s="330"/>
      <c r="D1400" s="349"/>
      <c r="E1400" s="349"/>
      <c r="F1400" s="349"/>
      <c r="I1400" s="307"/>
      <c r="J1400" s="307"/>
      <c r="K1400" s="307"/>
      <c r="L1400" s="307"/>
      <c r="M1400" s="307"/>
      <c r="N1400" s="307"/>
      <c r="O1400" s="307"/>
      <c r="P1400" s="307"/>
      <c r="Q1400" s="307"/>
      <c r="R1400" s="307"/>
      <c r="S1400" s="307"/>
      <c r="T1400" s="307"/>
      <c r="U1400" s="307"/>
      <c r="V1400" s="307"/>
      <c r="W1400" s="307"/>
    </row>
    <row r="1401" spans="1:23" s="306" customFormat="1" x14ac:dyDescent="0.2">
      <c r="A1401" s="378"/>
      <c r="B1401" s="308"/>
      <c r="C1401" s="330"/>
      <c r="D1401" s="349"/>
      <c r="E1401" s="349"/>
      <c r="F1401" s="349"/>
      <c r="I1401" s="307"/>
      <c r="J1401" s="307"/>
      <c r="K1401" s="307"/>
      <c r="L1401" s="307"/>
      <c r="M1401" s="307"/>
      <c r="N1401" s="307"/>
      <c r="O1401" s="307"/>
      <c r="P1401" s="307"/>
      <c r="Q1401" s="307"/>
      <c r="R1401" s="307"/>
      <c r="S1401" s="307"/>
      <c r="T1401" s="307"/>
      <c r="U1401" s="307"/>
      <c r="V1401" s="307"/>
      <c r="W1401" s="307"/>
    </row>
    <row r="1402" spans="1:23" s="306" customFormat="1" x14ac:dyDescent="0.2">
      <c r="A1402" s="378"/>
      <c r="B1402" s="308"/>
      <c r="C1402" s="330"/>
      <c r="D1402" s="349"/>
      <c r="E1402" s="349"/>
      <c r="F1402" s="349"/>
      <c r="I1402" s="307"/>
      <c r="J1402" s="307"/>
      <c r="K1402" s="307"/>
      <c r="L1402" s="307"/>
      <c r="M1402" s="307"/>
      <c r="N1402" s="307"/>
      <c r="O1402" s="307"/>
      <c r="P1402" s="307"/>
      <c r="Q1402" s="307"/>
      <c r="R1402" s="307"/>
      <c r="S1402" s="307"/>
      <c r="T1402" s="307"/>
      <c r="U1402" s="307"/>
      <c r="V1402" s="307"/>
      <c r="W1402" s="307"/>
    </row>
    <row r="1403" spans="1:23" s="306" customFormat="1" x14ac:dyDescent="0.2">
      <c r="A1403" s="378"/>
      <c r="B1403" s="308"/>
      <c r="C1403" s="330"/>
      <c r="D1403" s="349"/>
      <c r="E1403" s="349"/>
      <c r="F1403" s="349"/>
      <c r="I1403" s="307"/>
      <c r="J1403" s="307"/>
      <c r="K1403" s="307"/>
      <c r="L1403" s="307"/>
      <c r="M1403" s="307"/>
      <c r="N1403" s="307"/>
      <c r="O1403" s="307"/>
      <c r="P1403" s="307"/>
      <c r="Q1403" s="307"/>
      <c r="R1403" s="307"/>
      <c r="S1403" s="307"/>
      <c r="T1403" s="307"/>
      <c r="U1403" s="307"/>
      <c r="V1403" s="307"/>
      <c r="W1403" s="307"/>
    </row>
    <row r="1404" spans="1:23" s="306" customFormat="1" x14ac:dyDescent="0.2">
      <c r="A1404" s="378"/>
      <c r="B1404" s="308"/>
      <c r="C1404" s="330"/>
      <c r="D1404" s="349"/>
      <c r="E1404" s="349"/>
      <c r="F1404" s="349"/>
      <c r="I1404" s="307"/>
      <c r="J1404" s="307"/>
      <c r="K1404" s="307"/>
      <c r="L1404" s="307"/>
      <c r="M1404" s="307"/>
      <c r="N1404" s="307"/>
      <c r="O1404" s="307"/>
      <c r="P1404" s="307"/>
      <c r="Q1404" s="307"/>
      <c r="R1404" s="307"/>
      <c r="S1404" s="307"/>
      <c r="T1404" s="307"/>
      <c r="U1404" s="307"/>
      <c r="V1404" s="307"/>
      <c r="W1404" s="307"/>
    </row>
    <row r="1405" spans="1:23" s="306" customFormat="1" x14ac:dyDescent="0.2">
      <c r="A1405" s="378"/>
      <c r="B1405" s="308"/>
      <c r="C1405" s="330"/>
      <c r="D1405" s="349"/>
      <c r="E1405" s="349"/>
      <c r="F1405" s="349"/>
      <c r="I1405" s="307"/>
      <c r="J1405" s="307"/>
      <c r="K1405" s="307"/>
      <c r="L1405" s="307"/>
      <c r="M1405" s="307"/>
      <c r="N1405" s="307"/>
      <c r="O1405" s="307"/>
      <c r="P1405" s="307"/>
      <c r="Q1405" s="307"/>
      <c r="R1405" s="307"/>
      <c r="S1405" s="307"/>
      <c r="T1405" s="307"/>
      <c r="U1405" s="307"/>
      <c r="V1405" s="307"/>
      <c r="W1405" s="307"/>
    </row>
    <row r="1406" spans="1:23" s="306" customFormat="1" x14ac:dyDescent="0.2">
      <c r="A1406" s="378"/>
      <c r="B1406" s="308"/>
      <c r="C1406" s="330"/>
      <c r="D1406" s="349"/>
      <c r="E1406" s="349"/>
      <c r="F1406" s="349"/>
      <c r="I1406" s="307"/>
      <c r="J1406" s="307"/>
      <c r="K1406" s="307"/>
      <c r="L1406" s="307"/>
      <c r="M1406" s="307"/>
      <c r="N1406" s="307"/>
      <c r="O1406" s="307"/>
      <c r="P1406" s="307"/>
      <c r="Q1406" s="307"/>
      <c r="R1406" s="307"/>
      <c r="S1406" s="307"/>
      <c r="T1406" s="307"/>
      <c r="U1406" s="307"/>
      <c r="V1406" s="307"/>
      <c r="W1406" s="307"/>
    </row>
    <row r="1407" spans="1:23" s="306" customFormat="1" x14ac:dyDescent="0.2">
      <c r="A1407" s="378"/>
      <c r="B1407" s="308"/>
      <c r="C1407" s="330"/>
      <c r="D1407" s="349"/>
      <c r="E1407" s="349"/>
      <c r="F1407" s="349"/>
      <c r="I1407" s="307"/>
      <c r="J1407" s="307"/>
      <c r="K1407" s="307"/>
      <c r="L1407" s="307"/>
      <c r="M1407" s="307"/>
      <c r="N1407" s="307"/>
      <c r="O1407" s="307"/>
      <c r="P1407" s="307"/>
      <c r="Q1407" s="307"/>
      <c r="R1407" s="307"/>
      <c r="S1407" s="307"/>
      <c r="T1407" s="307"/>
      <c r="U1407" s="307"/>
      <c r="V1407" s="307"/>
      <c r="W1407" s="307"/>
    </row>
    <row r="1408" spans="1:23" s="306" customFormat="1" x14ac:dyDescent="0.2">
      <c r="A1408" s="378"/>
      <c r="B1408" s="308"/>
      <c r="C1408" s="330"/>
      <c r="D1408" s="349"/>
      <c r="E1408" s="349"/>
      <c r="F1408" s="349"/>
      <c r="I1408" s="307"/>
      <c r="J1408" s="307"/>
      <c r="K1408" s="307"/>
      <c r="L1408" s="307"/>
      <c r="M1408" s="307"/>
      <c r="N1408" s="307"/>
      <c r="O1408" s="307"/>
      <c r="P1408" s="307"/>
      <c r="Q1408" s="307"/>
      <c r="R1408" s="307"/>
      <c r="S1408" s="307"/>
      <c r="T1408" s="307"/>
      <c r="U1408" s="307"/>
      <c r="V1408" s="307"/>
      <c r="W1408" s="307"/>
    </row>
    <row r="1409" spans="1:23" s="306" customFormat="1" x14ac:dyDescent="0.2">
      <c r="A1409" s="378"/>
      <c r="B1409" s="308"/>
      <c r="C1409" s="330"/>
      <c r="D1409" s="349"/>
      <c r="E1409" s="349"/>
      <c r="F1409" s="349"/>
      <c r="I1409" s="307"/>
      <c r="J1409" s="307"/>
      <c r="K1409" s="307"/>
      <c r="L1409" s="307"/>
      <c r="M1409" s="307"/>
      <c r="N1409" s="307"/>
      <c r="O1409" s="307"/>
      <c r="P1409" s="307"/>
      <c r="Q1409" s="307"/>
      <c r="R1409" s="307"/>
      <c r="S1409" s="307"/>
      <c r="T1409" s="307"/>
      <c r="U1409" s="307"/>
      <c r="V1409" s="307"/>
      <c r="W1409" s="307"/>
    </row>
    <row r="1410" spans="1:23" s="306" customFormat="1" x14ac:dyDescent="0.2">
      <c r="A1410" s="378"/>
      <c r="B1410" s="308"/>
      <c r="C1410" s="330"/>
      <c r="D1410" s="349"/>
      <c r="E1410" s="349"/>
      <c r="F1410" s="349"/>
      <c r="I1410" s="307"/>
      <c r="J1410" s="307"/>
      <c r="K1410" s="307"/>
      <c r="L1410" s="307"/>
      <c r="M1410" s="307"/>
      <c r="N1410" s="307"/>
      <c r="O1410" s="307"/>
      <c r="P1410" s="307"/>
      <c r="Q1410" s="307"/>
      <c r="R1410" s="307"/>
      <c r="S1410" s="307"/>
      <c r="T1410" s="307"/>
      <c r="U1410" s="307"/>
      <c r="V1410" s="307"/>
      <c r="W1410" s="307"/>
    </row>
    <row r="1411" spans="1:23" s="306" customFormat="1" x14ac:dyDescent="0.2">
      <c r="A1411" s="378"/>
      <c r="B1411" s="308"/>
      <c r="C1411" s="330"/>
      <c r="D1411" s="349"/>
      <c r="E1411" s="349"/>
      <c r="F1411" s="349"/>
      <c r="I1411" s="307"/>
      <c r="J1411" s="307"/>
      <c r="K1411" s="307"/>
      <c r="L1411" s="307"/>
      <c r="M1411" s="307"/>
      <c r="N1411" s="307"/>
      <c r="O1411" s="307"/>
      <c r="P1411" s="307"/>
      <c r="Q1411" s="307"/>
      <c r="R1411" s="307"/>
      <c r="S1411" s="307"/>
      <c r="T1411" s="307"/>
      <c r="U1411" s="307"/>
      <c r="V1411" s="307"/>
      <c r="W1411" s="307"/>
    </row>
    <row r="1412" spans="1:23" s="306" customFormat="1" x14ac:dyDescent="0.2">
      <c r="A1412" s="378"/>
      <c r="B1412" s="308"/>
      <c r="C1412" s="330"/>
      <c r="D1412" s="349"/>
      <c r="E1412" s="349"/>
      <c r="F1412" s="349"/>
      <c r="I1412" s="307"/>
      <c r="J1412" s="307"/>
      <c r="K1412" s="307"/>
      <c r="L1412" s="307"/>
      <c r="M1412" s="307"/>
      <c r="N1412" s="307"/>
      <c r="O1412" s="307"/>
      <c r="P1412" s="307"/>
      <c r="Q1412" s="307"/>
      <c r="R1412" s="307"/>
      <c r="S1412" s="307"/>
      <c r="T1412" s="307"/>
      <c r="U1412" s="307"/>
      <c r="V1412" s="307"/>
      <c r="W1412" s="307"/>
    </row>
    <row r="1413" spans="1:23" s="306" customFormat="1" x14ac:dyDescent="0.2">
      <c r="A1413" s="378"/>
      <c r="B1413" s="308"/>
      <c r="C1413" s="330"/>
      <c r="D1413" s="349"/>
      <c r="E1413" s="349"/>
      <c r="F1413" s="349"/>
      <c r="I1413" s="307"/>
      <c r="J1413" s="307"/>
      <c r="K1413" s="307"/>
      <c r="L1413" s="307"/>
      <c r="M1413" s="307"/>
      <c r="N1413" s="307"/>
      <c r="O1413" s="307"/>
      <c r="P1413" s="307"/>
      <c r="Q1413" s="307"/>
      <c r="R1413" s="307"/>
      <c r="S1413" s="307"/>
      <c r="T1413" s="307"/>
      <c r="U1413" s="307"/>
      <c r="V1413" s="307"/>
      <c r="W1413" s="307"/>
    </row>
    <row r="1414" spans="1:23" s="306" customFormat="1" x14ac:dyDescent="0.2">
      <c r="A1414" s="378"/>
      <c r="B1414" s="308"/>
      <c r="C1414" s="330"/>
      <c r="D1414" s="349"/>
      <c r="E1414" s="349"/>
      <c r="F1414" s="349"/>
      <c r="I1414" s="307"/>
      <c r="J1414" s="307"/>
      <c r="K1414" s="307"/>
      <c r="L1414" s="307"/>
      <c r="M1414" s="307"/>
      <c r="N1414" s="307"/>
      <c r="O1414" s="307"/>
      <c r="P1414" s="307"/>
      <c r="Q1414" s="307"/>
      <c r="R1414" s="307"/>
      <c r="S1414" s="307"/>
      <c r="T1414" s="307"/>
      <c r="U1414" s="307"/>
      <c r="V1414" s="307"/>
      <c r="W1414" s="307"/>
    </row>
    <row r="1415" spans="1:23" s="306" customFormat="1" x14ac:dyDescent="0.2">
      <c r="A1415" s="378"/>
      <c r="B1415" s="308"/>
      <c r="C1415" s="330"/>
      <c r="D1415" s="349"/>
      <c r="E1415" s="349"/>
      <c r="F1415" s="349"/>
      <c r="I1415" s="307"/>
      <c r="J1415" s="307"/>
      <c r="K1415" s="307"/>
      <c r="L1415" s="307"/>
      <c r="M1415" s="307"/>
      <c r="N1415" s="307"/>
      <c r="O1415" s="307"/>
      <c r="P1415" s="307"/>
      <c r="Q1415" s="307"/>
      <c r="R1415" s="307"/>
      <c r="S1415" s="307"/>
      <c r="T1415" s="307"/>
      <c r="U1415" s="307"/>
      <c r="V1415" s="307"/>
      <c r="W1415" s="307"/>
    </row>
    <row r="1416" spans="1:23" s="306" customFormat="1" x14ac:dyDescent="0.2">
      <c r="A1416" s="378"/>
      <c r="B1416" s="308"/>
      <c r="C1416" s="330"/>
      <c r="D1416" s="349"/>
      <c r="E1416" s="349"/>
      <c r="F1416" s="349"/>
      <c r="I1416" s="307"/>
      <c r="J1416" s="307"/>
      <c r="K1416" s="307"/>
      <c r="L1416" s="307"/>
      <c r="M1416" s="307"/>
      <c r="N1416" s="307"/>
      <c r="O1416" s="307"/>
      <c r="P1416" s="307"/>
      <c r="Q1416" s="307"/>
      <c r="R1416" s="307"/>
      <c r="S1416" s="307"/>
      <c r="T1416" s="307"/>
      <c r="U1416" s="307"/>
      <c r="V1416" s="307"/>
      <c r="W1416" s="307"/>
    </row>
    <row r="1417" spans="1:23" s="306" customFormat="1" x14ac:dyDescent="0.2">
      <c r="A1417" s="378"/>
      <c r="B1417" s="308"/>
      <c r="C1417" s="330"/>
      <c r="D1417" s="349"/>
      <c r="E1417" s="349"/>
      <c r="F1417" s="349"/>
      <c r="I1417" s="307"/>
      <c r="J1417" s="307"/>
      <c r="K1417" s="307"/>
      <c r="L1417" s="307"/>
      <c r="M1417" s="307"/>
      <c r="N1417" s="307"/>
      <c r="O1417" s="307"/>
      <c r="P1417" s="307"/>
      <c r="Q1417" s="307"/>
      <c r="R1417" s="307"/>
      <c r="S1417" s="307"/>
      <c r="T1417" s="307"/>
      <c r="U1417" s="307"/>
      <c r="V1417" s="307"/>
      <c r="W1417" s="307"/>
    </row>
    <row r="1418" spans="1:23" s="306" customFormat="1" x14ac:dyDescent="0.2">
      <c r="A1418" s="378"/>
      <c r="B1418" s="308"/>
      <c r="C1418" s="330"/>
      <c r="D1418" s="349"/>
      <c r="E1418" s="349"/>
      <c r="F1418" s="349"/>
      <c r="I1418" s="307"/>
      <c r="J1418" s="307"/>
      <c r="K1418" s="307"/>
      <c r="L1418" s="307"/>
      <c r="M1418" s="307"/>
      <c r="N1418" s="307"/>
      <c r="O1418" s="307"/>
      <c r="P1418" s="307"/>
      <c r="Q1418" s="307"/>
      <c r="R1418" s="307"/>
      <c r="S1418" s="307"/>
      <c r="T1418" s="307"/>
      <c r="U1418" s="307"/>
      <c r="V1418" s="307"/>
      <c r="W1418" s="307"/>
    </row>
    <row r="1419" spans="1:23" s="306" customFormat="1" x14ac:dyDescent="0.2">
      <c r="A1419" s="378"/>
      <c r="B1419" s="308"/>
      <c r="C1419" s="330"/>
      <c r="D1419" s="349"/>
      <c r="E1419" s="349"/>
      <c r="F1419" s="349"/>
      <c r="I1419" s="307"/>
      <c r="J1419" s="307"/>
      <c r="K1419" s="307"/>
      <c r="L1419" s="307"/>
      <c r="M1419" s="307"/>
      <c r="N1419" s="307"/>
      <c r="O1419" s="307"/>
      <c r="P1419" s="307"/>
      <c r="Q1419" s="307"/>
      <c r="R1419" s="307"/>
      <c r="S1419" s="307"/>
      <c r="T1419" s="307"/>
      <c r="U1419" s="307"/>
      <c r="V1419" s="307"/>
      <c r="W1419" s="307"/>
    </row>
    <row r="1420" spans="1:23" s="306" customFormat="1" x14ac:dyDescent="0.2">
      <c r="A1420" s="378"/>
      <c r="B1420" s="308"/>
      <c r="C1420" s="330"/>
      <c r="D1420" s="349"/>
      <c r="E1420" s="349"/>
      <c r="F1420" s="349"/>
      <c r="I1420" s="307"/>
      <c r="J1420" s="307"/>
      <c r="K1420" s="307"/>
      <c r="L1420" s="307"/>
      <c r="M1420" s="307"/>
      <c r="N1420" s="307"/>
      <c r="O1420" s="307"/>
      <c r="P1420" s="307"/>
      <c r="Q1420" s="307"/>
      <c r="R1420" s="307"/>
      <c r="S1420" s="307"/>
      <c r="T1420" s="307"/>
      <c r="U1420" s="307"/>
      <c r="V1420" s="307"/>
      <c r="W1420" s="307"/>
    </row>
    <row r="1421" spans="1:23" s="306" customFormat="1" x14ac:dyDescent="0.2">
      <c r="A1421" s="378"/>
      <c r="B1421" s="308"/>
      <c r="C1421" s="330"/>
      <c r="D1421" s="349"/>
      <c r="E1421" s="349"/>
      <c r="F1421" s="349"/>
      <c r="I1421" s="307"/>
      <c r="J1421" s="307"/>
      <c r="K1421" s="307"/>
      <c r="L1421" s="307"/>
      <c r="M1421" s="307"/>
      <c r="N1421" s="307"/>
      <c r="O1421" s="307"/>
      <c r="P1421" s="307"/>
      <c r="Q1421" s="307"/>
      <c r="R1421" s="307"/>
      <c r="S1421" s="307"/>
      <c r="T1421" s="307"/>
      <c r="U1421" s="307"/>
      <c r="V1421" s="307"/>
      <c r="W1421" s="307"/>
    </row>
    <row r="1422" spans="1:23" s="306" customFormat="1" x14ac:dyDescent="0.2">
      <c r="A1422" s="378"/>
      <c r="B1422" s="308"/>
      <c r="C1422" s="330"/>
      <c r="D1422" s="349"/>
      <c r="E1422" s="349"/>
      <c r="F1422" s="349"/>
      <c r="I1422" s="307"/>
      <c r="J1422" s="307"/>
      <c r="K1422" s="307"/>
      <c r="L1422" s="307"/>
      <c r="M1422" s="307"/>
      <c r="N1422" s="307"/>
      <c r="O1422" s="307"/>
      <c r="P1422" s="307"/>
      <c r="Q1422" s="307"/>
      <c r="R1422" s="307"/>
      <c r="S1422" s="307"/>
      <c r="T1422" s="307"/>
      <c r="U1422" s="307"/>
      <c r="V1422" s="307"/>
      <c r="W1422" s="307"/>
    </row>
    <row r="1423" spans="1:23" s="306" customFormat="1" x14ac:dyDescent="0.2">
      <c r="A1423" s="378"/>
      <c r="B1423" s="308"/>
      <c r="C1423" s="330"/>
      <c r="D1423" s="349"/>
      <c r="E1423" s="349"/>
      <c r="F1423" s="349"/>
      <c r="I1423" s="307"/>
      <c r="J1423" s="307"/>
      <c r="K1423" s="307"/>
      <c r="L1423" s="307"/>
      <c r="M1423" s="307"/>
      <c r="N1423" s="307"/>
      <c r="O1423" s="307"/>
      <c r="P1423" s="307"/>
      <c r="Q1423" s="307"/>
      <c r="R1423" s="307"/>
      <c r="S1423" s="307"/>
      <c r="T1423" s="307"/>
      <c r="U1423" s="307"/>
      <c r="V1423" s="307"/>
      <c r="W1423" s="307"/>
    </row>
    <row r="1424" spans="1:23" s="306" customFormat="1" x14ac:dyDescent="0.2">
      <c r="A1424" s="378"/>
      <c r="B1424" s="308"/>
      <c r="C1424" s="330"/>
      <c r="D1424" s="349"/>
      <c r="E1424" s="349"/>
      <c r="F1424" s="349"/>
      <c r="I1424" s="307"/>
      <c r="J1424" s="307"/>
      <c r="K1424" s="307"/>
      <c r="L1424" s="307"/>
      <c r="M1424" s="307"/>
      <c r="N1424" s="307"/>
      <c r="O1424" s="307"/>
      <c r="P1424" s="307"/>
      <c r="Q1424" s="307"/>
      <c r="R1424" s="307"/>
      <c r="S1424" s="307"/>
      <c r="T1424" s="307"/>
      <c r="U1424" s="307"/>
      <c r="V1424" s="307"/>
      <c r="W1424" s="307"/>
    </row>
    <row r="1425" spans="1:23" s="306" customFormat="1" x14ac:dyDescent="0.2">
      <c r="A1425" s="378"/>
      <c r="B1425" s="308"/>
      <c r="C1425" s="330"/>
      <c r="D1425" s="349"/>
      <c r="E1425" s="349"/>
      <c r="F1425" s="349"/>
      <c r="I1425" s="307"/>
      <c r="J1425" s="307"/>
      <c r="K1425" s="307"/>
      <c r="L1425" s="307"/>
      <c r="M1425" s="307"/>
      <c r="N1425" s="307"/>
      <c r="O1425" s="307"/>
      <c r="P1425" s="307"/>
      <c r="Q1425" s="307"/>
      <c r="R1425" s="307"/>
      <c r="S1425" s="307"/>
      <c r="T1425" s="307"/>
      <c r="U1425" s="307"/>
      <c r="V1425" s="307"/>
      <c r="W1425" s="307"/>
    </row>
    <row r="1426" spans="1:23" s="306" customFormat="1" x14ac:dyDescent="0.2">
      <c r="A1426" s="378"/>
      <c r="B1426" s="308"/>
      <c r="C1426" s="330"/>
      <c r="D1426" s="349"/>
      <c r="E1426" s="349"/>
      <c r="F1426" s="349"/>
      <c r="I1426" s="307"/>
      <c r="J1426" s="307"/>
      <c r="K1426" s="307"/>
      <c r="L1426" s="307"/>
      <c r="M1426" s="307"/>
      <c r="N1426" s="307"/>
      <c r="O1426" s="307"/>
      <c r="P1426" s="307"/>
      <c r="Q1426" s="307"/>
      <c r="R1426" s="307"/>
      <c r="S1426" s="307"/>
      <c r="T1426" s="307"/>
      <c r="U1426" s="307"/>
      <c r="V1426" s="307"/>
      <c r="W1426" s="307"/>
    </row>
    <row r="1427" spans="1:23" s="306" customFormat="1" x14ac:dyDescent="0.2">
      <c r="A1427" s="378"/>
      <c r="B1427" s="308"/>
      <c r="C1427" s="330"/>
      <c r="D1427" s="349"/>
      <c r="E1427" s="349"/>
      <c r="F1427" s="349"/>
      <c r="I1427" s="307"/>
      <c r="J1427" s="307"/>
      <c r="K1427" s="307"/>
      <c r="L1427" s="307"/>
      <c r="M1427" s="307"/>
      <c r="N1427" s="307"/>
      <c r="O1427" s="307"/>
      <c r="P1427" s="307"/>
      <c r="Q1427" s="307"/>
      <c r="R1427" s="307"/>
      <c r="S1427" s="307"/>
      <c r="T1427" s="307"/>
      <c r="U1427" s="307"/>
      <c r="V1427" s="307"/>
      <c r="W1427" s="307"/>
    </row>
    <row r="1428" spans="1:23" s="306" customFormat="1" x14ac:dyDescent="0.2">
      <c r="A1428" s="378"/>
      <c r="B1428" s="308"/>
      <c r="C1428" s="330"/>
      <c r="D1428" s="349"/>
      <c r="E1428" s="349"/>
      <c r="F1428" s="349"/>
      <c r="I1428" s="307"/>
      <c r="J1428" s="307"/>
      <c r="K1428" s="307"/>
      <c r="L1428" s="307"/>
      <c r="M1428" s="307"/>
      <c r="N1428" s="307"/>
      <c r="O1428" s="307"/>
      <c r="P1428" s="307"/>
      <c r="Q1428" s="307"/>
      <c r="R1428" s="307"/>
      <c r="S1428" s="307"/>
      <c r="T1428" s="307"/>
      <c r="U1428" s="307"/>
      <c r="V1428" s="307"/>
      <c r="W1428" s="307"/>
    </row>
    <row r="1429" spans="1:23" s="306" customFormat="1" x14ac:dyDescent="0.2">
      <c r="A1429" s="378"/>
      <c r="B1429" s="308"/>
      <c r="C1429" s="330"/>
      <c r="D1429" s="349"/>
      <c r="E1429" s="349"/>
      <c r="F1429" s="349"/>
      <c r="I1429" s="307"/>
      <c r="J1429" s="307"/>
      <c r="K1429" s="307"/>
      <c r="L1429" s="307"/>
      <c r="M1429" s="307"/>
      <c r="N1429" s="307"/>
      <c r="O1429" s="307"/>
      <c r="P1429" s="307"/>
      <c r="Q1429" s="307"/>
      <c r="R1429" s="307"/>
      <c r="S1429" s="307"/>
      <c r="T1429" s="307"/>
      <c r="U1429" s="307"/>
      <c r="V1429" s="307"/>
      <c r="W1429" s="307"/>
    </row>
    <row r="1430" spans="1:23" s="306" customFormat="1" x14ac:dyDescent="0.2">
      <c r="A1430" s="378"/>
      <c r="B1430" s="308"/>
      <c r="C1430" s="330"/>
      <c r="D1430" s="349"/>
      <c r="E1430" s="349"/>
      <c r="F1430" s="349"/>
      <c r="I1430" s="307"/>
      <c r="J1430" s="307"/>
      <c r="K1430" s="307"/>
      <c r="L1430" s="307"/>
      <c r="M1430" s="307"/>
      <c r="N1430" s="307"/>
      <c r="O1430" s="307"/>
      <c r="P1430" s="307"/>
      <c r="Q1430" s="307"/>
      <c r="R1430" s="307"/>
      <c r="S1430" s="307"/>
      <c r="T1430" s="307"/>
      <c r="U1430" s="307"/>
      <c r="V1430" s="307"/>
      <c r="W1430" s="307"/>
    </row>
    <row r="1431" spans="1:23" s="306" customFormat="1" x14ac:dyDescent="0.2">
      <c r="A1431" s="378"/>
      <c r="B1431" s="308"/>
      <c r="C1431" s="330"/>
      <c r="D1431" s="349"/>
      <c r="E1431" s="349"/>
      <c r="F1431" s="349"/>
      <c r="I1431" s="307"/>
      <c r="J1431" s="307"/>
      <c r="K1431" s="307"/>
      <c r="L1431" s="307"/>
      <c r="M1431" s="307"/>
      <c r="N1431" s="307"/>
      <c r="O1431" s="307"/>
      <c r="P1431" s="307"/>
      <c r="Q1431" s="307"/>
      <c r="R1431" s="307"/>
      <c r="S1431" s="307"/>
      <c r="T1431" s="307"/>
      <c r="U1431" s="307"/>
      <c r="V1431" s="307"/>
      <c r="W1431" s="307"/>
    </row>
    <row r="1432" spans="1:23" s="306" customFormat="1" x14ac:dyDescent="0.2">
      <c r="A1432" s="378"/>
      <c r="B1432" s="308"/>
      <c r="C1432" s="330"/>
      <c r="D1432" s="349"/>
      <c r="E1432" s="349"/>
      <c r="F1432" s="349"/>
      <c r="I1432" s="307"/>
      <c r="J1432" s="307"/>
      <c r="K1432" s="307"/>
      <c r="L1432" s="307"/>
      <c r="M1432" s="307"/>
      <c r="N1432" s="307"/>
      <c r="O1432" s="307"/>
      <c r="P1432" s="307"/>
      <c r="Q1432" s="307"/>
      <c r="R1432" s="307"/>
      <c r="S1432" s="307"/>
      <c r="T1432" s="307"/>
      <c r="U1432" s="307"/>
      <c r="V1432" s="307"/>
      <c r="W1432" s="307"/>
    </row>
    <row r="1433" spans="1:23" s="306" customFormat="1" x14ac:dyDescent="0.2">
      <c r="A1433" s="378"/>
      <c r="B1433" s="308"/>
      <c r="C1433" s="330"/>
      <c r="D1433" s="349"/>
      <c r="E1433" s="349"/>
      <c r="F1433" s="349"/>
      <c r="I1433" s="307"/>
      <c r="J1433" s="307"/>
      <c r="K1433" s="307"/>
      <c r="L1433" s="307"/>
      <c r="M1433" s="307"/>
      <c r="N1433" s="307"/>
      <c r="O1433" s="307"/>
      <c r="P1433" s="307"/>
      <c r="Q1433" s="307"/>
      <c r="R1433" s="307"/>
      <c r="S1433" s="307"/>
      <c r="T1433" s="307"/>
      <c r="U1433" s="307"/>
      <c r="V1433" s="307"/>
      <c r="W1433" s="307"/>
    </row>
    <row r="1434" spans="1:23" s="306" customFormat="1" x14ac:dyDescent="0.2">
      <c r="A1434" s="378"/>
      <c r="B1434" s="308"/>
      <c r="C1434" s="330"/>
      <c r="D1434" s="349"/>
      <c r="E1434" s="349"/>
      <c r="F1434" s="349"/>
      <c r="I1434" s="307"/>
      <c r="J1434" s="307"/>
      <c r="K1434" s="307"/>
      <c r="L1434" s="307"/>
      <c r="M1434" s="307"/>
      <c r="N1434" s="307"/>
      <c r="O1434" s="307"/>
      <c r="P1434" s="307"/>
      <c r="Q1434" s="307"/>
      <c r="R1434" s="307"/>
      <c r="S1434" s="307"/>
      <c r="T1434" s="307"/>
      <c r="U1434" s="307"/>
      <c r="V1434" s="307"/>
      <c r="W1434" s="307"/>
    </row>
    <row r="1435" spans="1:23" s="306" customFormat="1" x14ac:dyDescent="0.2">
      <c r="A1435" s="378"/>
      <c r="B1435" s="308"/>
      <c r="C1435" s="330"/>
      <c r="D1435" s="349"/>
      <c r="E1435" s="349"/>
      <c r="F1435" s="349"/>
      <c r="I1435" s="307"/>
      <c r="J1435" s="307"/>
      <c r="K1435" s="307"/>
      <c r="L1435" s="307"/>
      <c r="M1435" s="307"/>
      <c r="N1435" s="307"/>
      <c r="O1435" s="307"/>
      <c r="P1435" s="307"/>
      <c r="Q1435" s="307"/>
      <c r="R1435" s="307"/>
      <c r="S1435" s="307"/>
      <c r="T1435" s="307"/>
      <c r="U1435" s="307"/>
      <c r="V1435" s="307"/>
      <c r="W1435" s="307"/>
    </row>
    <row r="1436" spans="1:23" s="306" customFormat="1" x14ac:dyDescent="0.2">
      <c r="A1436" s="378"/>
      <c r="B1436" s="308"/>
      <c r="C1436" s="330"/>
      <c r="D1436" s="349"/>
      <c r="E1436" s="349"/>
      <c r="F1436" s="349"/>
      <c r="I1436" s="307"/>
      <c r="J1436" s="307"/>
      <c r="K1436" s="307"/>
      <c r="L1436" s="307"/>
      <c r="M1436" s="307"/>
      <c r="N1436" s="307"/>
      <c r="O1436" s="307"/>
      <c r="P1436" s="307"/>
      <c r="Q1436" s="307"/>
      <c r="R1436" s="307"/>
      <c r="S1436" s="307"/>
      <c r="T1436" s="307"/>
      <c r="U1436" s="307"/>
      <c r="V1436" s="307"/>
      <c r="W1436" s="307"/>
    </row>
    <row r="1437" spans="1:23" s="306" customFormat="1" x14ac:dyDescent="0.2">
      <c r="A1437" s="378"/>
      <c r="B1437" s="308"/>
      <c r="C1437" s="330"/>
      <c r="D1437" s="349"/>
      <c r="E1437" s="349"/>
      <c r="F1437" s="349"/>
      <c r="I1437" s="307"/>
      <c r="J1437" s="307"/>
      <c r="K1437" s="307"/>
      <c r="L1437" s="307"/>
      <c r="M1437" s="307"/>
      <c r="N1437" s="307"/>
      <c r="O1437" s="307"/>
      <c r="P1437" s="307"/>
      <c r="Q1437" s="307"/>
      <c r="R1437" s="307"/>
      <c r="S1437" s="307"/>
      <c r="T1437" s="307"/>
      <c r="U1437" s="307"/>
      <c r="V1437" s="307"/>
      <c r="W1437" s="307"/>
    </row>
    <row r="1438" spans="1:23" s="306" customFormat="1" x14ac:dyDescent="0.2">
      <c r="A1438" s="378"/>
      <c r="B1438" s="308"/>
      <c r="C1438" s="330"/>
      <c r="D1438" s="349"/>
      <c r="E1438" s="349"/>
      <c r="F1438" s="349"/>
      <c r="I1438" s="307"/>
      <c r="J1438" s="307"/>
      <c r="K1438" s="307"/>
      <c r="L1438" s="307"/>
      <c r="M1438" s="307"/>
      <c r="N1438" s="307"/>
      <c r="O1438" s="307"/>
      <c r="P1438" s="307"/>
      <c r="Q1438" s="307"/>
      <c r="R1438" s="307"/>
      <c r="S1438" s="307"/>
      <c r="T1438" s="307"/>
      <c r="U1438" s="307"/>
      <c r="V1438" s="307"/>
      <c r="W1438" s="307"/>
    </row>
    <row r="1439" spans="1:23" s="306" customFormat="1" x14ac:dyDescent="0.2">
      <c r="A1439" s="378"/>
      <c r="B1439" s="308"/>
      <c r="C1439" s="330"/>
      <c r="D1439" s="349"/>
      <c r="E1439" s="349"/>
      <c r="F1439" s="349"/>
      <c r="I1439" s="307"/>
      <c r="J1439" s="307"/>
      <c r="K1439" s="307"/>
      <c r="L1439" s="307"/>
      <c r="M1439" s="307"/>
      <c r="N1439" s="307"/>
      <c r="O1439" s="307"/>
      <c r="P1439" s="307"/>
      <c r="Q1439" s="307"/>
      <c r="R1439" s="307"/>
      <c r="S1439" s="307"/>
      <c r="T1439" s="307"/>
      <c r="U1439" s="307"/>
      <c r="V1439" s="307"/>
      <c r="W1439" s="307"/>
    </row>
    <row r="1440" spans="1:23" s="306" customFormat="1" x14ac:dyDescent="0.2">
      <c r="A1440" s="378"/>
      <c r="B1440" s="308"/>
      <c r="C1440" s="330"/>
      <c r="D1440" s="349"/>
      <c r="E1440" s="349"/>
      <c r="F1440" s="349"/>
      <c r="I1440" s="307"/>
      <c r="J1440" s="307"/>
      <c r="K1440" s="307"/>
      <c r="L1440" s="307"/>
      <c r="M1440" s="307"/>
      <c r="N1440" s="307"/>
      <c r="O1440" s="307"/>
      <c r="P1440" s="307"/>
      <c r="Q1440" s="307"/>
      <c r="R1440" s="307"/>
      <c r="S1440" s="307"/>
      <c r="T1440" s="307"/>
      <c r="U1440" s="307"/>
      <c r="V1440" s="307"/>
      <c r="W1440" s="307"/>
    </row>
    <row r="1441" spans="1:23" s="306" customFormat="1" x14ac:dyDescent="0.2">
      <c r="A1441" s="378"/>
      <c r="B1441" s="308"/>
      <c r="C1441" s="330"/>
      <c r="D1441" s="349"/>
      <c r="E1441" s="349"/>
      <c r="F1441" s="349"/>
      <c r="I1441" s="307"/>
      <c r="J1441" s="307"/>
      <c r="K1441" s="307"/>
      <c r="L1441" s="307"/>
      <c r="M1441" s="307"/>
      <c r="N1441" s="307"/>
      <c r="O1441" s="307"/>
      <c r="P1441" s="307"/>
      <c r="Q1441" s="307"/>
      <c r="R1441" s="307"/>
      <c r="S1441" s="307"/>
      <c r="T1441" s="307"/>
      <c r="U1441" s="307"/>
      <c r="V1441" s="307"/>
      <c r="W1441" s="307"/>
    </row>
    <row r="1442" spans="1:23" s="306" customFormat="1" x14ac:dyDescent="0.2">
      <c r="A1442" s="378"/>
      <c r="B1442" s="308"/>
      <c r="C1442" s="330"/>
      <c r="D1442" s="349"/>
      <c r="E1442" s="349"/>
      <c r="F1442" s="349"/>
      <c r="I1442" s="307"/>
      <c r="J1442" s="307"/>
      <c r="K1442" s="307"/>
      <c r="L1442" s="307"/>
      <c r="M1442" s="307"/>
      <c r="N1442" s="307"/>
      <c r="O1442" s="307"/>
      <c r="P1442" s="307"/>
      <c r="Q1442" s="307"/>
      <c r="R1442" s="307"/>
      <c r="S1442" s="307"/>
      <c r="T1442" s="307"/>
      <c r="U1442" s="307"/>
      <c r="V1442" s="307"/>
      <c r="W1442" s="307"/>
    </row>
    <row r="1443" spans="1:23" s="306" customFormat="1" x14ac:dyDescent="0.2">
      <c r="A1443" s="378"/>
      <c r="B1443" s="308"/>
      <c r="C1443" s="330"/>
      <c r="D1443" s="349"/>
      <c r="E1443" s="349"/>
      <c r="F1443" s="349"/>
      <c r="I1443" s="307"/>
      <c r="J1443" s="307"/>
      <c r="K1443" s="307"/>
      <c r="L1443" s="307"/>
      <c r="M1443" s="307"/>
      <c r="N1443" s="307"/>
      <c r="O1443" s="307"/>
      <c r="P1443" s="307"/>
      <c r="Q1443" s="307"/>
      <c r="R1443" s="307"/>
      <c r="S1443" s="307"/>
      <c r="T1443" s="307"/>
      <c r="U1443" s="307"/>
      <c r="V1443" s="307"/>
      <c r="W1443" s="307"/>
    </row>
    <row r="1444" spans="1:23" s="306" customFormat="1" x14ac:dyDescent="0.2">
      <c r="A1444" s="378"/>
      <c r="B1444" s="308"/>
      <c r="C1444" s="330"/>
      <c r="D1444" s="349"/>
      <c r="E1444" s="349"/>
      <c r="F1444" s="349"/>
      <c r="I1444" s="307"/>
      <c r="J1444" s="307"/>
      <c r="K1444" s="307"/>
      <c r="L1444" s="307"/>
      <c r="M1444" s="307"/>
      <c r="N1444" s="307"/>
      <c r="O1444" s="307"/>
      <c r="P1444" s="307"/>
      <c r="Q1444" s="307"/>
      <c r="R1444" s="307"/>
      <c r="S1444" s="307"/>
      <c r="T1444" s="307"/>
      <c r="U1444" s="307"/>
      <c r="V1444" s="307"/>
      <c r="W1444" s="307"/>
    </row>
    <row r="1445" spans="1:23" s="306" customFormat="1" x14ac:dyDescent="0.2">
      <c r="A1445" s="378"/>
      <c r="B1445" s="308"/>
      <c r="C1445" s="330"/>
      <c r="D1445" s="349"/>
      <c r="E1445" s="349"/>
      <c r="F1445" s="349"/>
      <c r="I1445" s="307"/>
      <c r="J1445" s="307"/>
      <c r="K1445" s="307"/>
      <c r="L1445" s="307"/>
      <c r="M1445" s="307"/>
      <c r="N1445" s="307"/>
      <c r="O1445" s="307"/>
      <c r="P1445" s="307"/>
      <c r="Q1445" s="307"/>
      <c r="R1445" s="307"/>
      <c r="S1445" s="307"/>
      <c r="T1445" s="307"/>
      <c r="U1445" s="307"/>
      <c r="V1445" s="307"/>
      <c r="W1445" s="307"/>
    </row>
    <row r="1446" spans="1:23" s="306" customFormat="1" x14ac:dyDescent="0.2">
      <c r="A1446" s="378"/>
      <c r="B1446" s="308"/>
      <c r="C1446" s="330"/>
      <c r="D1446" s="349"/>
      <c r="E1446" s="349"/>
      <c r="F1446" s="349"/>
      <c r="I1446" s="307"/>
      <c r="J1446" s="307"/>
      <c r="K1446" s="307"/>
      <c r="L1446" s="307"/>
      <c r="M1446" s="307"/>
      <c r="N1446" s="307"/>
      <c r="O1446" s="307"/>
      <c r="P1446" s="307"/>
      <c r="Q1446" s="307"/>
      <c r="R1446" s="307"/>
      <c r="S1446" s="307"/>
      <c r="T1446" s="307"/>
      <c r="U1446" s="307"/>
      <c r="V1446" s="307"/>
      <c r="W1446" s="307"/>
    </row>
    <row r="1447" spans="1:23" s="306" customFormat="1" x14ac:dyDescent="0.2">
      <c r="A1447" s="378"/>
      <c r="B1447" s="308"/>
      <c r="C1447" s="330"/>
      <c r="D1447" s="349"/>
      <c r="E1447" s="349"/>
      <c r="F1447" s="349"/>
      <c r="I1447" s="307"/>
      <c r="J1447" s="307"/>
      <c r="K1447" s="307"/>
      <c r="L1447" s="307"/>
      <c r="M1447" s="307"/>
      <c r="N1447" s="307"/>
      <c r="O1447" s="307"/>
      <c r="P1447" s="307"/>
      <c r="Q1447" s="307"/>
      <c r="R1447" s="307"/>
      <c r="S1447" s="307"/>
      <c r="T1447" s="307"/>
      <c r="U1447" s="307"/>
      <c r="V1447" s="307"/>
      <c r="W1447" s="307"/>
    </row>
    <row r="1448" spans="1:23" s="306" customFormat="1" x14ac:dyDescent="0.2">
      <c r="A1448" s="378"/>
      <c r="B1448" s="379"/>
      <c r="C1448" s="330"/>
      <c r="D1448" s="349"/>
      <c r="E1448" s="349"/>
      <c r="F1448" s="349"/>
      <c r="I1448" s="307"/>
      <c r="J1448" s="307"/>
      <c r="K1448" s="307"/>
      <c r="L1448" s="307"/>
      <c r="M1448" s="307"/>
      <c r="N1448" s="307"/>
      <c r="O1448" s="307"/>
      <c r="P1448" s="307"/>
      <c r="Q1448" s="307"/>
      <c r="R1448" s="307"/>
      <c r="S1448" s="307"/>
      <c r="T1448" s="307"/>
      <c r="U1448" s="307"/>
      <c r="V1448" s="307"/>
      <c r="W1448" s="307"/>
    </row>
    <row r="1449" spans="1:23" s="306" customFormat="1" x14ac:dyDescent="0.2">
      <c r="A1449" s="378"/>
      <c r="B1449" s="379"/>
      <c r="C1449" s="330"/>
      <c r="D1449" s="349"/>
      <c r="E1449" s="349"/>
      <c r="F1449" s="349"/>
      <c r="I1449" s="307"/>
      <c r="J1449" s="307"/>
      <c r="K1449" s="307"/>
      <c r="L1449" s="307"/>
      <c r="M1449" s="307"/>
      <c r="N1449" s="307"/>
      <c r="O1449" s="307"/>
      <c r="P1449" s="307"/>
      <c r="Q1449" s="307"/>
      <c r="R1449" s="307"/>
      <c r="S1449" s="307"/>
      <c r="T1449" s="307"/>
      <c r="U1449" s="307"/>
      <c r="V1449" s="307"/>
      <c r="W1449" s="307"/>
    </row>
    <row r="1450" spans="1:23" s="306" customFormat="1" x14ac:dyDescent="0.2">
      <c r="A1450" s="378"/>
      <c r="B1450" s="379"/>
      <c r="C1450" s="330"/>
      <c r="D1450" s="349"/>
      <c r="E1450" s="349"/>
      <c r="F1450" s="349"/>
      <c r="I1450" s="307"/>
      <c r="J1450" s="307"/>
      <c r="K1450" s="307"/>
      <c r="L1450" s="307"/>
      <c r="M1450" s="307"/>
      <c r="N1450" s="307"/>
      <c r="O1450" s="307"/>
      <c r="P1450" s="307"/>
      <c r="Q1450" s="307"/>
      <c r="R1450" s="307"/>
      <c r="S1450" s="307"/>
      <c r="T1450" s="307"/>
      <c r="U1450" s="307"/>
      <c r="V1450" s="307"/>
      <c r="W1450" s="307"/>
    </row>
    <row r="1451" spans="1:23" s="306" customFormat="1" x14ac:dyDescent="0.2">
      <c r="A1451" s="378"/>
      <c r="B1451" s="379"/>
      <c r="C1451" s="330"/>
      <c r="D1451" s="349"/>
      <c r="E1451" s="349"/>
      <c r="F1451" s="349"/>
      <c r="I1451" s="307"/>
      <c r="J1451" s="307"/>
      <c r="K1451" s="307"/>
      <c r="L1451" s="307"/>
      <c r="M1451" s="307"/>
      <c r="N1451" s="307"/>
      <c r="O1451" s="307"/>
      <c r="P1451" s="307"/>
      <c r="Q1451" s="307"/>
      <c r="R1451" s="307"/>
      <c r="S1451" s="307"/>
      <c r="T1451" s="307"/>
      <c r="U1451" s="307"/>
      <c r="V1451" s="307"/>
      <c r="W1451" s="307"/>
    </row>
    <row r="1452" spans="1:23" s="306" customFormat="1" x14ac:dyDescent="0.2">
      <c r="A1452" s="378"/>
      <c r="B1452" s="379"/>
      <c r="C1452" s="330"/>
      <c r="D1452" s="349"/>
      <c r="E1452" s="349"/>
      <c r="F1452" s="349"/>
      <c r="I1452" s="307"/>
      <c r="J1452" s="307"/>
      <c r="K1452" s="307"/>
      <c r="L1452" s="307"/>
      <c r="M1452" s="307"/>
      <c r="N1452" s="307"/>
      <c r="O1452" s="307"/>
      <c r="P1452" s="307"/>
      <c r="Q1452" s="307"/>
      <c r="R1452" s="307"/>
      <c r="S1452" s="307"/>
      <c r="T1452" s="307"/>
      <c r="U1452" s="307"/>
      <c r="V1452" s="307"/>
      <c r="W1452" s="307"/>
    </row>
    <row r="1453" spans="1:23" s="306" customFormat="1" x14ac:dyDescent="0.2">
      <c r="A1453" s="378"/>
      <c r="B1453" s="379"/>
      <c r="C1453" s="330"/>
      <c r="D1453" s="349"/>
      <c r="E1453" s="349"/>
      <c r="F1453" s="349"/>
      <c r="I1453" s="307"/>
      <c r="J1453" s="307"/>
      <c r="K1453" s="307"/>
      <c r="L1453" s="307"/>
      <c r="M1453" s="307"/>
      <c r="N1453" s="307"/>
      <c r="O1453" s="307"/>
      <c r="P1453" s="307"/>
      <c r="Q1453" s="307"/>
      <c r="R1453" s="307"/>
      <c r="S1453" s="307"/>
      <c r="T1453" s="307"/>
      <c r="U1453" s="307"/>
      <c r="V1453" s="307"/>
      <c r="W1453" s="307"/>
    </row>
    <row r="1454" spans="1:23" s="306" customFormat="1" x14ac:dyDescent="0.2">
      <c r="A1454" s="378"/>
      <c r="B1454" s="308"/>
      <c r="C1454" s="330"/>
      <c r="D1454" s="349"/>
      <c r="E1454" s="349"/>
      <c r="F1454" s="349"/>
      <c r="I1454" s="307"/>
      <c r="J1454" s="307"/>
      <c r="K1454" s="307"/>
      <c r="L1454" s="307"/>
      <c r="M1454" s="307"/>
      <c r="N1454" s="307"/>
      <c r="O1454" s="307"/>
      <c r="P1454" s="307"/>
      <c r="Q1454" s="307"/>
      <c r="R1454" s="307"/>
      <c r="S1454" s="307"/>
      <c r="T1454" s="307"/>
      <c r="U1454" s="307"/>
      <c r="V1454" s="307"/>
      <c r="W1454" s="307"/>
    </row>
    <row r="1455" spans="1:23" s="306" customFormat="1" x14ac:dyDescent="0.2">
      <c r="A1455" s="378"/>
      <c r="B1455" s="308"/>
      <c r="C1455" s="330"/>
      <c r="D1455" s="349"/>
      <c r="E1455" s="349"/>
      <c r="F1455" s="349"/>
      <c r="I1455" s="307"/>
      <c r="J1455" s="307"/>
      <c r="K1455" s="307"/>
      <c r="L1455" s="307"/>
      <c r="M1455" s="307"/>
      <c r="N1455" s="307"/>
      <c r="O1455" s="307"/>
      <c r="P1455" s="307"/>
      <c r="Q1455" s="307"/>
      <c r="R1455" s="307"/>
      <c r="S1455" s="307"/>
      <c r="T1455" s="307"/>
      <c r="U1455" s="307"/>
      <c r="V1455" s="307"/>
      <c r="W1455" s="307"/>
    </row>
    <row r="1456" spans="1:23" s="306" customFormat="1" x14ac:dyDescent="0.2">
      <c r="A1456" s="378"/>
      <c r="B1456" s="308"/>
      <c r="C1456" s="330"/>
      <c r="D1456" s="349"/>
      <c r="E1456" s="349"/>
      <c r="F1456" s="349"/>
      <c r="I1456" s="307"/>
      <c r="J1456" s="307"/>
      <c r="K1456" s="307"/>
      <c r="L1456" s="307"/>
      <c r="M1456" s="307"/>
      <c r="N1456" s="307"/>
      <c r="O1456" s="307"/>
      <c r="P1456" s="307"/>
      <c r="Q1456" s="307"/>
      <c r="R1456" s="307"/>
      <c r="S1456" s="307"/>
      <c r="T1456" s="307"/>
      <c r="U1456" s="307"/>
      <c r="V1456" s="307"/>
      <c r="W1456" s="307"/>
    </row>
    <row r="1457" spans="1:23" s="306" customFormat="1" x14ac:dyDescent="0.2">
      <c r="A1457" s="378"/>
      <c r="B1457" s="308"/>
      <c r="C1457" s="330"/>
      <c r="D1457" s="349"/>
      <c r="E1457" s="349"/>
      <c r="F1457" s="349"/>
      <c r="I1457" s="307"/>
      <c r="J1457" s="307"/>
      <c r="K1457" s="307"/>
      <c r="L1457" s="307"/>
      <c r="M1457" s="307"/>
      <c r="N1457" s="307"/>
      <c r="O1457" s="307"/>
      <c r="P1457" s="307"/>
      <c r="Q1457" s="307"/>
      <c r="R1457" s="307"/>
      <c r="S1457" s="307"/>
      <c r="T1457" s="307"/>
      <c r="U1457" s="307"/>
      <c r="V1457" s="307"/>
      <c r="W1457" s="307"/>
    </row>
    <row r="1458" spans="1:23" s="306" customFormat="1" x14ac:dyDescent="0.2">
      <c r="A1458" s="378"/>
      <c r="B1458" s="308"/>
      <c r="C1458" s="330"/>
      <c r="D1458" s="349"/>
      <c r="E1458" s="349"/>
      <c r="F1458" s="349"/>
      <c r="I1458" s="307"/>
      <c r="J1458" s="307"/>
      <c r="K1458" s="307"/>
      <c r="L1458" s="307"/>
      <c r="M1458" s="307"/>
      <c r="N1458" s="307"/>
      <c r="O1458" s="307"/>
      <c r="P1458" s="307"/>
      <c r="Q1458" s="307"/>
      <c r="R1458" s="307"/>
      <c r="S1458" s="307"/>
      <c r="T1458" s="307"/>
      <c r="U1458" s="307"/>
      <c r="V1458" s="307"/>
      <c r="W1458" s="307"/>
    </row>
    <row r="1459" spans="1:23" s="306" customFormat="1" x14ac:dyDescent="0.2">
      <c r="A1459" s="378"/>
      <c r="B1459" s="308"/>
      <c r="C1459" s="330"/>
      <c r="D1459" s="349"/>
      <c r="E1459" s="349"/>
      <c r="F1459" s="349"/>
      <c r="I1459" s="307"/>
      <c r="J1459" s="307"/>
      <c r="K1459" s="307"/>
      <c r="L1459" s="307"/>
      <c r="M1459" s="307"/>
      <c r="N1459" s="307"/>
      <c r="O1459" s="307"/>
      <c r="P1459" s="307"/>
      <c r="Q1459" s="307"/>
      <c r="R1459" s="307"/>
      <c r="S1459" s="307"/>
      <c r="T1459" s="307"/>
      <c r="U1459" s="307"/>
      <c r="V1459" s="307"/>
      <c r="W1459" s="307"/>
    </row>
    <row r="1460" spans="1:23" s="306" customFormat="1" x14ac:dyDescent="0.2">
      <c r="A1460" s="378"/>
      <c r="B1460" s="308"/>
      <c r="C1460" s="330"/>
      <c r="D1460" s="349"/>
      <c r="E1460" s="349"/>
      <c r="F1460" s="349"/>
      <c r="I1460" s="307"/>
      <c r="J1460" s="307"/>
      <c r="K1460" s="307"/>
      <c r="L1460" s="307"/>
      <c r="M1460" s="307"/>
      <c r="N1460" s="307"/>
      <c r="O1460" s="307"/>
      <c r="P1460" s="307"/>
      <c r="Q1460" s="307"/>
      <c r="R1460" s="307"/>
      <c r="S1460" s="307"/>
      <c r="T1460" s="307"/>
      <c r="U1460" s="307"/>
      <c r="V1460" s="307"/>
      <c r="W1460" s="307"/>
    </row>
    <row r="1461" spans="1:23" s="306" customFormat="1" x14ac:dyDescent="0.2">
      <c r="A1461" s="378"/>
      <c r="B1461" s="308"/>
      <c r="C1461" s="330"/>
      <c r="D1461" s="349"/>
      <c r="E1461" s="349"/>
      <c r="F1461" s="349"/>
      <c r="I1461" s="307"/>
      <c r="J1461" s="307"/>
      <c r="K1461" s="307"/>
      <c r="L1461" s="307"/>
      <c r="M1461" s="307"/>
      <c r="N1461" s="307"/>
      <c r="O1461" s="307"/>
      <c r="P1461" s="307"/>
      <c r="Q1461" s="307"/>
      <c r="R1461" s="307"/>
      <c r="S1461" s="307"/>
      <c r="T1461" s="307"/>
      <c r="U1461" s="307"/>
      <c r="V1461" s="307"/>
      <c r="W1461" s="307"/>
    </row>
    <row r="1462" spans="1:23" s="306" customFormat="1" x14ac:dyDescent="0.2">
      <c r="A1462" s="378"/>
      <c r="B1462" s="308"/>
      <c r="C1462" s="330"/>
      <c r="D1462" s="349"/>
      <c r="E1462" s="349"/>
      <c r="F1462" s="349"/>
      <c r="I1462" s="307"/>
      <c r="J1462" s="307"/>
      <c r="K1462" s="307"/>
      <c r="L1462" s="307"/>
      <c r="M1462" s="307"/>
      <c r="N1462" s="307"/>
      <c r="O1462" s="307"/>
      <c r="P1462" s="307"/>
      <c r="Q1462" s="307"/>
      <c r="R1462" s="307"/>
      <c r="S1462" s="307"/>
      <c r="T1462" s="307"/>
      <c r="U1462" s="307"/>
      <c r="V1462" s="307"/>
      <c r="W1462" s="307"/>
    </row>
    <row r="1463" spans="1:23" s="306" customFormat="1" x14ac:dyDescent="0.2">
      <c r="A1463" s="378"/>
      <c r="B1463" s="308"/>
      <c r="C1463" s="330"/>
      <c r="D1463" s="349"/>
      <c r="E1463" s="349"/>
      <c r="F1463" s="349"/>
      <c r="I1463" s="307"/>
      <c r="J1463" s="307"/>
      <c r="K1463" s="307"/>
      <c r="L1463" s="307"/>
      <c r="M1463" s="307"/>
      <c r="N1463" s="307"/>
      <c r="O1463" s="307"/>
      <c r="P1463" s="307"/>
      <c r="Q1463" s="307"/>
      <c r="R1463" s="307"/>
      <c r="S1463" s="307"/>
      <c r="T1463" s="307"/>
      <c r="U1463" s="307"/>
      <c r="V1463" s="307"/>
      <c r="W1463" s="307"/>
    </row>
    <row r="1464" spans="1:23" s="306" customFormat="1" x14ac:dyDescent="0.2">
      <c r="A1464" s="378"/>
      <c r="B1464" s="308"/>
      <c r="C1464" s="330"/>
      <c r="D1464" s="349"/>
      <c r="E1464" s="349"/>
      <c r="F1464" s="349"/>
      <c r="I1464" s="307"/>
      <c r="J1464" s="307"/>
      <c r="K1464" s="307"/>
      <c r="L1464" s="307"/>
      <c r="M1464" s="307"/>
      <c r="N1464" s="307"/>
      <c r="O1464" s="307"/>
      <c r="P1464" s="307"/>
      <c r="Q1464" s="307"/>
      <c r="R1464" s="307"/>
      <c r="S1464" s="307"/>
      <c r="T1464" s="307"/>
      <c r="U1464" s="307"/>
      <c r="V1464" s="307"/>
      <c r="W1464" s="307"/>
    </row>
    <row r="1465" spans="1:23" s="306" customFormat="1" x14ac:dyDescent="0.2">
      <c r="A1465" s="378"/>
      <c r="B1465" s="308"/>
      <c r="C1465" s="330"/>
      <c r="D1465" s="349"/>
      <c r="E1465" s="349"/>
      <c r="F1465" s="349"/>
      <c r="I1465" s="307"/>
      <c r="J1465" s="307"/>
      <c r="K1465" s="307"/>
      <c r="L1465" s="307"/>
      <c r="M1465" s="307"/>
      <c r="N1465" s="307"/>
      <c r="O1465" s="307"/>
      <c r="P1465" s="307"/>
      <c r="Q1465" s="307"/>
      <c r="R1465" s="307"/>
      <c r="S1465" s="307"/>
      <c r="T1465" s="307"/>
      <c r="U1465" s="307"/>
      <c r="V1465" s="307"/>
      <c r="W1465" s="307"/>
    </row>
    <row r="1466" spans="1:23" s="306" customFormat="1" x14ac:dyDescent="0.2">
      <c r="A1466" s="378"/>
      <c r="B1466" s="308"/>
      <c r="C1466" s="330"/>
      <c r="D1466" s="349"/>
      <c r="E1466" s="349"/>
      <c r="F1466" s="349"/>
      <c r="I1466" s="307"/>
      <c r="J1466" s="307"/>
      <c r="K1466" s="307"/>
      <c r="L1466" s="307"/>
      <c r="M1466" s="307"/>
      <c r="N1466" s="307"/>
      <c r="O1466" s="307"/>
      <c r="P1466" s="307"/>
      <c r="Q1466" s="307"/>
      <c r="R1466" s="307"/>
      <c r="S1466" s="307"/>
      <c r="T1466" s="307"/>
      <c r="U1466" s="307"/>
      <c r="V1466" s="307"/>
      <c r="W1466" s="307"/>
    </row>
    <row r="1467" spans="1:23" s="306" customFormat="1" x14ac:dyDescent="0.2">
      <c r="A1467" s="378"/>
      <c r="B1467" s="308"/>
      <c r="C1467" s="330"/>
      <c r="D1467" s="349"/>
      <c r="E1467" s="349"/>
      <c r="F1467" s="349"/>
      <c r="I1467" s="307"/>
      <c r="J1467" s="307"/>
      <c r="K1467" s="307"/>
      <c r="L1467" s="307"/>
      <c r="M1467" s="307"/>
      <c r="N1467" s="307"/>
      <c r="O1467" s="307"/>
      <c r="P1467" s="307"/>
      <c r="Q1467" s="307"/>
      <c r="R1467" s="307"/>
      <c r="S1467" s="307"/>
      <c r="T1467" s="307"/>
      <c r="U1467" s="307"/>
      <c r="V1467" s="307"/>
      <c r="W1467" s="307"/>
    </row>
    <row r="1468" spans="1:23" s="306" customFormat="1" x14ac:dyDescent="0.2">
      <c r="A1468" s="378"/>
      <c r="B1468" s="308"/>
      <c r="C1468" s="330"/>
      <c r="D1468" s="349"/>
      <c r="E1468" s="349"/>
      <c r="F1468" s="349"/>
      <c r="I1468" s="307"/>
      <c r="J1468" s="307"/>
      <c r="K1468" s="307"/>
      <c r="L1468" s="307"/>
      <c r="M1468" s="307"/>
      <c r="N1468" s="307"/>
      <c r="O1468" s="307"/>
      <c r="P1468" s="307"/>
      <c r="Q1468" s="307"/>
      <c r="R1468" s="307"/>
      <c r="S1468" s="307"/>
      <c r="T1468" s="307"/>
      <c r="U1468" s="307"/>
      <c r="V1468" s="307"/>
      <c r="W1468" s="307"/>
    </row>
    <row r="1469" spans="1:23" s="306" customFormat="1" x14ac:dyDescent="0.2">
      <c r="A1469" s="378"/>
      <c r="B1469" s="308"/>
      <c r="C1469" s="330"/>
      <c r="D1469" s="349"/>
      <c r="E1469" s="349"/>
      <c r="F1469" s="349"/>
      <c r="I1469" s="307"/>
      <c r="J1469" s="307"/>
      <c r="K1469" s="307"/>
      <c r="L1469" s="307"/>
      <c r="M1469" s="307"/>
      <c r="N1469" s="307"/>
      <c r="O1469" s="307"/>
      <c r="P1469" s="307"/>
      <c r="Q1469" s="307"/>
      <c r="R1469" s="307"/>
      <c r="S1469" s="307"/>
      <c r="T1469" s="307"/>
      <c r="U1469" s="307"/>
      <c r="V1469" s="307"/>
      <c r="W1469" s="307"/>
    </row>
    <row r="1470" spans="1:23" s="306" customFormat="1" x14ac:dyDescent="0.2">
      <c r="A1470" s="378"/>
      <c r="B1470" s="308"/>
      <c r="C1470" s="330"/>
      <c r="D1470" s="349"/>
      <c r="E1470" s="349"/>
      <c r="F1470" s="349"/>
      <c r="I1470" s="307"/>
      <c r="J1470" s="307"/>
      <c r="K1470" s="307"/>
      <c r="L1470" s="307"/>
      <c r="M1470" s="307"/>
      <c r="N1470" s="307"/>
      <c r="O1470" s="307"/>
      <c r="P1470" s="307"/>
      <c r="Q1470" s="307"/>
      <c r="R1470" s="307"/>
      <c r="S1470" s="307"/>
      <c r="T1470" s="307"/>
      <c r="U1470" s="307"/>
      <c r="V1470" s="307"/>
      <c r="W1470" s="307"/>
    </row>
    <row r="1471" spans="1:23" s="306" customFormat="1" x14ac:dyDescent="0.2">
      <c r="A1471" s="378"/>
      <c r="B1471" s="308"/>
      <c r="C1471" s="330"/>
      <c r="D1471" s="349"/>
      <c r="E1471" s="349"/>
      <c r="F1471" s="349"/>
      <c r="I1471" s="307"/>
      <c r="J1471" s="307"/>
      <c r="K1471" s="307"/>
      <c r="L1471" s="307"/>
      <c r="M1471" s="307"/>
      <c r="N1471" s="307"/>
      <c r="O1471" s="307"/>
      <c r="P1471" s="307"/>
      <c r="Q1471" s="307"/>
      <c r="R1471" s="307"/>
      <c r="S1471" s="307"/>
      <c r="T1471" s="307"/>
      <c r="U1471" s="307"/>
      <c r="V1471" s="307"/>
      <c r="W1471" s="307"/>
    </row>
    <row r="1472" spans="1:23" s="306" customFormat="1" x14ac:dyDescent="0.2">
      <c r="A1472" s="378"/>
      <c r="B1472" s="308"/>
      <c r="C1472" s="330"/>
      <c r="D1472" s="349"/>
      <c r="E1472" s="349"/>
      <c r="F1472" s="349"/>
      <c r="I1472" s="307"/>
      <c r="J1472" s="307"/>
      <c r="K1472" s="307"/>
      <c r="L1472" s="307"/>
      <c r="M1472" s="307"/>
      <c r="N1472" s="307"/>
      <c r="O1472" s="307"/>
      <c r="P1472" s="307"/>
      <c r="Q1472" s="307"/>
      <c r="R1472" s="307"/>
      <c r="S1472" s="307"/>
      <c r="T1472" s="307"/>
      <c r="U1472" s="307"/>
      <c r="V1472" s="307"/>
      <c r="W1472" s="307"/>
    </row>
    <row r="1473" spans="1:23" s="306" customFormat="1" x14ac:dyDescent="0.2">
      <c r="A1473" s="378"/>
      <c r="B1473" s="308"/>
      <c r="C1473" s="330"/>
      <c r="D1473" s="349"/>
      <c r="E1473" s="349"/>
      <c r="F1473" s="349"/>
      <c r="I1473" s="307"/>
      <c r="J1473" s="307"/>
      <c r="K1473" s="307"/>
      <c r="L1473" s="307"/>
      <c r="M1473" s="307"/>
      <c r="N1473" s="307"/>
      <c r="O1473" s="307"/>
      <c r="P1473" s="307"/>
      <c r="Q1473" s="307"/>
      <c r="R1473" s="307"/>
      <c r="S1473" s="307"/>
      <c r="T1473" s="307"/>
      <c r="U1473" s="307"/>
      <c r="V1473" s="307"/>
      <c r="W1473" s="307"/>
    </row>
    <row r="1474" spans="1:23" s="306" customFormat="1" x14ac:dyDescent="0.2">
      <c r="A1474" s="378"/>
      <c r="B1474" s="308"/>
      <c r="C1474" s="330"/>
      <c r="D1474" s="349"/>
      <c r="E1474" s="349"/>
      <c r="F1474" s="349"/>
      <c r="I1474" s="307"/>
      <c r="J1474" s="307"/>
      <c r="K1474" s="307"/>
      <c r="L1474" s="307"/>
      <c r="M1474" s="307"/>
      <c r="N1474" s="307"/>
      <c r="O1474" s="307"/>
      <c r="P1474" s="307"/>
      <c r="Q1474" s="307"/>
      <c r="R1474" s="307"/>
      <c r="S1474" s="307"/>
      <c r="T1474" s="307"/>
      <c r="U1474" s="307"/>
      <c r="V1474" s="307"/>
      <c r="W1474" s="307"/>
    </row>
    <row r="1475" spans="1:23" s="306" customFormat="1" x14ac:dyDescent="0.2">
      <c r="A1475" s="378"/>
      <c r="B1475" s="308"/>
      <c r="C1475" s="330"/>
      <c r="D1475" s="349"/>
      <c r="E1475" s="349"/>
      <c r="F1475" s="349"/>
      <c r="I1475" s="307"/>
      <c r="J1475" s="307"/>
      <c r="K1475" s="307"/>
      <c r="L1475" s="307"/>
      <c r="M1475" s="307"/>
      <c r="N1475" s="307"/>
      <c r="O1475" s="307"/>
      <c r="P1475" s="307"/>
      <c r="Q1475" s="307"/>
      <c r="R1475" s="307"/>
      <c r="S1475" s="307"/>
      <c r="T1475" s="307"/>
      <c r="U1475" s="307"/>
      <c r="V1475" s="307"/>
      <c r="W1475" s="307"/>
    </row>
    <row r="1476" spans="1:23" s="306" customFormat="1" x14ac:dyDescent="0.2">
      <c r="A1476" s="378"/>
      <c r="B1476" s="308"/>
      <c r="C1476" s="330"/>
      <c r="D1476" s="349"/>
      <c r="E1476" s="349"/>
      <c r="F1476" s="349"/>
      <c r="I1476" s="307"/>
      <c r="J1476" s="307"/>
      <c r="K1476" s="307"/>
      <c r="L1476" s="307"/>
      <c r="M1476" s="307"/>
      <c r="N1476" s="307"/>
      <c r="O1476" s="307"/>
      <c r="P1476" s="307"/>
      <c r="Q1476" s="307"/>
      <c r="R1476" s="307"/>
      <c r="S1476" s="307"/>
      <c r="T1476" s="307"/>
      <c r="U1476" s="307"/>
      <c r="V1476" s="307"/>
      <c r="W1476" s="307"/>
    </row>
    <row r="1477" spans="1:23" s="306" customFormat="1" x14ac:dyDescent="0.2">
      <c r="A1477" s="378"/>
      <c r="B1477" s="308"/>
      <c r="C1477" s="330"/>
      <c r="D1477" s="349"/>
      <c r="E1477" s="349"/>
      <c r="F1477" s="349"/>
      <c r="I1477" s="307"/>
      <c r="J1477" s="307"/>
      <c r="K1477" s="307"/>
      <c r="L1477" s="307"/>
      <c r="M1477" s="307"/>
      <c r="N1477" s="307"/>
      <c r="O1477" s="307"/>
      <c r="P1477" s="307"/>
      <c r="Q1477" s="307"/>
      <c r="R1477" s="307"/>
      <c r="S1477" s="307"/>
      <c r="T1477" s="307"/>
      <c r="U1477" s="307"/>
      <c r="V1477" s="307"/>
      <c r="W1477" s="307"/>
    </row>
    <row r="1478" spans="1:23" s="306" customFormat="1" x14ac:dyDescent="0.2">
      <c r="A1478" s="378"/>
      <c r="B1478" s="308"/>
      <c r="C1478" s="330"/>
      <c r="D1478" s="349"/>
      <c r="E1478" s="349"/>
      <c r="F1478" s="349"/>
      <c r="I1478" s="307"/>
      <c r="J1478" s="307"/>
      <c r="K1478" s="307"/>
      <c r="L1478" s="307"/>
      <c r="M1478" s="307"/>
      <c r="N1478" s="307"/>
      <c r="O1478" s="307"/>
      <c r="P1478" s="307"/>
      <c r="Q1478" s="307"/>
      <c r="R1478" s="307"/>
      <c r="S1478" s="307"/>
      <c r="T1478" s="307"/>
      <c r="U1478" s="307"/>
      <c r="V1478" s="307"/>
      <c r="W1478" s="307"/>
    </row>
    <row r="1479" spans="1:23" s="306" customFormat="1" x14ac:dyDescent="0.2">
      <c r="A1479" s="378"/>
      <c r="B1479" s="308"/>
      <c r="C1479" s="330"/>
      <c r="D1479" s="349"/>
      <c r="E1479" s="349"/>
      <c r="F1479" s="349"/>
      <c r="I1479" s="307"/>
      <c r="J1479" s="307"/>
      <c r="K1479" s="307"/>
      <c r="L1479" s="307"/>
      <c r="M1479" s="307"/>
      <c r="N1479" s="307"/>
      <c r="O1479" s="307"/>
      <c r="P1479" s="307"/>
      <c r="Q1479" s="307"/>
      <c r="R1479" s="307"/>
      <c r="S1479" s="307"/>
      <c r="T1479" s="307"/>
      <c r="U1479" s="307"/>
      <c r="V1479" s="307"/>
      <c r="W1479" s="307"/>
    </row>
    <row r="1480" spans="1:23" s="306" customFormat="1" x14ac:dyDescent="0.2">
      <c r="A1480" s="378"/>
      <c r="B1480" s="308"/>
      <c r="C1480" s="330"/>
      <c r="D1480" s="349"/>
      <c r="E1480" s="349"/>
      <c r="F1480" s="349"/>
      <c r="I1480" s="307"/>
      <c r="J1480" s="307"/>
      <c r="K1480" s="307"/>
      <c r="L1480" s="307"/>
      <c r="M1480" s="307"/>
      <c r="N1480" s="307"/>
      <c r="O1480" s="307"/>
      <c r="P1480" s="307"/>
      <c r="Q1480" s="307"/>
      <c r="R1480" s="307"/>
      <c r="S1480" s="307"/>
      <c r="T1480" s="307"/>
      <c r="U1480" s="307"/>
      <c r="V1480" s="307"/>
      <c r="W1480" s="307"/>
    </row>
    <row r="1481" spans="1:23" s="306" customFormat="1" x14ac:dyDescent="0.2">
      <c r="A1481" s="378"/>
      <c r="B1481" s="308"/>
      <c r="C1481" s="330"/>
      <c r="D1481" s="349"/>
      <c r="E1481" s="349"/>
      <c r="F1481" s="349"/>
      <c r="I1481" s="307"/>
      <c r="J1481" s="307"/>
      <c r="K1481" s="307"/>
      <c r="L1481" s="307"/>
      <c r="M1481" s="307"/>
      <c r="N1481" s="307"/>
      <c r="O1481" s="307"/>
      <c r="P1481" s="307"/>
      <c r="Q1481" s="307"/>
      <c r="R1481" s="307"/>
      <c r="S1481" s="307"/>
      <c r="T1481" s="307"/>
      <c r="U1481" s="307"/>
      <c r="V1481" s="307"/>
      <c r="W1481" s="307"/>
    </row>
    <row r="1482" spans="1:23" s="306" customFormat="1" x14ac:dyDescent="0.2">
      <c r="A1482" s="378"/>
      <c r="B1482" s="308"/>
      <c r="C1482" s="330"/>
      <c r="D1482" s="349"/>
      <c r="E1482" s="349"/>
      <c r="F1482" s="349"/>
      <c r="I1482" s="307"/>
      <c r="J1482" s="307"/>
      <c r="K1482" s="307"/>
      <c r="L1482" s="307"/>
      <c r="M1482" s="307"/>
      <c r="N1482" s="307"/>
      <c r="O1482" s="307"/>
      <c r="P1482" s="307"/>
      <c r="Q1482" s="307"/>
      <c r="R1482" s="307"/>
      <c r="S1482" s="307"/>
      <c r="T1482" s="307"/>
      <c r="U1482" s="307"/>
      <c r="V1482" s="307"/>
      <c r="W1482" s="307"/>
    </row>
    <row r="1483" spans="1:23" s="306" customFormat="1" x14ac:dyDescent="0.2">
      <c r="A1483" s="378"/>
      <c r="B1483" s="308"/>
      <c r="C1483" s="330"/>
      <c r="D1483" s="349"/>
      <c r="E1483" s="349"/>
      <c r="F1483" s="349"/>
      <c r="I1483" s="307"/>
      <c r="J1483" s="307"/>
      <c r="K1483" s="307"/>
      <c r="L1483" s="307"/>
      <c r="M1483" s="307"/>
      <c r="N1483" s="307"/>
      <c r="O1483" s="307"/>
      <c r="P1483" s="307"/>
      <c r="Q1483" s="307"/>
      <c r="R1483" s="307"/>
      <c r="S1483" s="307"/>
      <c r="T1483" s="307"/>
      <c r="U1483" s="307"/>
      <c r="V1483" s="307"/>
      <c r="W1483" s="307"/>
    </row>
    <row r="1484" spans="1:23" s="306" customFormat="1" x14ac:dyDescent="0.2">
      <c r="A1484" s="378"/>
      <c r="B1484" s="308"/>
      <c r="C1484" s="330"/>
      <c r="D1484" s="349"/>
      <c r="E1484" s="349"/>
      <c r="F1484" s="349"/>
      <c r="I1484" s="307"/>
      <c r="J1484" s="307"/>
      <c r="K1484" s="307"/>
      <c r="L1484" s="307"/>
      <c r="M1484" s="307"/>
      <c r="N1484" s="307"/>
      <c r="O1484" s="307"/>
      <c r="P1484" s="307"/>
      <c r="Q1484" s="307"/>
      <c r="R1484" s="307"/>
      <c r="S1484" s="307"/>
      <c r="T1484" s="307"/>
      <c r="U1484" s="307"/>
      <c r="V1484" s="307"/>
      <c r="W1484" s="307"/>
    </row>
    <row r="1485" spans="1:23" s="306" customFormat="1" x14ac:dyDescent="0.2">
      <c r="A1485" s="378"/>
      <c r="B1485" s="308"/>
      <c r="C1485" s="330"/>
      <c r="D1485" s="349"/>
      <c r="E1485" s="349"/>
      <c r="F1485" s="349"/>
      <c r="I1485" s="307"/>
      <c r="J1485" s="307"/>
      <c r="K1485" s="307"/>
      <c r="L1485" s="307"/>
      <c r="M1485" s="307"/>
      <c r="N1485" s="307"/>
      <c r="O1485" s="307"/>
      <c r="P1485" s="307"/>
      <c r="Q1485" s="307"/>
      <c r="R1485" s="307"/>
      <c r="S1485" s="307"/>
      <c r="T1485" s="307"/>
      <c r="U1485" s="307"/>
      <c r="V1485" s="307"/>
      <c r="W1485" s="307"/>
    </row>
    <row r="1486" spans="1:23" s="306" customFormat="1" x14ac:dyDescent="0.2">
      <c r="A1486" s="378"/>
      <c r="B1486" s="308"/>
      <c r="C1486" s="330"/>
      <c r="D1486" s="349"/>
      <c r="E1486" s="349"/>
      <c r="F1486" s="349"/>
      <c r="I1486" s="307"/>
      <c r="J1486" s="307"/>
      <c r="K1486" s="307"/>
      <c r="L1486" s="307"/>
      <c r="M1486" s="307"/>
      <c r="N1486" s="307"/>
      <c r="O1486" s="307"/>
      <c r="P1486" s="307"/>
      <c r="Q1486" s="307"/>
      <c r="R1486" s="307"/>
      <c r="S1486" s="307"/>
      <c r="T1486" s="307"/>
      <c r="U1486" s="307"/>
      <c r="V1486" s="307"/>
      <c r="W1486" s="307"/>
    </row>
    <row r="1487" spans="1:23" s="306" customFormat="1" x14ac:dyDescent="0.2">
      <c r="A1487" s="378"/>
      <c r="B1487" s="308"/>
      <c r="C1487" s="330"/>
      <c r="D1487" s="349"/>
      <c r="E1487" s="349"/>
      <c r="F1487" s="349"/>
      <c r="I1487" s="307"/>
      <c r="J1487" s="307"/>
      <c r="K1487" s="307"/>
      <c r="L1487" s="307"/>
      <c r="M1487" s="307"/>
      <c r="N1487" s="307"/>
      <c r="O1487" s="307"/>
      <c r="P1487" s="307"/>
      <c r="Q1487" s="307"/>
      <c r="R1487" s="307"/>
      <c r="S1487" s="307"/>
      <c r="T1487" s="307"/>
      <c r="U1487" s="307"/>
      <c r="V1487" s="307"/>
      <c r="W1487" s="307"/>
    </row>
    <row r="1488" spans="1:23" s="306" customFormat="1" x14ac:dyDescent="0.2">
      <c r="A1488" s="378"/>
      <c r="B1488" s="308"/>
      <c r="C1488" s="330"/>
      <c r="D1488" s="349"/>
      <c r="E1488" s="349"/>
      <c r="F1488" s="349"/>
      <c r="I1488" s="307"/>
      <c r="J1488" s="307"/>
      <c r="K1488" s="307"/>
      <c r="L1488" s="307"/>
      <c r="M1488" s="307"/>
      <c r="N1488" s="307"/>
      <c r="O1488" s="307"/>
      <c r="P1488" s="307"/>
      <c r="Q1488" s="307"/>
      <c r="R1488" s="307"/>
      <c r="S1488" s="307"/>
      <c r="T1488" s="307"/>
      <c r="U1488" s="307"/>
      <c r="V1488" s="307"/>
      <c r="W1488" s="307"/>
    </row>
    <row r="1489" spans="1:23" s="306" customFormat="1" x14ac:dyDescent="0.2">
      <c r="A1489" s="378"/>
      <c r="B1489" s="308"/>
      <c r="C1489" s="330"/>
      <c r="D1489" s="349"/>
      <c r="E1489" s="349"/>
      <c r="F1489" s="349"/>
      <c r="I1489" s="307"/>
      <c r="J1489" s="307"/>
      <c r="K1489" s="307"/>
      <c r="L1489" s="307"/>
      <c r="M1489" s="307"/>
      <c r="N1489" s="307"/>
      <c r="O1489" s="307"/>
      <c r="P1489" s="307"/>
      <c r="Q1489" s="307"/>
      <c r="R1489" s="307"/>
      <c r="S1489" s="307"/>
      <c r="T1489" s="307"/>
      <c r="U1489" s="307"/>
      <c r="V1489" s="307"/>
      <c r="W1489" s="307"/>
    </row>
    <row r="1490" spans="1:23" s="306" customFormat="1" x14ac:dyDescent="0.2">
      <c r="A1490" s="378"/>
      <c r="B1490" s="308"/>
      <c r="C1490" s="330"/>
      <c r="D1490" s="349"/>
      <c r="E1490" s="349"/>
      <c r="F1490" s="349"/>
      <c r="I1490" s="307"/>
      <c r="J1490" s="307"/>
      <c r="K1490" s="307"/>
      <c r="L1490" s="307"/>
      <c r="M1490" s="307"/>
      <c r="N1490" s="307"/>
      <c r="O1490" s="307"/>
      <c r="P1490" s="307"/>
      <c r="Q1490" s="307"/>
      <c r="R1490" s="307"/>
      <c r="S1490" s="307"/>
      <c r="T1490" s="307"/>
      <c r="U1490" s="307"/>
      <c r="V1490" s="307"/>
      <c r="W1490" s="307"/>
    </row>
    <row r="1491" spans="1:23" s="306" customFormat="1" x14ac:dyDescent="0.2">
      <c r="A1491" s="378"/>
      <c r="B1491" s="308"/>
      <c r="C1491" s="330"/>
      <c r="D1491" s="349"/>
      <c r="E1491" s="349"/>
      <c r="F1491" s="349"/>
      <c r="I1491" s="307"/>
      <c r="J1491" s="307"/>
      <c r="K1491" s="307"/>
      <c r="L1491" s="307"/>
      <c r="M1491" s="307"/>
      <c r="N1491" s="307"/>
      <c r="O1491" s="307"/>
      <c r="P1491" s="307"/>
      <c r="Q1491" s="307"/>
      <c r="R1491" s="307"/>
      <c r="S1491" s="307"/>
      <c r="T1491" s="307"/>
      <c r="U1491" s="307"/>
      <c r="V1491" s="307"/>
      <c r="W1491" s="307"/>
    </row>
    <row r="1492" spans="1:23" s="306" customFormat="1" x14ac:dyDescent="0.2">
      <c r="A1492" s="378"/>
      <c r="B1492" s="308"/>
      <c r="C1492" s="330"/>
      <c r="D1492" s="349"/>
      <c r="E1492" s="349"/>
      <c r="F1492" s="349"/>
      <c r="I1492" s="307"/>
      <c r="J1492" s="307"/>
      <c r="K1492" s="307"/>
      <c r="L1492" s="307"/>
      <c r="M1492" s="307"/>
      <c r="N1492" s="307"/>
      <c r="O1492" s="307"/>
      <c r="P1492" s="307"/>
      <c r="Q1492" s="307"/>
      <c r="R1492" s="307"/>
      <c r="S1492" s="307"/>
      <c r="T1492" s="307"/>
      <c r="U1492" s="307"/>
      <c r="V1492" s="307"/>
      <c r="W1492" s="307"/>
    </row>
    <row r="1493" spans="1:23" s="306" customFormat="1" x14ac:dyDescent="0.2">
      <c r="A1493" s="378"/>
      <c r="B1493" s="308"/>
      <c r="C1493" s="330"/>
      <c r="D1493" s="349"/>
      <c r="E1493" s="349"/>
      <c r="F1493" s="349"/>
      <c r="I1493" s="307"/>
      <c r="J1493" s="307"/>
      <c r="K1493" s="307"/>
      <c r="L1493" s="307"/>
      <c r="M1493" s="307"/>
      <c r="N1493" s="307"/>
      <c r="O1493" s="307"/>
      <c r="P1493" s="307"/>
      <c r="Q1493" s="307"/>
      <c r="R1493" s="307"/>
      <c r="S1493" s="307"/>
      <c r="T1493" s="307"/>
      <c r="U1493" s="307"/>
      <c r="V1493" s="307"/>
      <c r="W1493" s="307"/>
    </row>
    <row r="1494" spans="1:23" s="306" customFormat="1" x14ac:dyDescent="0.2">
      <c r="A1494" s="378"/>
      <c r="B1494" s="308"/>
      <c r="C1494" s="330"/>
      <c r="D1494" s="349"/>
      <c r="E1494" s="349"/>
      <c r="F1494" s="349"/>
      <c r="I1494" s="307"/>
      <c r="J1494" s="307"/>
      <c r="K1494" s="307"/>
      <c r="L1494" s="307"/>
      <c r="M1494" s="307"/>
      <c r="N1494" s="307"/>
      <c r="O1494" s="307"/>
      <c r="P1494" s="307"/>
      <c r="Q1494" s="307"/>
      <c r="R1494" s="307"/>
      <c r="S1494" s="307"/>
      <c r="T1494" s="307"/>
      <c r="U1494" s="307"/>
      <c r="V1494" s="307"/>
      <c r="W1494" s="307"/>
    </row>
    <row r="1495" spans="1:23" s="306" customFormat="1" x14ac:dyDescent="0.2">
      <c r="A1495" s="378"/>
      <c r="B1495" s="308"/>
      <c r="C1495" s="330"/>
      <c r="D1495" s="349"/>
      <c r="E1495" s="349"/>
      <c r="F1495" s="349"/>
      <c r="I1495" s="307"/>
      <c r="J1495" s="307"/>
      <c r="K1495" s="307"/>
      <c r="L1495" s="307"/>
      <c r="M1495" s="307"/>
      <c r="N1495" s="307"/>
      <c r="O1495" s="307"/>
      <c r="P1495" s="307"/>
      <c r="Q1495" s="307"/>
      <c r="R1495" s="307"/>
      <c r="S1495" s="307"/>
      <c r="T1495" s="307"/>
      <c r="U1495" s="307"/>
      <c r="V1495" s="307"/>
      <c r="W1495" s="307"/>
    </row>
    <row r="1496" spans="1:23" s="306" customFormat="1" x14ac:dyDescent="0.2">
      <c r="A1496" s="378"/>
      <c r="B1496" s="308"/>
      <c r="C1496" s="330"/>
      <c r="D1496" s="349"/>
      <c r="E1496" s="349"/>
      <c r="F1496" s="349"/>
      <c r="I1496" s="307"/>
      <c r="J1496" s="307"/>
      <c r="K1496" s="307"/>
      <c r="L1496" s="307"/>
      <c r="M1496" s="307"/>
      <c r="N1496" s="307"/>
      <c r="O1496" s="307"/>
      <c r="P1496" s="307"/>
      <c r="Q1496" s="307"/>
      <c r="R1496" s="307"/>
      <c r="S1496" s="307"/>
      <c r="T1496" s="307"/>
      <c r="U1496" s="307"/>
      <c r="V1496" s="307"/>
      <c r="W1496" s="307"/>
    </row>
    <row r="1497" spans="1:23" s="306" customFormat="1" x14ac:dyDescent="0.2">
      <c r="A1497" s="378"/>
      <c r="B1497" s="308"/>
      <c r="C1497" s="330"/>
      <c r="D1497" s="349"/>
      <c r="E1497" s="349"/>
      <c r="F1497" s="349"/>
      <c r="I1497" s="307"/>
      <c r="J1497" s="307"/>
      <c r="K1497" s="307"/>
      <c r="L1497" s="307"/>
      <c r="M1497" s="307"/>
      <c r="N1497" s="307"/>
      <c r="O1497" s="307"/>
      <c r="P1497" s="307"/>
      <c r="Q1497" s="307"/>
      <c r="R1497" s="307"/>
      <c r="S1497" s="307"/>
      <c r="T1497" s="307"/>
      <c r="U1497" s="307"/>
      <c r="V1497" s="307"/>
      <c r="W1497" s="307"/>
    </row>
    <row r="1498" spans="1:23" s="306" customFormat="1" x14ac:dyDescent="0.2">
      <c r="A1498" s="378"/>
      <c r="B1498" s="308"/>
      <c r="C1498" s="330"/>
      <c r="D1498" s="349"/>
      <c r="E1498" s="349"/>
      <c r="F1498" s="349"/>
      <c r="I1498" s="307"/>
      <c r="J1498" s="307"/>
      <c r="K1498" s="307"/>
      <c r="L1498" s="307"/>
      <c r="M1498" s="307"/>
      <c r="N1498" s="307"/>
      <c r="O1498" s="307"/>
      <c r="P1498" s="307"/>
      <c r="Q1498" s="307"/>
      <c r="R1498" s="307"/>
      <c r="S1498" s="307"/>
      <c r="T1498" s="307"/>
      <c r="U1498" s="307"/>
      <c r="V1498" s="307"/>
      <c r="W1498" s="307"/>
    </row>
    <row r="1499" spans="1:23" s="306" customFormat="1" x14ac:dyDescent="0.2">
      <c r="A1499" s="378"/>
      <c r="B1499" s="308"/>
      <c r="C1499" s="330"/>
      <c r="D1499" s="349"/>
      <c r="E1499" s="349"/>
      <c r="F1499" s="349"/>
      <c r="I1499" s="307"/>
      <c r="J1499" s="307"/>
      <c r="K1499" s="307"/>
      <c r="L1499" s="307"/>
      <c r="M1499" s="307"/>
      <c r="N1499" s="307"/>
      <c r="O1499" s="307"/>
      <c r="P1499" s="307"/>
      <c r="Q1499" s="307"/>
      <c r="R1499" s="307"/>
      <c r="S1499" s="307"/>
      <c r="T1499" s="307"/>
      <c r="U1499" s="307"/>
      <c r="V1499" s="307"/>
      <c r="W1499" s="307"/>
    </row>
    <row r="1500" spans="1:23" s="306" customFormat="1" x14ac:dyDescent="0.2">
      <c r="A1500" s="378"/>
      <c r="B1500" s="308"/>
      <c r="C1500" s="330"/>
      <c r="D1500" s="349"/>
      <c r="E1500" s="349"/>
      <c r="F1500" s="349"/>
      <c r="I1500" s="307"/>
      <c r="J1500" s="307"/>
      <c r="K1500" s="307"/>
      <c r="L1500" s="307"/>
      <c r="M1500" s="307"/>
      <c r="N1500" s="307"/>
      <c r="O1500" s="307"/>
      <c r="P1500" s="307"/>
      <c r="Q1500" s="307"/>
      <c r="R1500" s="307"/>
      <c r="S1500" s="307"/>
      <c r="T1500" s="307"/>
      <c r="U1500" s="307"/>
      <c r="V1500" s="307"/>
      <c r="W1500" s="307"/>
    </row>
    <row r="1501" spans="1:23" s="306" customFormat="1" x14ac:dyDescent="0.2">
      <c r="A1501" s="378"/>
      <c r="B1501" s="308"/>
      <c r="C1501" s="330"/>
      <c r="D1501" s="349"/>
      <c r="E1501" s="349"/>
      <c r="F1501" s="349"/>
      <c r="I1501" s="307"/>
      <c r="J1501" s="307"/>
      <c r="K1501" s="307"/>
      <c r="L1501" s="307"/>
      <c r="M1501" s="307"/>
      <c r="N1501" s="307"/>
      <c r="O1501" s="307"/>
      <c r="P1501" s="307"/>
      <c r="Q1501" s="307"/>
      <c r="R1501" s="307"/>
      <c r="S1501" s="307"/>
      <c r="T1501" s="307"/>
      <c r="U1501" s="307"/>
      <c r="V1501" s="307"/>
      <c r="W1501" s="307"/>
    </row>
    <row r="1502" spans="1:23" s="306" customFormat="1" x14ac:dyDescent="0.2">
      <c r="A1502" s="378"/>
      <c r="B1502" s="308"/>
      <c r="C1502" s="330"/>
      <c r="D1502" s="349"/>
      <c r="E1502" s="349"/>
      <c r="F1502" s="349"/>
      <c r="I1502" s="307"/>
      <c r="J1502" s="307"/>
      <c r="K1502" s="307"/>
      <c r="L1502" s="307"/>
      <c r="M1502" s="307"/>
      <c r="N1502" s="307"/>
      <c r="O1502" s="307"/>
      <c r="P1502" s="307"/>
      <c r="Q1502" s="307"/>
      <c r="R1502" s="307"/>
      <c r="S1502" s="307"/>
      <c r="T1502" s="307"/>
      <c r="U1502" s="307"/>
      <c r="V1502" s="307"/>
      <c r="W1502" s="307"/>
    </row>
    <row r="1503" spans="1:23" s="306" customFormat="1" x14ac:dyDescent="0.2">
      <c r="A1503" s="378"/>
      <c r="B1503" s="308"/>
      <c r="C1503" s="330"/>
      <c r="D1503" s="349"/>
      <c r="E1503" s="349"/>
      <c r="F1503" s="349"/>
      <c r="I1503" s="307"/>
      <c r="J1503" s="307"/>
      <c r="K1503" s="307"/>
      <c r="L1503" s="307"/>
      <c r="M1503" s="307"/>
      <c r="N1503" s="307"/>
      <c r="O1503" s="307"/>
      <c r="P1503" s="307"/>
      <c r="Q1503" s="307"/>
      <c r="R1503" s="307"/>
      <c r="S1503" s="307"/>
      <c r="T1503" s="307"/>
      <c r="U1503" s="307"/>
      <c r="V1503" s="307"/>
      <c r="W1503" s="307"/>
    </row>
    <row r="1504" spans="1:23" s="306" customFormat="1" x14ac:dyDescent="0.2">
      <c r="A1504" s="378"/>
      <c r="B1504" s="308"/>
      <c r="C1504" s="330"/>
      <c r="D1504" s="349"/>
      <c r="E1504" s="349"/>
      <c r="F1504" s="349"/>
      <c r="I1504" s="307"/>
      <c r="J1504" s="307"/>
      <c r="K1504" s="307"/>
      <c r="L1504" s="307"/>
      <c r="M1504" s="307"/>
      <c r="N1504" s="307"/>
      <c r="O1504" s="307"/>
      <c r="P1504" s="307"/>
      <c r="Q1504" s="307"/>
      <c r="R1504" s="307"/>
      <c r="S1504" s="307"/>
      <c r="T1504" s="307"/>
      <c r="U1504" s="307"/>
      <c r="V1504" s="307"/>
      <c r="W1504" s="307"/>
    </row>
    <row r="1505" spans="1:23" s="306" customFormat="1" x14ac:dyDescent="0.2">
      <c r="A1505" s="378"/>
      <c r="B1505" s="308"/>
      <c r="C1505" s="330"/>
      <c r="D1505" s="349"/>
      <c r="E1505" s="349"/>
      <c r="F1505" s="349"/>
      <c r="I1505" s="307"/>
      <c r="J1505" s="307"/>
      <c r="K1505" s="307"/>
      <c r="L1505" s="307"/>
      <c r="M1505" s="307"/>
      <c r="N1505" s="307"/>
      <c r="O1505" s="307"/>
      <c r="P1505" s="307"/>
      <c r="Q1505" s="307"/>
      <c r="R1505" s="307"/>
      <c r="S1505" s="307"/>
      <c r="T1505" s="307"/>
      <c r="U1505" s="307"/>
      <c r="V1505" s="307"/>
      <c r="W1505" s="307"/>
    </row>
    <row r="1506" spans="1:23" s="306" customFormat="1" x14ac:dyDescent="0.2">
      <c r="A1506" s="378"/>
      <c r="B1506" s="308"/>
      <c r="C1506" s="330"/>
      <c r="D1506" s="349"/>
      <c r="E1506" s="349"/>
      <c r="F1506" s="349"/>
      <c r="I1506" s="307"/>
      <c r="J1506" s="307"/>
      <c r="K1506" s="307"/>
      <c r="L1506" s="307"/>
      <c r="M1506" s="307"/>
      <c r="N1506" s="307"/>
      <c r="O1506" s="307"/>
      <c r="P1506" s="307"/>
      <c r="Q1506" s="307"/>
      <c r="R1506" s="307"/>
      <c r="S1506" s="307"/>
      <c r="T1506" s="307"/>
      <c r="U1506" s="307"/>
      <c r="V1506" s="307"/>
      <c r="W1506" s="307"/>
    </row>
    <row r="1507" spans="1:23" s="306" customFormat="1" x14ac:dyDescent="0.2">
      <c r="A1507" s="378"/>
      <c r="B1507" s="308"/>
      <c r="C1507" s="330"/>
      <c r="D1507" s="349"/>
      <c r="E1507" s="349"/>
      <c r="F1507" s="349"/>
      <c r="I1507" s="307"/>
      <c r="J1507" s="307"/>
      <c r="K1507" s="307"/>
      <c r="L1507" s="307"/>
      <c r="M1507" s="307"/>
      <c r="N1507" s="307"/>
      <c r="O1507" s="307"/>
      <c r="P1507" s="307"/>
      <c r="Q1507" s="307"/>
      <c r="R1507" s="307"/>
      <c r="S1507" s="307"/>
      <c r="T1507" s="307"/>
      <c r="U1507" s="307"/>
      <c r="V1507" s="307"/>
      <c r="W1507" s="307"/>
    </row>
    <row r="1508" spans="1:23" s="306" customFormat="1" x14ac:dyDescent="0.2">
      <c r="A1508" s="378"/>
      <c r="B1508" s="308"/>
      <c r="C1508" s="330"/>
      <c r="D1508" s="349"/>
      <c r="E1508" s="349"/>
      <c r="F1508" s="349"/>
      <c r="I1508" s="307"/>
      <c r="J1508" s="307"/>
      <c r="K1508" s="307"/>
      <c r="L1508" s="307"/>
      <c r="M1508" s="307"/>
      <c r="N1508" s="307"/>
      <c r="O1508" s="307"/>
      <c r="P1508" s="307"/>
      <c r="Q1508" s="307"/>
      <c r="R1508" s="307"/>
      <c r="S1508" s="307"/>
      <c r="T1508" s="307"/>
      <c r="U1508" s="307"/>
      <c r="V1508" s="307"/>
      <c r="W1508" s="307"/>
    </row>
    <row r="1509" spans="1:23" s="306" customFormat="1" x14ac:dyDescent="0.2">
      <c r="A1509" s="378"/>
      <c r="B1509" s="308"/>
      <c r="C1509" s="330"/>
      <c r="D1509" s="349"/>
      <c r="E1509" s="349"/>
      <c r="F1509" s="349"/>
      <c r="I1509" s="307"/>
      <c r="J1509" s="307"/>
      <c r="K1509" s="307"/>
      <c r="L1509" s="307"/>
      <c r="M1509" s="307"/>
      <c r="N1509" s="307"/>
      <c r="O1509" s="307"/>
      <c r="P1509" s="307"/>
      <c r="Q1509" s="307"/>
      <c r="R1509" s="307"/>
      <c r="S1509" s="307"/>
      <c r="T1509" s="307"/>
      <c r="U1509" s="307"/>
      <c r="V1509" s="307"/>
      <c r="W1509" s="307"/>
    </row>
    <row r="1510" spans="1:23" s="306" customFormat="1" x14ac:dyDescent="0.2">
      <c r="A1510" s="378"/>
      <c r="B1510" s="308"/>
      <c r="C1510" s="330"/>
      <c r="D1510" s="349"/>
      <c r="E1510" s="349"/>
      <c r="F1510" s="349"/>
      <c r="I1510" s="307"/>
      <c r="J1510" s="307"/>
      <c r="K1510" s="307"/>
      <c r="L1510" s="307"/>
      <c r="M1510" s="307"/>
      <c r="N1510" s="307"/>
      <c r="O1510" s="307"/>
      <c r="P1510" s="307"/>
      <c r="Q1510" s="307"/>
      <c r="R1510" s="307"/>
      <c r="S1510" s="307"/>
      <c r="T1510" s="307"/>
      <c r="U1510" s="307"/>
      <c r="V1510" s="307"/>
      <c r="W1510" s="307"/>
    </row>
    <row r="1511" spans="1:23" s="306" customFormat="1" x14ac:dyDescent="0.2">
      <c r="A1511" s="378"/>
      <c r="B1511" s="308"/>
      <c r="C1511" s="330"/>
      <c r="D1511" s="349"/>
      <c r="E1511" s="349"/>
      <c r="F1511" s="349"/>
      <c r="I1511" s="307"/>
      <c r="J1511" s="307"/>
      <c r="K1511" s="307"/>
      <c r="L1511" s="307"/>
      <c r="M1511" s="307"/>
      <c r="N1511" s="307"/>
      <c r="O1511" s="307"/>
      <c r="P1511" s="307"/>
      <c r="Q1511" s="307"/>
      <c r="R1511" s="307"/>
      <c r="S1511" s="307"/>
      <c r="T1511" s="307"/>
      <c r="U1511" s="307"/>
      <c r="V1511" s="307"/>
      <c r="W1511" s="307"/>
    </row>
    <row r="1512" spans="1:23" s="306" customFormat="1" x14ac:dyDescent="0.2">
      <c r="A1512" s="378"/>
      <c r="B1512" s="308"/>
      <c r="C1512" s="330"/>
      <c r="D1512" s="349"/>
      <c r="E1512" s="349"/>
      <c r="F1512" s="349"/>
      <c r="I1512" s="307"/>
      <c r="J1512" s="307"/>
      <c r="K1512" s="307"/>
      <c r="L1512" s="307"/>
      <c r="M1512" s="307"/>
      <c r="N1512" s="307"/>
      <c r="O1512" s="307"/>
      <c r="P1512" s="307"/>
      <c r="Q1512" s="307"/>
      <c r="R1512" s="307"/>
      <c r="S1512" s="307"/>
      <c r="T1512" s="307"/>
      <c r="U1512" s="307"/>
      <c r="V1512" s="307"/>
      <c r="W1512" s="307"/>
    </row>
    <row r="1513" spans="1:23" s="306" customFormat="1" x14ac:dyDescent="0.2">
      <c r="A1513" s="378"/>
      <c r="B1513" s="308"/>
      <c r="C1513" s="330"/>
      <c r="D1513" s="349"/>
      <c r="E1513" s="349"/>
      <c r="F1513" s="349"/>
      <c r="I1513" s="307"/>
      <c r="J1513" s="307"/>
      <c r="K1513" s="307"/>
      <c r="L1513" s="307"/>
      <c r="M1513" s="307"/>
      <c r="N1513" s="307"/>
      <c r="O1513" s="307"/>
      <c r="P1513" s="307"/>
      <c r="Q1513" s="307"/>
      <c r="R1513" s="307"/>
      <c r="S1513" s="307"/>
      <c r="T1513" s="307"/>
      <c r="U1513" s="307"/>
      <c r="V1513" s="307"/>
      <c r="W1513" s="307"/>
    </row>
    <row r="1514" spans="1:23" s="306" customFormat="1" x14ac:dyDescent="0.2">
      <c r="A1514" s="378"/>
      <c r="B1514" s="308"/>
      <c r="C1514" s="330"/>
      <c r="D1514" s="349"/>
      <c r="E1514" s="349"/>
      <c r="F1514" s="349"/>
      <c r="I1514" s="307"/>
      <c r="J1514" s="307"/>
      <c r="K1514" s="307"/>
      <c r="L1514" s="307"/>
      <c r="M1514" s="307"/>
      <c r="N1514" s="307"/>
      <c r="O1514" s="307"/>
      <c r="P1514" s="307"/>
      <c r="Q1514" s="307"/>
      <c r="R1514" s="307"/>
      <c r="S1514" s="307"/>
      <c r="T1514" s="307"/>
      <c r="U1514" s="307"/>
      <c r="V1514" s="307"/>
      <c r="W1514" s="307"/>
    </row>
    <row r="1515" spans="1:23" s="306" customFormat="1" x14ac:dyDescent="0.2">
      <c r="A1515" s="378"/>
      <c r="B1515" s="308"/>
      <c r="C1515" s="330"/>
      <c r="D1515" s="349"/>
      <c r="E1515" s="349"/>
      <c r="F1515" s="349"/>
      <c r="I1515" s="307"/>
      <c r="J1515" s="307"/>
      <c r="K1515" s="307"/>
      <c r="L1515" s="307"/>
      <c r="M1515" s="307"/>
      <c r="N1515" s="307"/>
      <c r="O1515" s="307"/>
      <c r="P1515" s="307"/>
      <c r="Q1515" s="307"/>
      <c r="R1515" s="307"/>
      <c r="S1515" s="307"/>
      <c r="T1515" s="307"/>
      <c r="U1515" s="307"/>
      <c r="V1515" s="307"/>
      <c r="W1515" s="307"/>
    </row>
    <row r="1516" spans="1:23" s="306" customFormat="1" x14ac:dyDescent="0.2">
      <c r="A1516" s="378"/>
      <c r="B1516" s="308"/>
      <c r="C1516" s="330"/>
      <c r="D1516" s="349"/>
      <c r="E1516" s="349"/>
      <c r="F1516" s="349"/>
      <c r="I1516" s="307"/>
      <c r="J1516" s="307"/>
      <c r="K1516" s="307"/>
      <c r="L1516" s="307"/>
      <c r="M1516" s="307"/>
      <c r="N1516" s="307"/>
      <c r="O1516" s="307"/>
      <c r="P1516" s="307"/>
      <c r="Q1516" s="307"/>
      <c r="R1516" s="307"/>
      <c r="S1516" s="307"/>
      <c r="T1516" s="307"/>
      <c r="U1516" s="307"/>
      <c r="V1516" s="307"/>
      <c r="W1516" s="307"/>
    </row>
    <row r="1517" spans="1:23" s="306" customFormat="1" x14ac:dyDescent="0.2">
      <c r="A1517" s="378"/>
      <c r="B1517" s="308"/>
      <c r="C1517" s="330"/>
      <c r="D1517" s="349"/>
      <c r="E1517" s="349"/>
      <c r="F1517" s="349"/>
      <c r="I1517" s="307"/>
      <c r="J1517" s="307"/>
      <c r="K1517" s="307"/>
      <c r="L1517" s="307"/>
      <c r="M1517" s="307"/>
      <c r="N1517" s="307"/>
      <c r="O1517" s="307"/>
      <c r="P1517" s="307"/>
      <c r="Q1517" s="307"/>
      <c r="R1517" s="307"/>
      <c r="S1517" s="307"/>
      <c r="T1517" s="307"/>
      <c r="U1517" s="307"/>
      <c r="V1517" s="307"/>
      <c r="W1517" s="307"/>
    </row>
    <row r="1518" spans="1:23" s="306" customFormat="1" x14ac:dyDescent="0.2">
      <c r="A1518" s="378"/>
      <c r="B1518" s="308"/>
      <c r="C1518" s="330"/>
      <c r="D1518" s="349"/>
      <c r="E1518" s="349"/>
      <c r="F1518" s="349"/>
      <c r="I1518" s="307"/>
      <c r="J1518" s="307"/>
      <c r="K1518" s="307"/>
      <c r="L1518" s="307"/>
      <c r="M1518" s="307"/>
      <c r="N1518" s="307"/>
      <c r="O1518" s="307"/>
      <c r="P1518" s="307"/>
      <c r="Q1518" s="307"/>
      <c r="R1518" s="307"/>
      <c r="S1518" s="307"/>
      <c r="T1518" s="307"/>
      <c r="U1518" s="307"/>
      <c r="V1518" s="307"/>
      <c r="W1518" s="307"/>
    </row>
    <row r="1519" spans="1:23" s="306" customFormat="1" x14ac:dyDescent="0.2">
      <c r="A1519" s="378"/>
      <c r="B1519" s="308"/>
      <c r="C1519" s="330"/>
      <c r="D1519" s="349"/>
      <c r="E1519" s="349"/>
      <c r="F1519" s="349"/>
      <c r="I1519" s="307"/>
      <c r="J1519" s="307"/>
      <c r="K1519" s="307"/>
      <c r="L1519" s="307"/>
      <c r="M1519" s="307"/>
      <c r="N1519" s="307"/>
      <c r="O1519" s="307"/>
      <c r="P1519" s="307"/>
      <c r="Q1519" s="307"/>
      <c r="R1519" s="307"/>
      <c r="S1519" s="307"/>
      <c r="T1519" s="307"/>
      <c r="U1519" s="307"/>
      <c r="V1519" s="307"/>
      <c r="W1519" s="307"/>
    </row>
    <row r="1520" spans="1:23" s="306" customFormat="1" x14ac:dyDescent="0.2">
      <c r="A1520" s="378"/>
      <c r="B1520" s="308"/>
      <c r="C1520" s="330"/>
      <c r="D1520" s="349"/>
      <c r="E1520" s="349"/>
      <c r="F1520" s="349"/>
      <c r="I1520" s="307"/>
      <c r="J1520" s="307"/>
      <c r="K1520" s="307"/>
      <c r="L1520" s="307"/>
      <c r="M1520" s="307"/>
      <c r="N1520" s="307"/>
      <c r="O1520" s="307"/>
      <c r="P1520" s="307"/>
      <c r="Q1520" s="307"/>
      <c r="R1520" s="307"/>
      <c r="S1520" s="307"/>
      <c r="T1520" s="307"/>
      <c r="U1520" s="307"/>
      <c r="V1520" s="307"/>
      <c r="W1520" s="307"/>
    </row>
    <row r="1521" spans="1:23" s="306" customFormat="1" x14ac:dyDescent="0.2">
      <c r="A1521" s="378"/>
      <c r="B1521" s="308"/>
      <c r="C1521" s="330"/>
      <c r="D1521" s="349"/>
      <c r="E1521" s="349"/>
      <c r="F1521" s="349"/>
      <c r="I1521" s="307"/>
      <c r="J1521" s="307"/>
      <c r="K1521" s="307"/>
      <c r="L1521" s="307"/>
      <c r="M1521" s="307"/>
      <c r="N1521" s="307"/>
      <c r="O1521" s="307"/>
      <c r="P1521" s="307"/>
      <c r="Q1521" s="307"/>
      <c r="R1521" s="307"/>
      <c r="S1521" s="307"/>
      <c r="T1521" s="307"/>
      <c r="U1521" s="307"/>
      <c r="V1521" s="307"/>
      <c r="W1521" s="307"/>
    </row>
    <row r="1522" spans="1:23" s="306" customFormat="1" x14ac:dyDescent="0.2">
      <c r="A1522" s="378"/>
      <c r="B1522" s="308"/>
      <c r="C1522" s="330"/>
      <c r="D1522" s="349"/>
      <c r="E1522" s="349"/>
      <c r="F1522" s="349"/>
      <c r="I1522" s="307"/>
      <c r="J1522" s="307"/>
      <c r="K1522" s="307"/>
      <c r="L1522" s="307"/>
      <c r="M1522" s="307"/>
      <c r="N1522" s="307"/>
      <c r="O1522" s="307"/>
      <c r="P1522" s="307"/>
      <c r="Q1522" s="307"/>
      <c r="R1522" s="307"/>
      <c r="S1522" s="307"/>
      <c r="T1522" s="307"/>
      <c r="U1522" s="307"/>
      <c r="V1522" s="307"/>
      <c r="W1522" s="307"/>
    </row>
    <row r="1523" spans="1:23" s="306" customFormat="1" x14ac:dyDescent="0.2">
      <c r="A1523" s="378"/>
      <c r="B1523" s="308"/>
      <c r="C1523" s="330"/>
      <c r="D1523" s="349"/>
      <c r="E1523" s="349"/>
      <c r="F1523" s="349"/>
      <c r="I1523" s="307"/>
      <c r="J1523" s="307"/>
      <c r="K1523" s="307"/>
      <c r="L1523" s="307"/>
      <c r="M1523" s="307"/>
      <c r="N1523" s="307"/>
      <c r="O1523" s="307"/>
      <c r="P1523" s="307"/>
      <c r="Q1523" s="307"/>
      <c r="R1523" s="307"/>
      <c r="S1523" s="307"/>
      <c r="T1523" s="307"/>
      <c r="U1523" s="307"/>
      <c r="V1523" s="307"/>
      <c r="W1523" s="307"/>
    </row>
    <row r="1524" spans="1:23" s="306" customFormat="1" x14ac:dyDescent="0.2">
      <c r="A1524" s="378"/>
      <c r="B1524" s="308"/>
      <c r="C1524" s="330"/>
      <c r="D1524" s="349"/>
      <c r="E1524" s="349"/>
      <c r="F1524" s="349"/>
      <c r="I1524" s="307"/>
      <c r="J1524" s="307"/>
      <c r="K1524" s="307"/>
      <c r="L1524" s="307"/>
      <c r="M1524" s="307"/>
      <c r="N1524" s="307"/>
      <c r="O1524" s="307"/>
      <c r="P1524" s="307"/>
      <c r="Q1524" s="307"/>
      <c r="R1524" s="307"/>
      <c r="S1524" s="307"/>
      <c r="T1524" s="307"/>
      <c r="U1524" s="307"/>
      <c r="V1524" s="307"/>
      <c r="W1524" s="307"/>
    </row>
    <row r="1525" spans="1:23" s="306" customFormat="1" x14ac:dyDescent="0.2">
      <c r="A1525" s="378"/>
      <c r="B1525" s="308"/>
      <c r="C1525" s="330"/>
      <c r="D1525" s="349"/>
      <c r="E1525" s="349"/>
      <c r="F1525" s="349"/>
      <c r="I1525" s="307"/>
      <c r="J1525" s="307"/>
      <c r="K1525" s="307"/>
      <c r="L1525" s="307"/>
      <c r="M1525" s="307"/>
      <c r="N1525" s="307"/>
      <c r="O1525" s="307"/>
      <c r="P1525" s="307"/>
      <c r="Q1525" s="307"/>
      <c r="R1525" s="307"/>
      <c r="S1525" s="307"/>
      <c r="T1525" s="307"/>
      <c r="U1525" s="307"/>
      <c r="V1525" s="307"/>
      <c r="W1525" s="307"/>
    </row>
    <row r="1526" spans="1:23" s="306" customFormat="1" x14ac:dyDescent="0.2">
      <c r="A1526" s="378"/>
      <c r="B1526" s="308"/>
      <c r="C1526" s="330"/>
      <c r="D1526" s="349"/>
      <c r="E1526" s="349"/>
      <c r="F1526" s="349"/>
      <c r="I1526" s="307"/>
      <c r="J1526" s="307"/>
      <c r="K1526" s="307"/>
      <c r="L1526" s="307"/>
      <c r="M1526" s="307"/>
      <c r="N1526" s="307"/>
      <c r="O1526" s="307"/>
      <c r="P1526" s="307"/>
      <c r="Q1526" s="307"/>
      <c r="R1526" s="307"/>
      <c r="S1526" s="307"/>
      <c r="T1526" s="307"/>
      <c r="U1526" s="307"/>
      <c r="V1526" s="307"/>
      <c r="W1526" s="307"/>
    </row>
    <row r="1527" spans="1:23" s="306" customFormat="1" x14ac:dyDescent="0.2">
      <c r="A1527" s="378"/>
      <c r="B1527" s="308"/>
      <c r="C1527" s="330"/>
      <c r="D1527" s="349"/>
      <c r="E1527" s="349"/>
      <c r="F1527" s="349"/>
      <c r="I1527" s="307"/>
      <c r="J1527" s="307"/>
      <c r="K1527" s="307"/>
      <c r="L1527" s="307"/>
      <c r="M1527" s="307"/>
      <c r="N1527" s="307"/>
      <c r="O1527" s="307"/>
      <c r="P1527" s="307"/>
      <c r="Q1527" s="307"/>
      <c r="R1527" s="307"/>
      <c r="S1527" s="307"/>
      <c r="T1527" s="307"/>
      <c r="U1527" s="307"/>
      <c r="V1527" s="307"/>
      <c r="W1527" s="307"/>
    </row>
    <row r="1528" spans="1:23" s="306" customFormat="1" x14ac:dyDescent="0.2">
      <c r="A1528" s="378"/>
      <c r="B1528" s="308"/>
      <c r="C1528" s="330"/>
      <c r="D1528" s="349"/>
      <c r="E1528" s="349"/>
      <c r="F1528" s="349"/>
      <c r="I1528" s="307"/>
      <c r="J1528" s="307"/>
      <c r="K1528" s="307"/>
      <c r="L1528" s="307"/>
      <c r="M1528" s="307"/>
      <c r="N1528" s="307"/>
      <c r="O1528" s="307"/>
      <c r="P1528" s="307"/>
      <c r="Q1528" s="307"/>
      <c r="R1528" s="307"/>
      <c r="S1528" s="307"/>
      <c r="T1528" s="307"/>
      <c r="U1528" s="307"/>
      <c r="V1528" s="307"/>
      <c r="W1528" s="307"/>
    </row>
    <row r="1529" spans="1:23" s="306" customFormat="1" x14ac:dyDescent="0.2">
      <c r="A1529" s="378"/>
      <c r="B1529" s="308"/>
      <c r="C1529" s="330"/>
      <c r="D1529" s="349"/>
      <c r="E1529" s="349"/>
      <c r="F1529" s="349"/>
      <c r="I1529" s="307"/>
      <c r="J1529" s="307"/>
      <c r="K1529" s="307"/>
      <c r="L1529" s="307"/>
      <c r="M1529" s="307"/>
      <c r="N1529" s="307"/>
      <c r="O1529" s="307"/>
      <c r="P1529" s="307"/>
      <c r="Q1529" s="307"/>
      <c r="R1529" s="307"/>
      <c r="S1529" s="307"/>
      <c r="T1529" s="307"/>
      <c r="U1529" s="307"/>
      <c r="V1529" s="307"/>
      <c r="W1529" s="307"/>
    </row>
    <row r="1530" spans="1:23" s="306" customFormat="1" x14ac:dyDescent="0.2">
      <c r="A1530" s="378"/>
      <c r="B1530" s="308"/>
      <c r="C1530" s="330"/>
      <c r="D1530" s="349"/>
      <c r="E1530" s="349"/>
      <c r="F1530" s="349"/>
      <c r="I1530" s="307"/>
      <c r="J1530" s="307"/>
      <c r="K1530" s="307"/>
      <c r="L1530" s="307"/>
      <c r="M1530" s="307"/>
      <c r="N1530" s="307"/>
      <c r="O1530" s="307"/>
      <c r="P1530" s="307"/>
      <c r="Q1530" s="307"/>
      <c r="R1530" s="307"/>
      <c r="S1530" s="307"/>
      <c r="T1530" s="307"/>
      <c r="U1530" s="307"/>
      <c r="V1530" s="307"/>
      <c r="W1530" s="307"/>
    </row>
    <row r="1531" spans="1:23" s="306" customFormat="1" x14ac:dyDescent="0.2">
      <c r="A1531" s="378"/>
      <c r="B1531" s="308"/>
      <c r="C1531" s="330"/>
      <c r="D1531" s="349"/>
      <c r="E1531" s="349"/>
      <c r="F1531" s="349"/>
      <c r="I1531" s="307"/>
      <c r="J1531" s="307"/>
      <c r="K1531" s="307"/>
      <c r="L1531" s="307"/>
      <c r="M1531" s="307"/>
      <c r="N1531" s="307"/>
      <c r="O1531" s="307"/>
      <c r="P1531" s="307"/>
      <c r="Q1531" s="307"/>
      <c r="R1531" s="307"/>
      <c r="S1531" s="307"/>
      <c r="T1531" s="307"/>
      <c r="U1531" s="307"/>
      <c r="V1531" s="307"/>
      <c r="W1531" s="307"/>
    </row>
    <row r="1532" spans="1:23" s="306" customFormat="1" x14ac:dyDescent="0.2">
      <c r="A1532" s="378"/>
      <c r="B1532" s="308"/>
      <c r="C1532" s="330"/>
      <c r="D1532" s="349"/>
      <c r="E1532" s="349"/>
      <c r="F1532" s="349"/>
      <c r="I1532" s="307"/>
      <c r="J1532" s="307"/>
      <c r="K1532" s="307"/>
      <c r="L1532" s="307"/>
      <c r="M1532" s="307"/>
      <c r="N1532" s="307"/>
      <c r="O1532" s="307"/>
      <c r="P1532" s="307"/>
      <c r="Q1532" s="307"/>
      <c r="R1532" s="307"/>
      <c r="S1532" s="307"/>
      <c r="T1532" s="307"/>
      <c r="U1532" s="307"/>
      <c r="V1532" s="307"/>
      <c r="W1532" s="307"/>
    </row>
    <row r="1533" spans="1:23" s="306" customFormat="1" x14ac:dyDescent="0.2">
      <c r="A1533" s="378"/>
      <c r="B1533" s="308"/>
      <c r="C1533" s="330"/>
      <c r="D1533" s="349"/>
      <c r="E1533" s="349"/>
      <c r="F1533" s="349"/>
      <c r="I1533" s="307"/>
      <c r="J1533" s="307"/>
      <c r="K1533" s="307"/>
      <c r="L1533" s="307"/>
      <c r="M1533" s="307"/>
      <c r="N1533" s="307"/>
      <c r="O1533" s="307"/>
      <c r="P1533" s="307"/>
      <c r="Q1533" s="307"/>
      <c r="R1533" s="307"/>
      <c r="S1533" s="307"/>
      <c r="T1533" s="307"/>
      <c r="U1533" s="307"/>
      <c r="V1533" s="307"/>
      <c r="W1533" s="307"/>
    </row>
    <row r="1534" spans="1:23" s="306" customFormat="1" x14ac:dyDescent="0.2">
      <c r="A1534" s="378"/>
      <c r="B1534" s="308"/>
      <c r="C1534" s="330"/>
      <c r="D1534" s="349"/>
      <c r="E1534" s="349"/>
      <c r="F1534" s="349"/>
      <c r="I1534" s="307"/>
      <c r="J1534" s="307"/>
      <c r="K1534" s="307"/>
      <c r="L1534" s="307"/>
      <c r="M1534" s="307"/>
      <c r="N1534" s="307"/>
      <c r="O1534" s="307"/>
      <c r="P1534" s="307"/>
      <c r="Q1534" s="307"/>
      <c r="R1534" s="307"/>
      <c r="S1534" s="307"/>
      <c r="T1534" s="307"/>
      <c r="U1534" s="307"/>
      <c r="V1534" s="307"/>
      <c r="W1534" s="307"/>
    </row>
    <row r="1535" spans="1:23" s="306" customFormat="1" x14ac:dyDescent="0.2">
      <c r="A1535" s="378"/>
      <c r="B1535" s="308"/>
      <c r="C1535" s="330"/>
      <c r="D1535" s="349"/>
      <c r="E1535" s="349"/>
      <c r="F1535" s="349"/>
      <c r="I1535" s="307"/>
      <c r="J1535" s="307"/>
      <c r="K1535" s="307"/>
      <c r="L1535" s="307"/>
      <c r="M1535" s="307"/>
      <c r="N1535" s="307"/>
      <c r="O1535" s="307"/>
      <c r="P1535" s="307"/>
      <c r="Q1535" s="307"/>
      <c r="R1535" s="307"/>
      <c r="S1535" s="307"/>
      <c r="T1535" s="307"/>
      <c r="U1535" s="307"/>
      <c r="V1535" s="307"/>
      <c r="W1535" s="307"/>
    </row>
    <row r="1536" spans="1:23" s="306" customFormat="1" x14ac:dyDescent="0.2">
      <c r="A1536" s="378"/>
      <c r="B1536" s="308"/>
      <c r="C1536" s="330"/>
      <c r="D1536" s="349"/>
      <c r="E1536" s="349"/>
      <c r="F1536" s="349"/>
      <c r="I1536" s="307"/>
      <c r="J1536" s="307"/>
      <c r="K1536" s="307"/>
      <c r="L1536" s="307"/>
      <c r="M1536" s="307"/>
      <c r="N1536" s="307"/>
      <c r="O1536" s="307"/>
      <c r="P1536" s="307"/>
      <c r="Q1536" s="307"/>
      <c r="R1536" s="307"/>
      <c r="S1536" s="307"/>
      <c r="T1536" s="307"/>
      <c r="U1536" s="307"/>
      <c r="V1536" s="307"/>
      <c r="W1536" s="307"/>
    </row>
    <row r="1537" spans="1:23" s="306" customFormat="1" x14ac:dyDescent="0.2">
      <c r="A1537" s="378"/>
      <c r="B1537" s="308"/>
      <c r="C1537" s="330"/>
      <c r="D1537" s="349"/>
      <c r="E1537" s="349"/>
      <c r="F1537" s="349"/>
      <c r="I1537" s="307"/>
      <c r="J1537" s="307"/>
      <c r="K1537" s="307"/>
      <c r="L1537" s="307"/>
      <c r="M1537" s="307"/>
      <c r="N1537" s="307"/>
      <c r="O1537" s="307"/>
      <c r="P1537" s="307"/>
      <c r="Q1537" s="307"/>
      <c r="R1537" s="307"/>
      <c r="S1537" s="307"/>
      <c r="T1537" s="307"/>
      <c r="U1537" s="307"/>
      <c r="V1537" s="307"/>
      <c r="W1537" s="307"/>
    </row>
    <row r="1538" spans="1:23" s="306" customFormat="1" x14ac:dyDescent="0.2">
      <c r="A1538" s="378"/>
      <c r="B1538" s="308"/>
      <c r="C1538" s="330"/>
      <c r="D1538" s="349"/>
      <c r="E1538" s="349"/>
      <c r="F1538" s="349"/>
      <c r="I1538" s="307"/>
      <c r="J1538" s="307"/>
      <c r="K1538" s="307"/>
      <c r="L1538" s="307"/>
      <c r="M1538" s="307"/>
      <c r="N1538" s="307"/>
      <c r="O1538" s="307"/>
      <c r="P1538" s="307"/>
      <c r="Q1538" s="307"/>
      <c r="R1538" s="307"/>
      <c r="S1538" s="307"/>
      <c r="T1538" s="307"/>
      <c r="U1538" s="307"/>
      <c r="V1538" s="307"/>
      <c r="W1538" s="307"/>
    </row>
    <row r="1539" spans="1:23" s="306" customFormat="1" x14ac:dyDescent="0.2">
      <c r="A1539" s="378"/>
      <c r="B1539" s="308"/>
      <c r="C1539" s="330"/>
      <c r="D1539" s="349"/>
      <c r="E1539" s="349"/>
      <c r="F1539" s="349"/>
      <c r="I1539" s="307"/>
      <c r="J1539" s="307"/>
      <c r="K1539" s="307"/>
      <c r="L1539" s="307"/>
      <c r="M1539" s="307"/>
      <c r="N1539" s="307"/>
      <c r="O1539" s="307"/>
      <c r="P1539" s="307"/>
      <c r="Q1539" s="307"/>
      <c r="R1539" s="307"/>
      <c r="S1539" s="307"/>
      <c r="T1539" s="307"/>
      <c r="U1539" s="307"/>
      <c r="V1539" s="307"/>
      <c r="W1539" s="307"/>
    </row>
    <row r="1540" spans="1:23" s="306" customFormat="1" x14ac:dyDescent="0.2">
      <c r="A1540" s="378"/>
      <c r="B1540" s="379"/>
      <c r="C1540" s="330"/>
      <c r="D1540" s="349"/>
      <c r="E1540" s="349"/>
      <c r="F1540" s="349"/>
      <c r="I1540" s="307"/>
      <c r="J1540" s="307"/>
      <c r="K1540" s="307"/>
      <c r="L1540" s="307"/>
      <c r="M1540" s="307"/>
      <c r="N1540" s="307"/>
      <c r="O1540" s="307"/>
      <c r="P1540" s="307"/>
      <c r="Q1540" s="307"/>
      <c r="R1540" s="307"/>
      <c r="S1540" s="307"/>
      <c r="T1540" s="307"/>
      <c r="U1540" s="307"/>
      <c r="V1540" s="307"/>
      <c r="W1540" s="307"/>
    </row>
    <row r="1541" spans="1:23" s="306" customFormat="1" x14ac:dyDescent="0.2">
      <c r="A1541" s="378"/>
      <c r="B1541" s="379"/>
      <c r="C1541" s="330"/>
      <c r="D1541" s="349"/>
      <c r="E1541" s="349"/>
      <c r="F1541" s="349"/>
      <c r="I1541" s="307"/>
      <c r="J1541" s="307"/>
      <c r="K1541" s="307"/>
      <c r="L1541" s="307"/>
      <c r="M1541" s="307"/>
      <c r="N1541" s="307"/>
      <c r="O1541" s="307"/>
      <c r="P1541" s="307"/>
      <c r="Q1541" s="307"/>
      <c r="R1541" s="307"/>
      <c r="S1541" s="307"/>
      <c r="T1541" s="307"/>
      <c r="U1541" s="307"/>
      <c r="V1541" s="307"/>
      <c r="W1541" s="307"/>
    </row>
    <row r="1542" spans="1:23" s="306" customFormat="1" x14ac:dyDescent="0.2">
      <c r="A1542" s="378"/>
      <c r="B1542" s="379"/>
      <c r="C1542" s="330"/>
      <c r="D1542" s="349"/>
      <c r="E1542" s="349"/>
      <c r="F1542" s="349"/>
      <c r="I1542" s="307"/>
      <c r="J1542" s="307"/>
      <c r="K1542" s="307"/>
      <c r="L1542" s="307"/>
      <c r="M1542" s="307"/>
      <c r="N1542" s="307"/>
      <c r="O1542" s="307"/>
      <c r="P1542" s="307"/>
      <c r="Q1542" s="307"/>
      <c r="R1542" s="307"/>
      <c r="S1542" s="307"/>
      <c r="T1542" s="307"/>
      <c r="U1542" s="307"/>
      <c r="V1542" s="307"/>
      <c r="W1542" s="307"/>
    </row>
    <row r="1543" spans="1:23" s="306" customFormat="1" x14ac:dyDescent="0.2">
      <c r="A1543" s="378"/>
      <c r="B1543" s="379"/>
      <c r="C1543" s="330"/>
      <c r="D1543" s="349"/>
      <c r="E1543" s="349"/>
      <c r="F1543" s="349"/>
      <c r="I1543" s="307"/>
      <c r="J1543" s="307"/>
      <c r="K1543" s="307"/>
      <c r="L1543" s="307"/>
      <c r="M1543" s="307"/>
      <c r="N1543" s="307"/>
      <c r="O1543" s="307"/>
      <c r="P1543" s="307"/>
      <c r="Q1543" s="307"/>
      <c r="R1543" s="307"/>
      <c r="S1543" s="307"/>
      <c r="T1543" s="307"/>
      <c r="U1543" s="307"/>
      <c r="V1543" s="307"/>
      <c r="W1543" s="307"/>
    </row>
    <row r="1544" spans="1:23" s="306" customFormat="1" x14ac:dyDescent="0.2">
      <c r="A1544" s="378"/>
      <c r="B1544" s="379"/>
      <c r="C1544" s="330"/>
      <c r="D1544" s="349"/>
      <c r="E1544" s="349"/>
      <c r="F1544" s="349"/>
      <c r="I1544" s="307"/>
      <c r="J1544" s="307"/>
      <c r="K1544" s="307"/>
      <c r="L1544" s="307"/>
      <c r="M1544" s="307"/>
      <c r="N1544" s="307"/>
      <c r="O1544" s="307"/>
      <c r="P1544" s="307"/>
      <c r="Q1544" s="307"/>
      <c r="R1544" s="307"/>
      <c r="S1544" s="307"/>
      <c r="T1544" s="307"/>
      <c r="U1544" s="307"/>
      <c r="V1544" s="307"/>
      <c r="W1544" s="307"/>
    </row>
    <row r="1545" spans="1:23" s="306" customFormat="1" x14ac:dyDescent="0.2">
      <c r="A1545" s="378"/>
      <c r="B1545" s="379"/>
      <c r="C1545" s="330"/>
      <c r="D1545" s="349"/>
      <c r="E1545" s="349"/>
      <c r="F1545" s="349"/>
      <c r="I1545" s="307"/>
      <c r="J1545" s="307"/>
      <c r="K1545" s="307"/>
      <c r="L1545" s="307"/>
      <c r="M1545" s="307"/>
      <c r="N1545" s="307"/>
      <c r="O1545" s="307"/>
      <c r="P1545" s="307"/>
      <c r="Q1545" s="307"/>
      <c r="R1545" s="307"/>
      <c r="S1545" s="307"/>
      <c r="T1545" s="307"/>
      <c r="U1545" s="307"/>
      <c r="V1545" s="307"/>
      <c r="W1545" s="307"/>
    </row>
    <row r="1546" spans="1:23" s="306" customFormat="1" x14ac:dyDescent="0.2">
      <c r="A1546" s="378"/>
      <c r="B1546" s="308"/>
      <c r="C1546" s="330"/>
      <c r="D1546" s="349"/>
      <c r="E1546" s="349"/>
      <c r="F1546" s="349"/>
      <c r="I1546" s="307"/>
      <c r="J1546" s="307"/>
      <c r="K1546" s="307"/>
      <c r="L1546" s="307"/>
      <c r="M1546" s="307"/>
      <c r="N1546" s="307"/>
      <c r="O1546" s="307"/>
      <c r="P1546" s="307"/>
      <c r="Q1546" s="307"/>
      <c r="R1546" s="307"/>
      <c r="S1546" s="307"/>
      <c r="T1546" s="307"/>
      <c r="U1546" s="307"/>
      <c r="V1546" s="307"/>
      <c r="W1546" s="307"/>
    </row>
    <row r="1547" spans="1:23" s="306" customFormat="1" x14ac:dyDescent="0.2">
      <c r="A1547" s="378"/>
      <c r="B1547" s="308"/>
      <c r="C1547" s="330"/>
      <c r="D1547" s="349"/>
      <c r="E1547" s="349"/>
      <c r="F1547" s="349"/>
      <c r="I1547" s="307"/>
      <c r="J1547" s="307"/>
      <c r="K1547" s="307"/>
      <c r="L1547" s="307"/>
      <c r="M1547" s="307"/>
      <c r="N1547" s="307"/>
      <c r="O1547" s="307"/>
      <c r="P1547" s="307"/>
      <c r="Q1547" s="307"/>
      <c r="R1547" s="307"/>
      <c r="S1547" s="307"/>
      <c r="T1547" s="307"/>
      <c r="U1547" s="307"/>
      <c r="V1547" s="307"/>
      <c r="W1547" s="307"/>
    </row>
    <row r="1548" spans="1:23" s="306" customFormat="1" x14ac:dyDescent="0.2">
      <c r="A1548" s="378"/>
      <c r="B1548" s="308"/>
      <c r="C1548" s="330"/>
      <c r="D1548" s="349"/>
      <c r="E1548" s="349"/>
      <c r="F1548" s="349"/>
      <c r="I1548" s="307"/>
      <c r="J1548" s="307"/>
      <c r="K1548" s="307"/>
      <c r="L1548" s="307"/>
      <c r="M1548" s="307"/>
      <c r="N1548" s="307"/>
      <c r="O1548" s="307"/>
      <c r="P1548" s="307"/>
      <c r="Q1548" s="307"/>
      <c r="R1548" s="307"/>
      <c r="S1548" s="307"/>
      <c r="T1548" s="307"/>
      <c r="U1548" s="307"/>
      <c r="V1548" s="307"/>
      <c r="W1548" s="307"/>
    </row>
    <row r="1549" spans="1:23" s="306" customFormat="1" x14ac:dyDescent="0.2">
      <c r="A1549" s="378"/>
      <c r="B1549" s="308"/>
      <c r="C1549" s="330"/>
      <c r="D1549" s="349"/>
      <c r="E1549" s="349"/>
      <c r="F1549" s="349"/>
      <c r="I1549" s="307"/>
      <c r="J1549" s="307"/>
      <c r="K1549" s="307"/>
      <c r="L1549" s="307"/>
      <c r="M1549" s="307"/>
      <c r="N1549" s="307"/>
      <c r="O1549" s="307"/>
      <c r="P1549" s="307"/>
      <c r="Q1549" s="307"/>
      <c r="R1549" s="307"/>
      <c r="S1549" s="307"/>
      <c r="T1549" s="307"/>
      <c r="U1549" s="307"/>
      <c r="V1549" s="307"/>
      <c r="W1549" s="307"/>
    </row>
    <row r="1550" spans="1:23" s="306" customFormat="1" x14ac:dyDescent="0.2">
      <c r="A1550" s="378"/>
      <c r="B1550" s="308"/>
      <c r="C1550" s="330"/>
      <c r="D1550" s="349"/>
      <c r="E1550" s="349"/>
      <c r="F1550" s="349"/>
      <c r="I1550" s="307"/>
      <c r="J1550" s="307"/>
      <c r="K1550" s="307"/>
      <c r="L1550" s="307"/>
      <c r="M1550" s="307"/>
      <c r="N1550" s="307"/>
      <c r="O1550" s="307"/>
      <c r="P1550" s="307"/>
      <c r="Q1550" s="307"/>
      <c r="R1550" s="307"/>
      <c r="S1550" s="307"/>
      <c r="T1550" s="307"/>
      <c r="U1550" s="307"/>
      <c r="V1550" s="307"/>
      <c r="W1550" s="307"/>
    </row>
    <row r="1551" spans="1:23" s="306" customFormat="1" x14ac:dyDescent="0.2">
      <c r="A1551" s="378"/>
      <c r="B1551" s="308"/>
      <c r="C1551" s="330"/>
      <c r="D1551" s="349"/>
      <c r="E1551" s="349"/>
      <c r="F1551" s="349"/>
      <c r="I1551" s="307"/>
      <c r="J1551" s="307"/>
      <c r="K1551" s="307"/>
      <c r="L1551" s="307"/>
      <c r="M1551" s="307"/>
      <c r="N1551" s="307"/>
      <c r="O1551" s="307"/>
      <c r="P1551" s="307"/>
      <c r="Q1551" s="307"/>
      <c r="R1551" s="307"/>
      <c r="S1551" s="307"/>
      <c r="T1551" s="307"/>
      <c r="U1551" s="307"/>
      <c r="V1551" s="307"/>
      <c r="W1551" s="307"/>
    </row>
    <row r="1552" spans="1:23" s="306" customFormat="1" x14ac:dyDescent="0.2">
      <c r="A1552" s="378"/>
      <c r="B1552" s="308"/>
      <c r="C1552" s="330"/>
      <c r="D1552" s="349"/>
      <c r="E1552" s="349"/>
      <c r="F1552" s="349"/>
      <c r="I1552" s="307"/>
      <c r="J1552" s="307"/>
      <c r="K1552" s="307"/>
      <c r="L1552" s="307"/>
      <c r="M1552" s="307"/>
      <c r="N1552" s="307"/>
      <c r="O1552" s="307"/>
      <c r="P1552" s="307"/>
      <c r="Q1552" s="307"/>
      <c r="R1552" s="307"/>
      <c r="S1552" s="307"/>
      <c r="T1552" s="307"/>
      <c r="U1552" s="307"/>
      <c r="V1552" s="307"/>
      <c r="W1552" s="307"/>
    </row>
    <row r="1553" spans="1:23" s="306" customFormat="1" x14ac:dyDescent="0.2">
      <c r="A1553" s="378"/>
      <c r="B1553" s="308"/>
      <c r="C1553" s="330"/>
      <c r="D1553" s="349"/>
      <c r="E1553" s="349"/>
      <c r="F1553" s="349"/>
      <c r="I1553" s="307"/>
      <c r="J1553" s="307"/>
      <c r="K1553" s="307"/>
      <c r="L1553" s="307"/>
      <c r="M1553" s="307"/>
      <c r="N1553" s="307"/>
      <c r="O1553" s="307"/>
      <c r="P1553" s="307"/>
      <c r="Q1553" s="307"/>
      <c r="R1553" s="307"/>
      <c r="S1553" s="307"/>
      <c r="T1553" s="307"/>
      <c r="U1553" s="307"/>
      <c r="V1553" s="307"/>
      <c r="W1553" s="307"/>
    </row>
    <row r="1554" spans="1:23" s="306" customFormat="1" x14ac:dyDescent="0.2">
      <c r="A1554" s="378"/>
      <c r="B1554" s="308"/>
      <c r="C1554" s="330"/>
      <c r="D1554" s="349"/>
      <c r="E1554" s="349"/>
      <c r="F1554" s="349"/>
      <c r="I1554" s="307"/>
      <c r="J1554" s="307"/>
      <c r="K1554" s="307"/>
      <c r="L1554" s="307"/>
      <c r="M1554" s="307"/>
      <c r="N1554" s="307"/>
      <c r="O1554" s="307"/>
      <c r="P1554" s="307"/>
      <c r="Q1554" s="307"/>
      <c r="R1554" s="307"/>
      <c r="S1554" s="307"/>
      <c r="T1554" s="307"/>
      <c r="U1554" s="307"/>
      <c r="V1554" s="307"/>
      <c r="W1554" s="307"/>
    </row>
    <row r="1555" spans="1:23" s="306" customFormat="1" x14ac:dyDescent="0.2">
      <c r="A1555" s="378"/>
      <c r="B1555" s="308"/>
      <c r="C1555" s="330"/>
      <c r="D1555" s="349"/>
      <c r="E1555" s="349"/>
      <c r="F1555" s="349"/>
      <c r="I1555" s="307"/>
      <c r="J1555" s="307"/>
      <c r="K1555" s="307"/>
      <c r="L1555" s="307"/>
      <c r="M1555" s="307"/>
      <c r="N1555" s="307"/>
      <c r="O1555" s="307"/>
      <c r="P1555" s="307"/>
      <c r="Q1555" s="307"/>
      <c r="R1555" s="307"/>
      <c r="S1555" s="307"/>
      <c r="T1555" s="307"/>
      <c r="U1555" s="307"/>
      <c r="V1555" s="307"/>
      <c r="W1555" s="307"/>
    </row>
    <row r="1556" spans="1:23" s="306" customFormat="1" x14ac:dyDescent="0.2">
      <c r="A1556" s="378"/>
      <c r="B1556" s="308"/>
      <c r="C1556" s="330"/>
      <c r="D1556" s="349"/>
      <c r="E1556" s="349"/>
      <c r="F1556" s="349"/>
      <c r="I1556" s="307"/>
      <c r="J1556" s="307"/>
      <c r="K1556" s="307"/>
      <c r="L1556" s="307"/>
      <c r="M1556" s="307"/>
      <c r="N1556" s="307"/>
      <c r="O1556" s="307"/>
      <c r="P1556" s="307"/>
      <c r="Q1556" s="307"/>
      <c r="R1556" s="307"/>
      <c r="S1556" s="307"/>
      <c r="T1556" s="307"/>
      <c r="U1556" s="307"/>
      <c r="V1556" s="307"/>
      <c r="W1556" s="307"/>
    </row>
    <row r="1557" spans="1:23" s="306" customFormat="1" x14ac:dyDescent="0.2">
      <c r="A1557" s="378"/>
      <c r="B1557" s="308"/>
      <c r="C1557" s="330"/>
      <c r="D1557" s="349"/>
      <c r="E1557" s="349"/>
      <c r="F1557" s="349"/>
      <c r="I1557" s="307"/>
      <c r="J1557" s="307"/>
      <c r="K1557" s="307"/>
      <c r="L1557" s="307"/>
      <c r="M1557" s="307"/>
      <c r="N1557" s="307"/>
      <c r="O1557" s="307"/>
      <c r="P1557" s="307"/>
      <c r="Q1557" s="307"/>
      <c r="R1557" s="307"/>
      <c r="S1557" s="307"/>
      <c r="T1557" s="307"/>
      <c r="U1557" s="307"/>
      <c r="V1557" s="307"/>
      <c r="W1557" s="307"/>
    </row>
    <row r="1558" spans="1:23" s="306" customFormat="1" x14ac:dyDescent="0.2">
      <c r="A1558" s="378"/>
      <c r="B1558" s="308"/>
      <c r="C1558" s="330"/>
      <c r="D1558" s="349"/>
      <c r="E1558" s="349"/>
      <c r="F1558" s="349"/>
      <c r="I1558" s="307"/>
      <c r="J1558" s="307"/>
      <c r="K1558" s="307"/>
      <c r="L1558" s="307"/>
      <c r="M1558" s="307"/>
      <c r="N1558" s="307"/>
      <c r="O1558" s="307"/>
      <c r="P1558" s="307"/>
      <c r="Q1558" s="307"/>
      <c r="R1558" s="307"/>
      <c r="S1558" s="307"/>
      <c r="T1558" s="307"/>
      <c r="U1558" s="307"/>
      <c r="V1558" s="307"/>
      <c r="W1558" s="307"/>
    </row>
    <row r="1559" spans="1:23" s="306" customFormat="1" x14ac:dyDescent="0.2">
      <c r="A1559" s="378"/>
      <c r="B1559" s="308"/>
      <c r="C1559" s="330"/>
      <c r="D1559" s="349"/>
      <c r="E1559" s="349"/>
      <c r="F1559" s="349"/>
      <c r="I1559" s="307"/>
      <c r="J1559" s="307"/>
      <c r="K1559" s="307"/>
      <c r="L1559" s="307"/>
      <c r="M1559" s="307"/>
      <c r="N1559" s="307"/>
      <c r="O1559" s="307"/>
      <c r="P1559" s="307"/>
      <c r="Q1559" s="307"/>
      <c r="R1559" s="307"/>
      <c r="S1559" s="307"/>
      <c r="T1559" s="307"/>
      <c r="U1559" s="307"/>
      <c r="V1559" s="307"/>
      <c r="W1559" s="307"/>
    </row>
    <row r="1560" spans="1:23" s="306" customFormat="1" x14ac:dyDescent="0.2">
      <c r="A1560" s="378"/>
      <c r="B1560" s="308"/>
      <c r="C1560" s="330"/>
      <c r="D1560" s="349"/>
      <c r="E1560" s="349"/>
      <c r="F1560" s="349"/>
      <c r="I1560" s="307"/>
      <c r="J1560" s="307"/>
      <c r="K1560" s="307"/>
      <c r="L1560" s="307"/>
      <c r="M1560" s="307"/>
      <c r="N1560" s="307"/>
      <c r="O1560" s="307"/>
      <c r="P1560" s="307"/>
      <c r="Q1560" s="307"/>
      <c r="R1560" s="307"/>
      <c r="S1560" s="307"/>
      <c r="T1560" s="307"/>
      <c r="U1560" s="307"/>
      <c r="V1560" s="307"/>
      <c r="W1560" s="307"/>
    </row>
    <row r="1561" spans="1:23" s="306" customFormat="1" x14ac:dyDescent="0.2">
      <c r="A1561" s="378"/>
      <c r="B1561" s="308"/>
      <c r="C1561" s="330"/>
      <c r="D1561" s="349"/>
      <c r="E1561" s="349"/>
      <c r="F1561" s="349"/>
      <c r="I1561" s="307"/>
      <c r="J1561" s="307"/>
      <c r="K1561" s="307"/>
      <c r="L1561" s="307"/>
      <c r="M1561" s="307"/>
      <c r="N1561" s="307"/>
      <c r="O1561" s="307"/>
      <c r="P1561" s="307"/>
      <c r="Q1561" s="307"/>
      <c r="R1561" s="307"/>
      <c r="S1561" s="307"/>
      <c r="T1561" s="307"/>
      <c r="U1561" s="307"/>
      <c r="V1561" s="307"/>
      <c r="W1561" s="307"/>
    </row>
    <row r="1562" spans="1:23" s="306" customFormat="1" x14ac:dyDescent="0.2">
      <c r="A1562" s="378"/>
      <c r="B1562" s="308"/>
      <c r="C1562" s="330"/>
      <c r="D1562" s="349"/>
      <c r="E1562" s="349"/>
      <c r="F1562" s="349"/>
      <c r="I1562" s="307"/>
      <c r="J1562" s="307"/>
      <c r="K1562" s="307"/>
      <c r="L1562" s="307"/>
      <c r="M1562" s="307"/>
      <c r="N1562" s="307"/>
      <c r="O1562" s="307"/>
      <c r="P1562" s="307"/>
      <c r="Q1562" s="307"/>
      <c r="R1562" s="307"/>
      <c r="S1562" s="307"/>
      <c r="T1562" s="307"/>
      <c r="U1562" s="307"/>
      <c r="V1562" s="307"/>
      <c r="W1562" s="307"/>
    </row>
    <row r="1563" spans="1:23" s="306" customFormat="1" x14ac:dyDescent="0.2">
      <c r="A1563" s="378"/>
      <c r="B1563" s="308"/>
      <c r="C1563" s="330"/>
      <c r="D1563" s="349"/>
      <c r="E1563" s="349"/>
      <c r="F1563" s="349"/>
      <c r="I1563" s="307"/>
      <c r="J1563" s="307"/>
      <c r="K1563" s="307"/>
      <c r="L1563" s="307"/>
      <c r="M1563" s="307"/>
      <c r="N1563" s="307"/>
      <c r="O1563" s="307"/>
      <c r="P1563" s="307"/>
      <c r="Q1563" s="307"/>
      <c r="R1563" s="307"/>
      <c r="S1563" s="307"/>
      <c r="T1563" s="307"/>
      <c r="U1563" s="307"/>
      <c r="V1563" s="307"/>
      <c r="W1563" s="307"/>
    </row>
    <row r="1564" spans="1:23" s="306" customFormat="1" x14ac:dyDescent="0.2">
      <c r="A1564" s="378"/>
      <c r="B1564" s="308"/>
      <c r="C1564" s="330"/>
      <c r="D1564" s="349"/>
      <c r="E1564" s="349"/>
      <c r="F1564" s="349"/>
      <c r="I1564" s="307"/>
      <c r="J1564" s="307"/>
      <c r="K1564" s="307"/>
      <c r="L1564" s="307"/>
      <c r="M1564" s="307"/>
      <c r="N1564" s="307"/>
      <c r="O1564" s="307"/>
      <c r="P1564" s="307"/>
      <c r="Q1564" s="307"/>
      <c r="R1564" s="307"/>
      <c r="S1564" s="307"/>
      <c r="T1564" s="307"/>
      <c r="U1564" s="307"/>
      <c r="V1564" s="307"/>
      <c r="W1564" s="307"/>
    </row>
    <row r="1565" spans="1:23" s="306" customFormat="1" x14ac:dyDescent="0.2">
      <c r="A1565" s="378"/>
      <c r="B1565" s="308"/>
      <c r="C1565" s="330"/>
      <c r="D1565" s="349"/>
      <c r="E1565" s="349"/>
      <c r="F1565" s="349"/>
      <c r="I1565" s="307"/>
      <c r="J1565" s="307"/>
      <c r="K1565" s="307"/>
      <c r="L1565" s="307"/>
      <c r="M1565" s="307"/>
      <c r="N1565" s="307"/>
      <c r="O1565" s="307"/>
      <c r="P1565" s="307"/>
      <c r="Q1565" s="307"/>
      <c r="R1565" s="307"/>
      <c r="S1565" s="307"/>
      <c r="T1565" s="307"/>
      <c r="U1565" s="307"/>
      <c r="V1565" s="307"/>
      <c r="W1565" s="307"/>
    </row>
    <row r="1566" spans="1:23" s="306" customFormat="1" x14ac:dyDescent="0.2">
      <c r="A1566" s="378"/>
      <c r="B1566" s="308"/>
      <c r="C1566" s="330"/>
      <c r="D1566" s="349"/>
      <c r="E1566" s="349"/>
      <c r="F1566" s="349"/>
      <c r="I1566" s="307"/>
      <c r="J1566" s="307"/>
      <c r="K1566" s="307"/>
      <c r="L1566" s="307"/>
      <c r="M1566" s="307"/>
      <c r="N1566" s="307"/>
      <c r="O1566" s="307"/>
      <c r="P1566" s="307"/>
      <c r="Q1566" s="307"/>
      <c r="R1566" s="307"/>
      <c r="S1566" s="307"/>
      <c r="T1566" s="307"/>
      <c r="U1566" s="307"/>
      <c r="V1566" s="307"/>
      <c r="W1566" s="307"/>
    </row>
    <row r="1567" spans="1:23" s="306" customFormat="1" x14ac:dyDescent="0.2">
      <c r="A1567" s="378"/>
      <c r="B1567" s="308"/>
      <c r="C1567" s="330"/>
      <c r="D1567" s="349"/>
      <c r="E1567" s="349"/>
      <c r="F1567" s="349"/>
      <c r="I1567" s="307"/>
      <c r="J1567" s="307"/>
      <c r="K1567" s="307"/>
      <c r="L1567" s="307"/>
      <c r="M1567" s="307"/>
      <c r="N1567" s="307"/>
      <c r="O1567" s="307"/>
      <c r="P1567" s="307"/>
      <c r="Q1567" s="307"/>
      <c r="R1567" s="307"/>
      <c r="S1567" s="307"/>
      <c r="T1567" s="307"/>
      <c r="U1567" s="307"/>
      <c r="V1567" s="307"/>
      <c r="W1567" s="307"/>
    </row>
    <row r="1568" spans="1:23" s="306" customFormat="1" x14ac:dyDescent="0.2">
      <c r="A1568" s="378"/>
      <c r="B1568" s="308"/>
      <c r="C1568" s="330"/>
      <c r="D1568" s="349"/>
      <c r="E1568" s="349"/>
      <c r="F1568" s="349"/>
      <c r="I1568" s="307"/>
      <c r="J1568" s="307"/>
      <c r="K1568" s="307"/>
      <c r="L1568" s="307"/>
      <c r="M1568" s="307"/>
      <c r="N1568" s="307"/>
      <c r="O1568" s="307"/>
      <c r="P1568" s="307"/>
      <c r="Q1568" s="307"/>
      <c r="R1568" s="307"/>
      <c r="S1568" s="307"/>
      <c r="T1568" s="307"/>
      <c r="U1568" s="307"/>
      <c r="V1568" s="307"/>
      <c r="W1568" s="307"/>
    </row>
    <row r="1569" spans="1:23" s="306" customFormat="1" x14ac:dyDescent="0.2">
      <c r="A1569" s="378"/>
      <c r="B1569" s="308"/>
      <c r="C1569" s="330"/>
      <c r="D1569" s="349"/>
      <c r="E1569" s="349"/>
      <c r="F1569" s="349"/>
      <c r="I1569" s="307"/>
      <c r="J1569" s="307"/>
      <c r="K1569" s="307"/>
      <c r="L1569" s="307"/>
      <c r="M1569" s="307"/>
      <c r="N1569" s="307"/>
      <c r="O1569" s="307"/>
      <c r="P1569" s="307"/>
      <c r="Q1569" s="307"/>
      <c r="R1569" s="307"/>
      <c r="S1569" s="307"/>
      <c r="T1569" s="307"/>
      <c r="U1569" s="307"/>
      <c r="V1569" s="307"/>
      <c r="W1569" s="307"/>
    </row>
    <row r="1570" spans="1:23" s="306" customFormat="1" x14ac:dyDescent="0.2">
      <c r="A1570" s="378"/>
      <c r="B1570" s="308"/>
      <c r="C1570" s="330"/>
      <c r="D1570" s="349"/>
      <c r="E1570" s="349"/>
      <c r="F1570" s="349"/>
      <c r="I1570" s="307"/>
      <c r="J1570" s="307"/>
      <c r="K1570" s="307"/>
      <c r="L1570" s="307"/>
      <c r="M1570" s="307"/>
      <c r="N1570" s="307"/>
      <c r="O1570" s="307"/>
      <c r="P1570" s="307"/>
      <c r="Q1570" s="307"/>
      <c r="R1570" s="307"/>
      <c r="S1570" s="307"/>
      <c r="T1570" s="307"/>
      <c r="U1570" s="307"/>
      <c r="V1570" s="307"/>
      <c r="W1570" s="307"/>
    </row>
    <row r="1571" spans="1:23" s="306" customFormat="1" x14ac:dyDescent="0.2">
      <c r="A1571" s="378"/>
      <c r="B1571" s="308"/>
      <c r="C1571" s="330"/>
      <c r="D1571" s="349"/>
      <c r="E1571" s="349"/>
      <c r="F1571" s="349"/>
      <c r="I1571" s="307"/>
      <c r="J1571" s="307"/>
      <c r="K1571" s="307"/>
      <c r="L1571" s="307"/>
      <c r="M1571" s="307"/>
      <c r="N1571" s="307"/>
      <c r="O1571" s="307"/>
      <c r="P1571" s="307"/>
      <c r="Q1571" s="307"/>
      <c r="R1571" s="307"/>
      <c r="S1571" s="307"/>
      <c r="T1571" s="307"/>
      <c r="U1571" s="307"/>
      <c r="V1571" s="307"/>
      <c r="W1571" s="307"/>
    </row>
    <row r="1572" spans="1:23" s="306" customFormat="1" x14ac:dyDescent="0.2">
      <c r="A1572" s="378"/>
      <c r="B1572" s="308"/>
      <c r="C1572" s="330"/>
      <c r="D1572" s="349"/>
      <c r="E1572" s="349"/>
      <c r="F1572" s="349"/>
      <c r="I1572" s="307"/>
      <c r="J1572" s="307"/>
      <c r="K1572" s="307"/>
      <c r="L1572" s="307"/>
      <c r="M1572" s="307"/>
      <c r="N1572" s="307"/>
      <c r="O1572" s="307"/>
      <c r="P1572" s="307"/>
      <c r="Q1572" s="307"/>
      <c r="R1572" s="307"/>
      <c r="S1572" s="307"/>
      <c r="T1572" s="307"/>
      <c r="U1572" s="307"/>
      <c r="V1572" s="307"/>
      <c r="W1572" s="307"/>
    </row>
    <row r="1573" spans="1:23" s="306" customFormat="1" x14ac:dyDescent="0.2">
      <c r="A1573" s="378"/>
      <c r="B1573" s="308"/>
      <c r="C1573" s="330"/>
      <c r="D1573" s="349"/>
      <c r="E1573" s="349"/>
      <c r="F1573" s="349"/>
      <c r="I1573" s="307"/>
      <c r="J1573" s="307"/>
      <c r="K1573" s="307"/>
      <c r="L1573" s="307"/>
      <c r="M1573" s="307"/>
      <c r="N1573" s="307"/>
      <c r="O1573" s="307"/>
      <c r="P1573" s="307"/>
      <c r="Q1573" s="307"/>
      <c r="R1573" s="307"/>
      <c r="S1573" s="307"/>
      <c r="T1573" s="307"/>
      <c r="U1573" s="307"/>
      <c r="V1573" s="307"/>
      <c r="W1573" s="307"/>
    </row>
    <row r="1574" spans="1:23" s="306" customFormat="1" x14ac:dyDescent="0.2">
      <c r="A1574" s="378"/>
      <c r="B1574" s="308"/>
      <c r="C1574" s="330"/>
      <c r="D1574" s="349"/>
      <c r="E1574" s="349"/>
      <c r="F1574" s="349"/>
      <c r="I1574" s="307"/>
      <c r="J1574" s="307"/>
      <c r="K1574" s="307"/>
      <c r="L1574" s="307"/>
      <c r="M1574" s="307"/>
      <c r="N1574" s="307"/>
      <c r="O1574" s="307"/>
      <c r="P1574" s="307"/>
      <c r="Q1574" s="307"/>
      <c r="R1574" s="307"/>
      <c r="S1574" s="307"/>
      <c r="T1574" s="307"/>
      <c r="U1574" s="307"/>
      <c r="V1574" s="307"/>
      <c r="W1574" s="307"/>
    </row>
    <row r="1575" spans="1:23" s="306" customFormat="1" x14ac:dyDescent="0.2">
      <c r="A1575" s="378"/>
      <c r="B1575" s="308"/>
      <c r="C1575" s="330"/>
      <c r="D1575" s="349"/>
      <c r="E1575" s="349"/>
      <c r="F1575" s="349"/>
      <c r="I1575" s="307"/>
      <c r="J1575" s="307"/>
      <c r="K1575" s="307"/>
      <c r="L1575" s="307"/>
      <c r="M1575" s="307"/>
      <c r="N1575" s="307"/>
      <c r="O1575" s="307"/>
      <c r="P1575" s="307"/>
      <c r="Q1575" s="307"/>
      <c r="R1575" s="307"/>
      <c r="S1575" s="307"/>
      <c r="T1575" s="307"/>
      <c r="U1575" s="307"/>
      <c r="V1575" s="307"/>
      <c r="W1575" s="307"/>
    </row>
    <row r="1576" spans="1:23" s="306" customFormat="1" x14ac:dyDescent="0.2">
      <c r="A1576" s="378"/>
      <c r="B1576" s="308"/>
      <c r="C1576" s="330"/>
      <c r="D1576" s="349"/>
      <c r="E1576" s="349"/>
      <c r="F1576" s="349"/>
      <c r="I1576" s="307"/>
      <c r="J1576" s="307"/>
      <c r="K1576" s="307"/>
      <c r="L1576" s="307"/>
      <c r="M1576" s="307"/>
      <c r="N1576" s="307"/>
      <c r="O1576" s="307"/>
      <c r="P1576" s="307"/>
      <c r="Q1576" s="307"/>
      <c r="R1576" s="307"/>
      <c r="S1576" s="307"/>
      <c r="T1576" s="307"/>
      <c r="U1576" s="307"/>
      <c r="V1576" s="307"/>
      <c r="W1576" s="307"/>
    </row>
    <row r="1577" spans="1:23" s="306" customFormat="1" x14ac:dyDescent="0.2">
      <c r="A1577" s="378"/>
      <c r="B1577" s="308"/>
      <c r="C1577" s="330"/>
      <c r="D1577" s="349"/>
      <c r="E1577" s="349"/>
      <c r="F1577" s="349"/>
      <c r="I1577" s="307"/>
      <c r="J1577" s="307"/>
      <c r="K1577" s="307"/>
      <c r="L1577" s="307"/>
      <c r="M1577" s="307"/>
      <c r="N1577" s="307"/>
      <c r="O1577" s="307"/>
      <c r="P1577" s="307"/>
      <c r="Q1577" s="307"/>
      <c r="R1577" s="307"/>
      <c r="S1577" s="307"/>
      <c r="T1577" s="307"/>
      <c r="U1577" s="307"/>
      <c r="V1577" s="307"/>
      <c r="W1577" s="307"/>
    </row>
    <row r="1578" spans="1:23" s="306" customFormat="1" x14ac:dyDescent="0.2">
      <c r="A1578" s="378"/>
      <c r="B1578" s="308"/>
      <c r="C1578" s="330"/>
      <c r="D1578" s="349"/>
      <c r="E1578" s="349"/>
      <c r="F1578" s="349"/>
      <c r="I1578" s="307"/>
      <c r="J1578" s="307"/>
      <c r="K1578" s="307"/>
      <c r="L1578" s="307"/>
      <c r="M1578" s="307"/>
      <c r="N1578" s="307"/>
      <c r="O1578" s="307"/>
      <c r="P1578" s="307"/>
      <c r="Q1578" s="307"/>
      <c r="R1578" s="307"/>
      <c r="S1578" s="307"/>
      <c r="T1578" s="307"/>
      <c r="U1578" s="307"/>
      <c r="V1578" s="307"/>
      <c r="W1578" s="307"/>
    </row>
    <row r="1579" spans="1:23" s="306" customFormat="1" x14ac:dyDescent="0.2">
      <c r="A1579" s="378"/>
      <c r="B1579" s="308"/>
      <c r="C1579" s="330"/>
      <c r="D1579" s="349"/>
      <c r="E1579" s="349"/>
      <c r="F1579" s="349"/>
      <c r="I1579" s="307"/>
      <c r="J1579" s="307"/>
      <c r="K1579" s="307"/>
      <c r="L1579" s="307"/>
      <c r="M1579" s="307"/>
      <c r="N1579" s="307"/>
      <c r="O1579" s="307"/>
      <c r="P1579" s="307"/>
      <c r="Q1579" s="307"/>
      <c r="R1579" s="307"/>
      <c r="S1579" s="307"/>
      <c r="T1579" s="307"/>
      <c r="U1579" s="307"/>
      <c r="V1579" s="307"/>
      <c r="W1579" s="307"/>
    </row>
    <row r="1580" spans="1:23" s="306" customFormat="1" x14ac:dyDescent="0.2">
      <c r="A1580" s="378"/>
      <c r="B1580" s="308"/>
      <c r="C1580" s="330"/>
      <c r="D1580" s="349"/>
      <c r="E1580" s="349"/>
      <c r="F1580" s="349"/>
      <c r="I1580" s="307"/>
      <c r="J1580" s="307"/>
      <c r="K1580" s="307"/>
      <c r="L1580" s="307"/>
      <c r="M1580" s="307"/>
      <c r="N1580" s="307"/>
      <c r="O1580" s="307"/>
      <c r="P1580" s="307"/>
      <c r="Q1580" s="307"/>
      <c r="R1580" s="307"/>
      <c r="S1580" s="307"/>
      <c r="T1580" s="307"/>
      <c r="U1580" s="307"/>
      <c r="V1580" s="307"/>
      <c r="W1580" s="307"/>
    </row>
    <row r="1581" spans="1:23" s="306" customFormat="1" x14ac:dyDescent="0.2">
      <c r="A1581" s="378"/>
      <c r="B1581" s="308"/>
      <c r="C1581" s="330"/>
      <c r="D1581" s="349"/>
      <c r="E1581" s="349"/>
      <c r="F1581" s="349"/>
      <c r="I1581" s="307"/>
      <c r="J1581" s="307"/>
      <c r="K1581" s="307"/>
      <c r="L1581" s="307"/>
      <c r="M1581" s="307"/>
      <c r="N1581" s="307"/>
      <c r="O1581" s="307"/>
      <c r="P1581" s="307"/>
      <c r="Q1581" s="307"/>
      <c r="R1581" s="307"/>
      <c r="S1581" s="307"/>
      <c r="T1581" s="307"/>
      <c r="U1581" s="307"/>
      <c r="V1581" s="307"/>
      <c r="W1581" s="307"/>
    </row>
    <row r="1582" spans="1:23" s="306" customFormat="1" x14ac:dyDescent="0.2">
      <c r="A1582" s="378"/>
      <c r="B1582" s="308"/>
      <c r="C1582" s="330"/>
      <c r="D1582" s="349"/>
      <c r="E1582" s="349"/>
      <c r="F1582" s="349"/>
      <c r="I1582" s="307"/>
      <c r="J1582" s="307"/>
      <c r="K1582" s="307"/>
      <c r="L1582" s="307"/>
      <c r="M1582" s="307"/>
      <c r="N1582" s="307"/>
      <c r="O1582" s="307"/>
      <c r="P1582" s="307"/>
      <c r="Q1582" s="307"/>
      <c r="R1582" s="307"/>
      <c r="S1582" s="307"/>
      <c r="T1582" s="307"/>
      <c r="U1582" s="307"/>
      <c r="V1582" s="307"/>
      <c r="W1582" s="307"/>
    </row>
    <row r="1583" spans="1:23" s="306" customFormat="1" x14ac:dyDescent="0.2">
      <c r="A1583" s="378"/>
      <c r="B1583" s="308"/>
      <c r="C1583" s="330"/>
      <c r="D1583" s="349"/>
      <c r="E1583" s="349"/>
      <c r="F1583" s="349"/>
      <c r="I1583" s="307"/>
      <c r="J1583" s="307"/>
      <c r="K1583" s="307"/>
      <c r="L1583" s="307"/>
      <c r="M1583" s="307"/>
      <c r="N1583" s="307"/>
      <c r="O1583" s="307"/>
      <c r="P1583" s="307"/>
      <c r="Q1583" s="307"/>
      <c r="R1583" s="307"/>
      <c r="S1583" s="307"/>
      <c r="T1583" s="307"/>
      <c r="U1583" s="307"/>
      <c r="V1583" s="307"/>
      <c r="W1583" s="307"/>
    </row>
    <row r="1584" spans="1:23" s="306" customFormat="1" x14ac:dyDescent="0.2">
      <c r="A1584" s="378"/>
      <c r="B1584" s="308"/>
      <c r="C1584" s="330"/>
      <c r="D1584" s="349"/>
      <c r="E1584" s="349"/>
      <c r="F1584" s="349"/>
      <c r="I1584" s="307"/>
      <c r="J1584" s="307"/>
      <c r="K1584" s="307"/>
      <c r="L1584" s="307"/>
      <c r="M1584" s="307"/>
      <c r="N1584" s="307"/>
      <c r="O1584" s="307"/>
      <c r="P1584" s="307"/>
      <c r="Q1584" s="307"/>
      <c r="R1584" s="307"/>
      <c r="S1584" s="307"/>
      <c r="T1584" s="307"/>
      <c r="U1584" s="307"/>
      <c r="V1584" s="307"/>
      <c r="W1584" s="307"/>
    </row>
    <row r="1585" spans="1:23" s="306" customFormat="1" x14ac:dyDescent="0.2">
      <c r="A1585" s="378"/>
      <c r="B1585" s="308"/>
      <c r="C1585" s="330"/>
      <c r="D1585" s="349"/>
      <c r="E1585" s="349"/>
      <c r="F1585" s="349"/>
      <c r="I1585" s="307"/>
      <c r="J1585" s="307"/>
      <c r="K1585" s="307"/>
      <c r="L1585" s="307"/>
      <c r="M1585" s="307"/>
      <c r="N1585" s="307"/>
      <c r="O1585" s="307"/>
      <c r="P1585" s="307"/>
      <c r="Q1585" s="307"/>
      <c r="R1585" s="307"/>
      <c r="S1585" s="307"/>
      <c r="T1585" s="307"/>
      <c r="U1585" s="307"/>
      <c r="V1585" s="307"/>
      <c r="W1585" s="307"/>
    </row>
    <row r="1586" spans="1:23" s="306" customFormat="1" x14ac:dyDescent="0.2">
      <c r="A1586" s="378"/>
      <c r="B1586" s="308"/>
      <c r="C1586" s="330"/>
      <c r="D1586" s="349"/>
      <c r="E1586" s="349"/>
      <c r="F1586" s="349"/>
      <c r="I1586" s="307"/>
      <c r="J1586" s="307"/>
      <c r="K1586" s="307"/>
      <c r="L1586" s="307"/>
      <c r="M1586" s="307"/>
      <c r="N1586" s="307"/>
      <c r="O1586" s="307"/>
      <c r="P1586" s="307"/>
      <c r="Q1586" s="307"/>
      <c r="R1586" s="307"/>
      <c r="S1586" s="307"/>
      <c r="T1586" s="307"/>
      <c r="U1586" s="307"/>
      <c r="V1586" s="307"/>
      <c r="W1586" s="307"/>
    </row>
    <row r="1587" spans="1:23" s="306" customFormat="1" x14ac:dyDescent="0.2">
      <c r="A1587" s="378"/>
      <c r="B1587" s="308"/>
      <c r="C1587" s="330"/>
      <c r="D1587" s="349"/>
      <c r="E1587" s="349"/>
      <c r="F1587" s="349"/>
      <c r="I1587" s="307"/>
      <c r="J1587" s="307"/>
      <c r="K1587" s="307"/>
      <c r="L1587" s="307"/>
      <c r="M1587" s="307"/>
      <c r="N1587" s="307"/>
      <c r="O1587" s="307"/>
      <c r="P1587" s="307"/>
      <c r="Q1587" s="307"/>
      <c r="R1587" s="307"/>
      <c r="S1587" s="307"/>
      <c r="T1587" s="307"/>
      <c r="U1587" s="307"/>
      <c r="V1587" s="307"/>
      <c r="W1587" s="307"/>
    </row>
    <row r="1588" spans="1:23" s="306" customFormat="1" x14ac:dyDescent="0.2">
      <c r="A1588" s="378"/>
      <c r="B1588" s="308"/>
      <c r="C1588" s="330"/>
      <c r="D1588" s="349"/>
      <c r="E1588" s="349"/>
      <c r="F1588" s="349"/>
      <c r="I1588" s="307"/>
      <c r="J1588" s="307"/>
      <c r="K1588" s="307"/>
      <c r="L1588" s="307"/>
      <c r="M1588" s="307"/>
      <c r="N1588" s="307"/>
      <c r="O1588" s="307"/>
      <c r="P1588" s="307"/>
      <c r="Q1588" s="307"/>
      <c r="R1588" s="307"/>
      <c r="S1588" s="307"/>
      <c r="T1588" s="307"/>
      <c r="U1588" s="307"/>
      <c r="V1588" s="307"/>
      <c r="W1588" s="307"/>
    </row>
    <row r="1589" spans="1:23" s="306" customFormat="1" x14ac:dyDescent="0.2">
      <c r="A1589" s="378"/>
      <c r="B1589" s="308"/>
      <c r="C1589" s="330"/>
      <c r="D1589" s="349"/>
      <c r="E1589" s="349"/>
      <c r="F1589" s="349"/>
      <c r="I1589" s="307"/>
      <c r="J1589" s="307"/>
      <c r="K1589" s="307"/>
      <c r="L1589" s="307"/>
      <c r="M1589" s="307"/>
      <c r="N1589" s="307"/>
      <c r="O1589" s="307"/>
      <c r="P1589" s="307"/>
      <c r="Q1589" s="307"/>
      <c r="R1589" s="307"/>
      <c r="S1589" s="307"/>
      <c r="T1589" s="307"/>
      <c r="U1589" s="307"/>
      <c r="V1589" s="307"/>
      <c r="W1589" s="307"/>
    </row>
    <row r="1590" spans="1:23" s="306" customFormat="1" x14ac:dyDescent="0.2">
      <c r="A1590" s="378"/>
      <c r="B1590" s="308"/>
      <c r="C1590" s="330"/>
      <c r="D1590" s="349"/>
      <c r="E1590" s="349"/>
      <c r="F1590" s="349"/>
      <c r="I1590" s="307"/>
      <c r="J1590" s="307"/>
      <c r="K1590" s="307"/>
      <c r="L1590" s="307"/>
      <c r="M1590" s="307"/>
      <c r="N1590" s="307"/>
      <c r="O1590" s="307"/>
      <c r="P1590" s="307"/>
      <c r="Q1590" s="307"/>
      <c r="R1590" s="307"/>
      <c r="S1590" s="307"/>
      <c r="T1590" s="307"/>
      <c r="U1590" s="307"/>
      <c r="V1590" s="307"/>
      <c r="W1590" s="307"/>
    </row>
    <row r="1591" spans="1:23" s="306" customFormat="1" x14ac:dyDescent="0.2">
      <c r="A1591" s="378"/>
      <c r="B1591" s="308"/>
      <c r="C1591" s="330"/>
      <c r="D1591" s="349"/>
      <c r="E1591" s="349"/>
      <c r="F1591" s="349"/>
      <c r="I1591" s="307"/>
      <c r="J1591" s="307"/>
      <c r="K1591" s="307"/>
      <c r="L1591" s="307"/>
      <c r="M1591" s="307"/>
      <c r="N1591" s="307"/>
      <c r="O1591" s="307"/>
      <c r="P1591" s="307"/>
      <c r="Q1591" s="307"/>
      <c r="R1591" s="307"/>
      <c r="S1591" s="307"/>
      <c r="T1591" s="307"/>
      <c r="U1591" s="307"/>
      <c r="V1591" s="307"/>
      <c r="W1591" s="307"/>
    </row>
    <row r="1592" spans="1:23" s="306" customFormat="1" x14ac:dyDescent="0.2">
      <c r="A1592" s="378"/>
      <c r="B1592" s="308"/>
      <c r="C1592" s="330"/>
      <c r="D1592" s="349"/>
      <c r="E1592" s="349"/>
      <c r="F1592" s="349"/>
      <c r="I1592" s="307"/>
      <c r="J1592" s="307"/>
      <c r="K1592" s="307"/>
      <c r="L1592" s="307"/>
      <c r="M1592" s="307"/>
      <c r="N1592" s="307"/>
      <c r="O1592" s="307"/>
      <c r="P1592" s="307"/>
      <c r="Q1592" s="307"/>
      <c r="R1592" s="307"/>
      <c r="S1592" s="307"/>
      <c r="T1592" s="307"/>
      <c r="U1592" s="307"/>
      <c r="V1592" s="307"/>
      <c r="W1592" s="307"/>
    </row>
    <row r="1593" spans="1:23" s="306" customFormat="1" x14ac:dyDescent="0.2">
      <c r="A1593" s="378"/>
      <c r="B1593" s="308"/>
      <c r="C1593" s="330"/>
      <c r="D1593" s="349"/>
      <c r="E1593" s="349"/>
      <c r="F1593" s="349"/>
      <c r="I1593" s="307"/>
      <c r="J1593" s="307"/>
      <c r="K1593" s="307"/>
      <c r="L1593" s="307"/>
      <c r="M1593" s="307"/>
      <c r="N1593" s="307"/>
      <c r="O1593" s="307"/>
      <c r="P1593" s="307"/>
      <c r="Q1593" s="307"/>
      <c r="R1593" s="307"/>
      <c r="S1593" s="307"/>
      <c r="T1593" s="307"/>
      <c r="U1593" s="307"/>
      <c r="V1593" s="307"/>
      <c r="W1593" s="307"/>
    </row>
    <row r="1594" spans="1:23" s="306" customFormat="1" x14ac:dyDescent="0.2">
      <c r="A1594" s="378"/>
      <c r="B1594" s="308"/>
      <c r="C1594" s="330"/>
      <c r="D1594" s="349"/>
      <c r="E1594" s="349"/>
      <c r="F1594" s="349"/>
      <c r="I1594" s="307"/>
      <c r="J1594" s="307"/>
      <c r="K1594" s="307"/>
      <c r="L1594" s="307"/>
      <c r="M1594" s="307"/>
      <c r="N1594" s="307"/>
      <c r="O1594" s="307"/>
      <c r="P1594" s="307"/>
      <c r="Q1594" s="307"/>
      <c r="R1594" s="307"/>
      <c r="S1594" s="307"/>
      <c r="T1594" s="307"/>
      <c r="U1594" s="307"/>
      <c r="V1594" s="307"/>
      <c r="W1594" s="307"/>
    </row>
    <row r="1595" spans="1:23" s="306" customFormat="1" x14ac:dyDescent="0.2">
      <c r="A1595" s="378"/>
      <c r="B1595" s="308"/>
      <c r="C1595" s="330"/>
      <c r="D1595" s="349"/>
      <c r="E1595" s="349"/>
      <c r="F1595" s="349"/>
      <c r="I1595" s="307"/>
      <c r="J1595" s="307"/>
      <c r="K1595" s="307"/>
      <c r="L1595" s="307"/>
      <c r="M1595" s="307"/>
      <c r="N1595" s="307"/>
      <c r="O1595" s="307"/>
      <c r="P1595" s="307"/>
      <c r="Q1595" s="307"/>
      <c r="R1595" s="307"/>
      <c r="S1595" s="307"/>
      <c r="T1595" s="307"/>
      <c r="U1595" s="307"/>
      <c r="V1595" s="307"/>
      <c r="W1595" s="307"/>
    </row>
    <row r="1596" spans="1:23" s="306" customFormat="1" x14ac:dyDescent="0.2">
      <c r="A1596" s="378"/>
      <c r="B1596" s="308"/>
      <c r="C1596" s="330"/>
      <c r="D1596" s="349"/>
      <c r="E1596" s="349"/>
      <c r="F1596" s="349"/>
      <c r="I1596" s="307"/>
      <c r="J1596" s="307"/>
      <c r="K1596" s="307"/>
      <c r="L1596" s="307"/>
      <c r="M1596" s="307"/>
      <c r="N1596" s="307"/>
      <c r="O1596" s="307"/>
      <c r="P1596" s="307"/>
      <c r="Q1596" s="307"/>
      <c r="R1596" s="307"/>
      <c r="S1596" s="307"/>
      <c r="T1596" s="307"/>
      <c r="U1596" s="307"/>
      <c r="V1596" s="307"/>
      <c r="W1596" s="307"/>
    </row>
    <row r="1597" spans="1:23" s="306" customFormat="1" x14ac:dyDescent="0.2">
      <c r="A1597" s="378"/>
      <c r="B1597" s="308"/>
      <c r="C1597" s="330"/>
      <c r="D1597" s="349"/>
      <c r="E1597" s="349"/>
      <c r="F1597" s="349"/>
      <c r="I1597" s="307"/>
      <c r="J1597" s="307"/>
      <c r="K1597" s="307"/>
      <c r="L1597" s="307"/>
      <c r="M1597" s="307"/>
      <c r="N1597" s="307"/>
      <c r="O1597" s="307"/>
      <c r="P1597" s="307"/>
      <c r="Q1597" s="307"/>
      <c r="R1597" s="307"/>
      <c r="S1597" s="307"/>
      <c r="T1597" s="307"/>
      <c r="U1597" s="307"/>
      <c r="V1597" s="307"/>
      <c r="W1597" s="307"/>
    </row>
    <row r="1598" spans="1:23" s="306" customFormat="1" x14ac:dyDescent="0.2">
      <c r="A1598" s="378"/>
      <c r="B1598" s="308"/>
      <c r="C1598" s="330"/>
      <c r="D1598" s="349"/>
      <c r="E1598" s="349"/>
      <c r="F1598" s="349"/>
      <c r="I1598" s="307"/>
      <c r="J1598" s="307"/>
      <c r="K1598" s="307"/>
      <c r="L1598" s="307"/>
      <c r="M1598" s="307"/>
      <c r="N1598" s="307"/>
      <c r="O1598" s="307"/>
      <c r="P1598" s="307"/>
      <c r="Q1598" s="307"/>
      <c r="R1598" s="307"/>
      <c r="S1598" s="307"/>
      <c r="T1598" s="307"/>
      <c r="U1598" s="307"/>
      <c r="V1598" s="307"/>
      <c r="W1598" s="307"/>
    </row>
    <row r="1599" spans="1:23" s="306" customFormat="1" x14ac:dyDescent="0.2">
      <c r="A1599" s="378"/>
      <c r="B1599" s="308"/>
      <c r="C1599" s="330"/>
      <c r="D1599" s="349"/>
      <c r="E1599" s="349"/>
      <c r="F1599" s="349"/>
      <c r="I1599" s="307"/>
      <c r="J1599" s="307"/>
      <c r="K1599" s="307"/>
      <c r="L1599" s="307"/>
      <c r="M1599" s="307"/>
      <c r="N1599" s="307"/>
      <c r="O1599" s="307"/>
      <c r="P1599" s="307"/>
      <c r="Q1599" s="307"/>
      <c r="R1599" s="307"/>
      <c r="S1599" s="307"/>
      <c r="T1599" s="307"/>
      <c r="U1599" s="307"/>
      <c r="V1599" s="307"/>
      <c r="W1599" s="307"/>
    </row>
    <row r="1600" spans="1:23" s="306" customFormat="1" x14ac:dyDescent="0.2">
      <c r="A1600" s="378"/>
      <c r="B1600" s="308"/>
      <c r="C1600" s="330"/>
      <c r="D1600" s="349"/>
      <c r="E1600" s="349"/>
      <c r="F1600" s="349"/>
      <c r="I1600" s="307"/>
      <c r="J1600" s="307"/>
      <c r="K1600" s="307"/>
      <c r="L1600" s="307"/>
      <c r="M1600" s="307"/>
      <c r="N1600" s="307"/>
      <c r="O1600" s="307"/>
      <c r="P1600" s="307"/>
      <c r="Q1600" s="307"/>
      <c r="R1600" s="307"/>
      <c r="S1600" s="307"/>
      <c r="T1600" s="307"/>
      <c r="U1600" s="307"/>
      <c r="V1600" s="307"/>
      <c r="W1600" s="307"/>
    </row>
    <row r="1601" spans="1:23" s="306" customFormat="1" x14ac:dyDescent="0.2">
      <c r="A1601" s="378"/>
      <c r="B1601" s="308"/>
      <c r="C1601" s="330"/>
      <c r="D1601" s="349"/>
      <c r="E1601" s="349"/>
      <c r="F1601" s="349"/>
      <c r="I1601" s="307"/>
      <c r="J1601" s="307"/>
      <c r="K1601" s="307"/>
      <c r="L1601" s="307"/>
      <c r="M1601" s="307"/>
      <c r="N1601" s="307"/>
      <c r="O1601" s="307"/>
      <c r="P1601" s="307"/>
      <c r="Q1601" s="307"/>
      <c r="R1601" s="307"/>
      <c r="S1601" s="307"/>
      <c r="T1601" s="307"/>
      <c r="U1601" s="307"/>
      <c r="V1601" s="307"/>
      <c r="W1601" s="307"/>
    </row>
    <row r="1602" spans="1:23" s="306" customFormat="1" x14ac:dyDescent="0.2">
      <c r="A1602" s="378"/>
      <c r="B1602" s="308"/>
      <c r="C1602" s="330"/>
      <c r="D1602" s="349"/>
      <c r="E1602" s="349"/>
      <c r="F1602" s="349"/>
      <c r="I1602" s="307"/>
      <c r="J1602" s="307"/>
      <c r="K1602" s="307"/>
      <c r="L1602" s="307"/>
      <c r="M1602" s="307"/>
      <c r="N1602" s="307"/>
      <c r="O1602" s="307"/>
      <c r="P1602" s="307"/>
      <c r="Q1602" s="307"/>
      <c r="R1602" s="307"/>
      <c r="S1602" s="307"/>
      <c r="T1602" s="307"/>
      <c r="U1602" s="307"/>
      <c r="V1602" s="307"/>
      <c r="W1602" s="307"/>
    </row>
    <row r="1603" spans="1:23" s="306" customFormat="1" x14ac:dyDescent="0.2">
      <c r="A1603" s="378"/>
      <c r="B1603" s="308"/>
      <c r="C1603" s="330"/>
      <c r="D1603" s="349"/>
      <c r="E1603" s="349"/>
      <c r="F1603" s="349"/>
      <c r="I1603" s="307"/>
      <c r="J1603" s="307"/>
      <c r="K1603" s="307"/>
      <c r="L1603" s="307"/>
      <c r="M1603" s="307"/>
      <c r="N1603" s="307"/>
      <c r="O1603" s="307"/>
      <c r="P1603" s="307"/>
      <c r="Q1603" s="307"/>
      <c r="R1603" s="307"/>
      <c r="S1603" s="307"/>
      <c r="T1603" s="307"/>
      <c r="U1603" s="307"/>
      <c r="V1603" s="307"/>
      <c r="W1603" s="307"/>
    </row>
    <row r="1604" spans="1:23" s="306" customFormat="1" x14ac:dyDescent="0.2">
      <c r="A1604" s="378"/>
      <c r="B1604" s="308"/>
      <c r="C1604" s="330"/>
      <c r="D1604" s="349"/>
      <c r="E1604" s="349"/>
      <c r="F1604" s="349"/>
      <c r="I1604" s="307"/>
      <c r="J1604" s="307"/>
      <c r="K1604" s="307"/>
      <c r="L1604" s="307"/>
      <c r="M1604" s="307"/>
      <c r="N1604" s="307"/>
      <c r="O1604" s="307"/>
      <c r="P1604" s="307"/>
      <c r="Q1604" s="307"/>
      <c r="R1604" s="307"/>
      <c r="S1604" s="307"/>
      <c r="T1604" s="307"/>
      <c r="U1604" s="307"/>
      <c r="V1604" s="307"/>
      <c r="W1604" s="307"/>
    </row>
    <row r="1605" spans="1:23" s="306" customFormat="1" x14ac:dyDescent="0.2">
      <c r="A1605" s="378"/>
      <c r="B1605" s="379"/>
      <c r="C1605" s="330"/>
      <c r="D1605" s="349"/>
      <c r="E1605" s="349"/>
      <c r="F1605" s="349"/>
      <c r="I1605" s="307"/>
      <c r="J1605" s="307"/>
      <c r="K1605" s="307"/>
      <c r="L1605" s="307"/>
      <c r="M1605" s="307"/>
      <c r="N1605" s="307"/>
      <c r="O1605" s="307"/>
      <c r="P1605" s="307"/>
      <c r="Q1605" s="307"/>
      <c r="R1605" s="307"/>
      <c r="S1605" s="307"/>
      <c r="T1605" s="307"/>
      <c r="U1605" s="307"/>
      <c r="V1605" s="307"/>
      <c r="W1605" s="307"/>
    </row>
    <row r="1606" spans="1:23" s="306" customFormat="1" x14ac:dyDescent="0.2">
      <c r="A1606" s="378"/>
      <c r="B1606" s="379"/>
      <c r="C1606" s="330"/>
      <c r="D1606" s="349"/>
      <c r="E1606" s="349"/>
      <c r="F1606" s="349"/>
      <c r="I1606" s="307"/>
      <c r="J1606" s="307"/>
      <c r="K1606" s="307"/>
      <c r="L1606" s="307"/>
      <c r="M1606" s="307"/>
      <c r="N1606" s="307"/>
      <c r="O1606" s="307"/>
      <c r="P1606" s="307"/>
      <c r="Q1606" s="307"/>
      <c r="R1606" s="307"/>
      <c r="S1606" s="307"/>
      <c r="T1606" s="307"/>
      <c r="U1606" s="307"/>
      <c r="V1606" s="307"/>
      <c r="W1606" s="307"/>
    </row>
    <row r="1607" spans="1:23" s="306" customFormat="1" x14ac:dyDescent="0.2">
      <c r="A1607" s="378"/>
      <c r="B1607" s="379"/>
      <c r="C1607" s="330"/>
      <c r="D1607" s="349"/>
      <c r="E1607" s="349"/>
      <c r="F1607" s="349"/>
      <c r="I1607" s="307"/>
      <c r="J1607" s="307"/>
      <c r="K1607" s="307"/>
      <c r="L1607" s="307"/>
      <c r="M1607" s="307"/>
      <c r="N1607" s="307"/>
      <c r="O1607" s="307"/>
      <c r="P1607" s="307"/>
      <c r="Q1607" s="307"/>
      <c r="R1607" s="307"/>
      <c r="S1607" s="307"/>
      <c r="T1607" s="307"/>
      <c r="U1607" s="307"/>
      <c r="V1607" s="307"/>
      <c r="W1607" s="307"/>
    </row>
    <row r="1608" spans="1:23" s="306" customFormat="1" x14ac:dyDescent="0.2">
      <c r="A1608" s="378"/>
      <c r="B1608" s="379"/>
      <c r="C1608" s="330"/>
      <c r="D1608" s="349"/>
      <c r="E1608" s="349"/>
      <c r="F1608" s="349"/>
      <c r="I1608" s="307"/>
      <c r="J1608" s="307"/>
      <c r="K1608" s="307"/>
      <c r="L1608" s="307"/>
      <c r="M1608" s="307"/>
      <c r="N1608" s="307"/>
      <c r="O1608" s="307"/>
      <c r="P1608" s="307"/>
      <c r="Q1608" s="307"/>
      <c r="R1608" s="307"/>
      <c r="S1608" s="307"/>
      <c r="T1608" s="307"/>
      <c r="U1608" s="307"/>
      <c r="V1608" s="307"/>
      <c r="W1608" s="307"/>
    </row>
    <row r="1609" spans="1:23" s="306" customFormat="1" x14ac:dyDescent="0.2">
      <c r="A1609" s="378"/>
      <c r="B1609" s="379"/>
      <c r="C1609" s="330"/>
      <c r="D1609" s="349"/>
      <c r="E1609" s="349"/>
      <c r="F1609" s="349"/>
      <c r="I1609" s="307"/>
      <c r="J1609" s="307"/>
      <c r="K1609" s="307"/>
      <c r="L1609" s="307"/>
      <c r="M1609" s="307"/>
      <c r="N1609" s="307"/>
      <c r="O1609" s="307"/>
      <c r="P1609" s="307"/>
      <c r="Q1609" s="307"/>
      <c r="R1609" s="307"/>
      <c r="S1609" s="307"/>
      <c r="T1609" s="307"/>
      <c r="U1609" s="307"/>
      <c r="V1609" s="307"/>
      <c r="W1609" s="307"/>
    </row>
    <row r="1610" spans="1:23" s="306" customFormat="1" x14ac:dyDescent="0.2">
      <c r="A1610" s="378"/>
      <c r="B1610" s="379"/>
      <c r="C1610" s="330"/>
      <c r="D1610" s="349"/>
      <c r="E1610" s="349"/>
      <c r="F1610" s="349"/>
      <c r="I1610" s="307"/>
      <c r="J1610" s="307"/>
      <c r="K1610" s="307"/>
      <c r="L1610" s="307"/>
      <c r="M1610" s="307"/>
      <c r="N1610" s="307"/>
      <c r="O1610" s="307"/>
      <c r="P1610" s="307"/>
      <c r="Q1610" s="307"/>
      <c r="R1610" s="307"/>
      <c r="S1610" s="307"/>
      <c r="T1610" s="307"/>
      <c r="U1610" s="307"/>
      <c r="V1610" s="307"/>
      <c r="W1610" s="307"/>
    </row>
    <row r="1611" spans="1:23" s="306" customFormat="1" x14ac:dyDescent="0.2">
      <c r="A1611" s="378"/>
      <c r="B1611" s="308"/>
      <c r="C1611" s="330"/>
      <c r="D1611" s="349"/>
      <c r="E1611" s="349"/>
      <c r="F1611" s="349"/>
      <c r="I1611" s="307"/>
      <c r="J1611" s="307"/>
      <c r="K1611" s="307"/>
      <c r="L1611" s="307"/>
      <c r="M1611" s="307"/>
      <c r="N1611" s="307"/>
      <c r="O1611" s="307"/>
      <c r="P1611" s="307"/>
      <c r="Q1611" s="307"/>
      <c r="R1611" s="307"/>
      <c r="S1611" s="307"/>
      <c r="T1611" s="307"/>
      <c r="U1611" s="307"/>
      <c r="V1611" s="307"/>
      <c r="W1611" s="307"/>
    </row>
    <row r="1612" spans="1:23" s="306" customFormat="1" x14ac:dyDescent="0.2">
      <c r="A1612" s="378"/>
      <c r="B1612" s="308"/>
      <c r="C1612" s="330"/>
      <c r="D1612" s="349"/>
      <c r="E1612" s="349"/>
      <c r="F1612" s="349"/>
      <c r="I1612" s="307"/>
      <c r="J1612" s="307"/>
      <c r="K1612" s="307"/>
      <c r="L1612" s="307"/>
      <c r="M1612" s="307"/>
      <c r="N1612" s="307"/>
      <c r="O1612" s="307"/>
      <c r="P1612" s="307"/>
      <c r="Q1612" s="307"/>
      <c r="R1612" s="307"/>
      <c r="S1612" s="307"/>
      <c r="T1612" s="307"/>
      <c r="U1612" s="307"/>
      <c r="V1612" s="307"/>
      <c r="W1612" s="307"/>
    </row>
    <row r="1613" spans="1:23" s="306" customFormat="1" x14ac:dyDescent="0.2">
      <c r="A1613" s="378"/>
      <c r="B1613" s="308"/>
      <c r="C1613" s="330"/>
      <c r="D1613" s="349"/>
      <c r="E1613" s="349"/>
      <c r="F1613" s="349"/>
      <c r="I1613" s="307"/>
      <c r="J1613" s="307"/>
      <c r="K1613" s="307"/>
      <c r="L1613" s="307"/>
      <c r="M1613" s="307"/>
      <c r="N1613" s="307"/>
      <c r="O1613" s="307"/>
      <c r="P1613" s="307"/>
      <c r="Q1613" s="307"/>
      <c r="R1613" s="307"/>
      <c r="S1613" s="307"/>
      <c r="T1613" s="307"/>
      <c r="U1613" s="307"/>
      <c r="V1613" s="307"/>
      <c r="W1613" s="307"/>
    </row>
    <row r="1614" spans="1:23" s="306" customFormat="1" x14ac:dyDescent="0.2">
      <c r="A1614" s="378"/>
      <c r="B1614" s="308"/>
      <c r="C1614" s="330"/>
      <c r="D1614" s="349"/>
      <c r="E1614" s="349"/>
      <c r="F1614" s="349"/>
      <c r="I1614" s="307"/>
      <c r="J1614" s="307"/>
      <c r="K1614" s="307"/>
      <c r="L1614" s="307"/>
      <c r="M1614" s="307"/>
      <c r="N1614" s="307"/>
      <c r="O1614" s="307"/>
      <c r="P1614" s="307"/>
      <c r="Q1614" s="307"/>
      <c r="R1614" s="307"/>
      <c r="S1614" s="307"/>
      <c r="T1614" s="307"/>
      <c r="U1614" s="307"/>
      <c r="V1614" s="307"/>
      <c r="W1614" s="307"/>
    </row>
    <row r="1615" spans="1:23" s="306" customFormat="1" x14ac:dyDescent="0.2">
      <c r="A1615" s="378"/>
      <c r="B1615" s="308"/>
      <c r="C1615" s="330"/>
      <c r="D1615" s="349"/>
      <c r="E1615" s="349"/>
      <c r="F1615" s="349"/>
      <c r="I1615" s="307"/>
      <c r="J1615" s="307"/>
      <c r="K1615" s="307"/>
      <c r="L1615" s="307"/>
      <c r="M1615" s="307"/>
      <c r="N1615" s="307"/>
      <c r="O1615" s="307"/>
      <c r="P1615" s="307"/>
      <c r="Q1615" s="307"/>
      <c r="R1615" s="307"/>
      <c r="S1615" s="307"/>
      <c r="T1615" s="307"/>
      <c r="U1615" s="307"/>
      <c r="V1615" s="307"/>
      <c r="W1615" s="307"/>
    </row>
    <row r="1616" spans="1:23" s="306" customFormat="1" x14ac:dyDescent="0.2">
      <c r="A1616" s="378"/>
      <c r="B1616" s="308"/>
      <c r="C1616" s="330"/>
      <c r="D1616" s="349"/>
      <c r="E1616" s="349"/>
      <c r="F1616" s="349"/>
      <c r="I1616" s="307"/>
      <c r="J1616" s="307"/>
      <c r="K1616" s="307"/>
      <c r="L1616" s="307"/>
      <c r="M1616" s="307"/>
      <c r="N1616" s="307"/>
      <c r="O1616" s="307"/>
      <c r="P1616" s="307"/>
      <c r="Q1616" s="307"/>
      <c r="R1616" s="307"/>
      <c r="S1616" s="307"/>
      <c r="T1616" s="307"/>
      <c r="U1616" s="307"/>
      <c r="V1616" s="307"/>
      <c r="W1616" s="307"/>
    </row>
    <row r="1617" spans="1:23" s="306" customFormat="1" x14ac:dyDescent="0.2">
      <c r="A1617" s="378"/>
      <c r="B1617" s="308"/>
      <c r="C1617" s="330"/>
      <c r="D1617" s="349"/>
      <c r="E1617" s="349"/>
      <c r="F1617" s="349"/>
      <c r="I1617" s="307"/>
      <c r="J1617" s="307"/>
      <c r="K1617" s="307"/>
      <c r="L1617" s="307"/>
      <c r="M1617" s="307"/>
      <c r="N1617" s="307"/>
      <c r="O1617" s="307"/>
      <c r="P1617" s="307"/>
      <c r="Q1617" s="307"/>
      <c r="R1617" s="307"/>
      <c r="S1617" s="307"/>
      <c r="T1617" s="307"/>
      <c r="U1617" s="307"/>
      <c r="V1617" s="307"/>
      <c r="W1617" s="307"/>
    </row>
    <row r="1618" spans="1:23" s="306" customFormat="1" x14ac:dyDescent="0.2">
      <c r="A1618" s="378"/>
      <c r="B1618" s="308"/>
      <c r="C1618" s="330"/>
      <c r="D1618" s="349"/>
      <c r="E1618" s="349"/>
      <c r="F1618" s="349"/>
      <c r="I1618" s="307"/>
      <c r="J1618" s="307"/>
      <c r="K1618" s="307"/>
      <c r="L1618" s="307"/>
      <c r="M1618" s="307"/>
      <c r="N1618" s="307"/>
      <c r="O1618" s="307"/>
      <c r="P1618" s="307"/>
      <c r="Q1618" s="307"/>
      <c r="R1618" s="307"/>
      <c r="S1618" s="307"/>
      <c r="T1618" s="307"/>
      <c r="U1618" s="307"/>
      <c r="V1618" s="307"/>
      <c r="W1618" s="307"/>
    </row>
    <row r="1619" spans="1:23" s="306" customFormat="1" x14ac:dyDescent="0.2">
      <c r="A1619" s="378"/>
      <c r="B1619" s="308"/>
      <c r="C1619" s="330"/>
      <c r="D1619" s="349"/>
      <c r="E1619" s="349"/>
      <c r="F1619" s="349"/>
      <c r="I1619" s="307"/>
      <c r="J1619" s="307"/>
      <c r="K1619" s="307"/>
      <c r="L1619" s="307"/>
      <c r="M1619" s="307"/>
      <c r="N1619" s="307"/>
      <c r="O1619" s="307"/>
      <c r="P1619" s="307"/>
      <c r="Q1619" s="307"/>
      <c r="R1619" s="307"/>
      <c r="S1619" s="307"/>
      <c r="T1619" s="307"/>
      <c r="U1619" s="307"/>
      <c r="V1619" s="307"/>
      <c r="W1619" s="307"/>
    </row>
    <row r="1620" spans="1:23" s="306" customFormat="1" x14ac:dyDescent="0.2">
      <c r="A1620" s="378"/>
      <c r="B1620" s="308"/>
      <c r="C1620" s="330"/>
      <c r="D1620" s="349"/>
      <c r="E1620" s="349"/>
      <c r="F1620" s="349"/>
      <c r="I1620" s="307"/>
      <c r="J1620" s="307"/>
      <c r="K1620" s="307"/>
      <c r="L1620" s="307"/>
      <c r="M1620" s="307"/>
      <c r="N1620" s="307"/>
      <c r="O1620" s="307"/>
      <c r="P1620" s="307"/>
      <c r="Q1620" s="307"/>
      <c r="R1620" s="307"/>
      <c r="S1620" s="307"/>
      <c r="T1620" s="307"/>
      <c r="U1620" s="307"/>
      <c r="V1620" s="307"/>
      <c r="W1620" s="307"/>
    </row>
    <row r="1621" spans="1:23" s="306" customFormat="1" x14ac:dyDescent="0.2">
      <c r="A1621" s="378"/>
      <c r="B1621" s="308"/>
      <c r="C1621" s="330"/>
      <c r="D1621" s="349"/>
      <c r="E1621" s="349"/>
      <c r="F1621" s="349"/>
      <c r="I1621" s="307"/>
      <c r="J1621" s="307"/>
      <c r="K1621" s="307"/>
      <c r="L1621" s="307"/>
      <c r="M1621" s="307"/>
      <c r="N1621" s="307"/>
      <c r="O1621" s="307"/>
      <c r="P1621" s="307"/>
      <c r="Q1621" s="307"/>
      <c r="R1621" s="307"/>
      <c r="S1621" s="307"/>
      <c r="T1621" s="307"/>
      <c r="U1621" s="307"/>
      <c r="V1621" s="307"/>
      <c r="W1621" s="307"/>
    </row>
    <row r="1622" spans="1:23" s="306" customFormat="1" x14ac:dyDescent="0.2">
      <c r="A1622" s="378"/>
      <c r="B1622" s="308"/>
      <c r="C1622" s="330"/>
      <c r="D1622" s="349"/>
      <c r="E1622" s="349"/>
      <c r="F1622" s="349"/>
      <c r="I1622" s="307"/>
      <c r="J1622" s="307"/>
      <c r="K1622" s="307"/>
      <c r="L1622" s="307"/>
      <c r="M1622" s="307"/>
      <c r="N1622" s="307"/>
      <c r="O1622" s="307"/>
      <c r="P1622" s="307"/>
      <c r="Q1622" s="307"/>
      <c r="R1622" s="307"/>
      <c r="S1622" s="307"/>
      <c r="T1622" s="307"/>
      <c r="U1622" s="307"/>
      <c r="V1622" s="307"/>
      <c r="W1622" s="307"/>
    </row>
    <row r="1623" spans="1:23" s="306" customFormat="1" x14ac:dyDescent="0.2">
      <c r="A1623" s="378"/>
      <c r="B1623" s="308"/>
      <c r="C1623" s="330"/>
      <c r="D1623" s="349"/>
      <c r="E1623" s="349"/>
      <c r="F1623" s="349"/>
      <c r="I1623" s="307"/>
      <c r="J1623" s="307"/>
      <c r="K1623" s="307"/>
      <c r="L1623" s="307"/>
      <c r="M1623" s="307"/>
      <c r="N1623" s="307"/>
      <c r="O1623" s="307"/>
      <c r="P1623" s="307"/>
      <c r="Q1623" s="307"/>
      <c r="R1623" s="307"/>
      <c r="S1623" s="307"/>
      <c r="T1623" s="307"/>
      <c r="U1623" s="307"/>
      <c r="V1623" s="307"/>
      <c r="W1623" s="307"/>
    </row>
    <row r="1624" spans="1:23" s="306" customFormat="1" x14ac:dyDescent="0.2">
      <c r="A1624" s="378"/>
      <c r="B1624" s="308"/>
      <c r="C1624" s="330"/>
      <c r="D1624" s="349"/>
      <c r="E1624" s="349"/>
      <c r="F1624" s="349"/>
      <c r="I1624" s="307"/>
      <c r="J1624" s="307"/>
      <c r="K1624" s="307"/>
      <c r="L1624" s="307"/>
      <c r="M1624" s="307"/>
      <c r="N1624" s="307"/>
      <c r="O1624" s="307"/>
      <c r="P1624" s="307"/>
      <c r="Q1624" s="307"/>
      <c r="R1624" s="307"/>
      <c r="S1624" s="307"/>
      <c r="T1624" s="307"/>
      <c r="U1624" s="307"/>
      <c r="V1624" s="307"/>
      <c r="W1624" s="307"/>
    </row>
    <row r="1625" spans="1:23" s="306" customFormat="1" x14ac:dyDescent="0.2">
      <c r="A1625" s="378"/>
      <c r="B1625" s="308"/>
      <c r="C1625" s="330"/>
      <c r="D1625" s="349"/>
      <c r="E1625" s="349"/>
      <c r="F1625" s="349"/>
      <c r="I1625" s="307"/>
      <c r="J1625" s="307"/>
      <c r="K1625" s="307"/>
      <c r="L1625" s="307"/>
      <c r="M1625" s="307"/>
      <c r="N1625" s="307"/>
      <c r="O1625" s="307"/>
      <c r="P1625" s="307"/>
      <c r="Q1625" s="307"/>
      <c r="R1625" s="307"/>
      <c r="S1625" s="307"/>
      <c r="T1625" s="307"/>
      <c r="U1625" s="307"/>
      <c r="V1625" s="307"/>
      <c r="W1625" s="307"/>
    </row>
    <row r="1626" spans="1:23" s="306" customFormat="1" x14ac:dyDescent="0.2">
      <c r="A1626" s="378"/>
      <c r="B1626" s="308"/>
      <c r="C1626" s="330"/>
      <c r="D1626" s="349"/>
      <c r="E1626" s="349"/>
      <c r="F1626" s="349"/>
      <c r="I1626" s="307"/>
      <c r="J1626" s="307"/>
      <c r="K1626" s="307"/>
      <c r="L1626" s="307"/>
      <c r="M1626" s="307"/>
      <c r="N1626" s="307"/>
      <c r="O1626" s="307"/>
      <c r="P1626" s="307"/>
      <c r="Q1626" s="307"/>
      <c r="R1626" s="307"/>
      <c r="S1626" s="307"/>
      <c r="T1626" s="307"/>
      <c r="U1626" s="307"/>
      <c r="V1626" s="307"/>
      <c r="W1626" s="307"/>
    </row>
    <row r="1627" spans="1:23" s="306" customFormat="1" x14ac:dyDescent="0.2">
      <c r="A1627" s="378"/>
      <c r="B1627" s="308"/>
      <c r="C1627" s="330"/>
      <c r="D1627" s="349"/>
      <c r="E1627" s="349"/>
      <c r="F1627" s="349"/>
      <c r="I1627" s="307"/>
      <c r="J1627" s="307"/>
      <c r="K1627" s="307"/>
      <c r="L1627" s="307"/>
      <c r="M1627" s="307"/>
      <c r="N1627" s="307"/>
      <c r="O1627" s="307"/>
      <c r="P1627" s="307"/>
      <c r="Q1627" s="307"/>
      <c r="R1627" s="307"/>
      <c r="S1627" s="307"/>
      <c r="T1627" s="307"/>
      <c r="U1627" s="307"/>
      <c r="V1627" s="307"/>
      <c r="W1627" s="307"/>
    </row>
    <row r="1628" spans="1:23" s="306" customFormat="1" x14ac:dyDescent="0.2">
      <c r="A1628" s="378"/>
      <c r="B1628" s="308"/>
      <c r="C1628" s="330"/>
      <c r="D1628" s="349"/>
      <c r="E1628" s="349"/>
      <c r="F1628" s="349"/>
      <c r="I1628" s="307"/>
      <c r="J1628" s="307"/>
      <c r="K1628" s="307"/>
      <c r="L1628" s="307"/>
      <c r="M1628" s="307"/>
      <c r="N1628" s="307"/>
      <c r="O1628" s="307"/>
      <c r="P1628" s="307"/>
      <c r="Q1628" s="307"/>
      <c r="R1628" s="307"/>
      <c r="S1628" s="307"/>
      <c r="T1628" s="307"/>
      <c r="U1628" s="307"/>
      <c r="V1628" s="307"/>
      <c r="W1628" s="307"/>
    </row>
    <row r="1629" spans="1:23" s="306" customFormat="1" x14ac:dyDescent="0.2">
      <c r="A1629" s="378"/>
      <c r="B1629" s="308"/>
      <c r="C1629" s="330"/>
      <c r="D1629" s="349"/>
      <c r="E1629" s="349"/>
      <c r="F1629" s="349"/>
      <c r="I1629" s="307"/>
      <c r="J1629" s="307"/>
      <c r="K1629" s="307"/>
      <c r="L1629" s="307"/>
      <c r="M1629" s="307"/>
      <c r="N1629" s="307"/>
      <c r="O1629" s="307"/>
      <c r="P1629" s="307"/>
      <c r="Q1629" s="307"/>
      <c r="R1629" s="307"/>
      <c r="S1629" s="307"/>
      <c r="T1629" s="307"/>
      <c r="U1629" s="307"/>
      <c r="V1629" s="307"/>
      <c r="W1629" s="307"/>
    </row>
    <row r="1630" spans="1:23" s="306" customFormat="1" x14ac:dyDescent="0.2">
      <c r="A1630" s="378"/>
      <c r="B1630" s="308"/>
      <c r="C1630" s="330"/>
      <c r="D1630" s="349"/>
      <c r="E1630" s="349"/>
      <c r="F1630" s="349"/>
      <c r="I1630" s="307"/>
      <c r="J1630" s="307"/>
      <c r="K1630" s="307"/>
      <c r="L1630" s="307"/>
      <c r="M1630" s="307"/>
      <c r="N1630" s="307"/>
      <c r="O1630" s="307"/>
      <c r="P1630" s="307"/>
      <c r="Q1630" s="307"/>
      <c r="R1630" s="307"/>
      <c r="S1630" s="307"/>
      <c r="T1630" s="307"/>
      <c r="U1630" s="307"/>
      <c r="V1630" s="307"/>
      <c r="W1630" s="307"/>
    </row>
    <row r="1631" spans="1:23" s="306" customFormat="1" x14ac:dyDescent="0.2">
      <c r="A1631" s="378"/>
      <c r="B1631" s="308"/>
      <c r="C1631" s="330"/>
      <c r="D1631" s="349"/>
      <c r="E1631" s="349"/>
      <c r="F1631" s="349"/>
      <c r="I1631" s="307"/>
      <c r="J1631" s="307"/>
      <c r="K1631" s="307"/>
      <c r="L1631" s="307"/>
      <c r="M1631" s="307"/>
      <c r="N1631" s="307"/>
      <c r="O1631" s="307"/>
      <c r="P1631" s="307"/>
      <c r="Q1631" s="307"/>
      <c r="R1631" s="307"/>
      <c r="S1631" s="307"/>
      <c r="T1631" s="307"/>
      <c r="U1631" s="307"/>
      <c r="V1631" s="307"/>
      <c r="W1631" s="307"/>
    </row>
    <row r="1632" spans="1:23" s="306" customFormat="1" x14ac:dyDescent="0.2">
      <c r="A1632" s="378"/>
      <c r="B1632" s="308"/>
      <c r="C1632" s="330"/>
      <c r="D1632" s="349"/>
      <c r="E1632" s="349"/>
      <c r="F1632" s="349"/>
      <c r="I1632" s="307"/>
      <c r="J1632" s="307"/>
      <c r="K1632" s="307"/>
      <c r="L1632" s="307"/>
      <c r="M1632" s="307"/>
      <c r="N1632" s="307"/>
      <c r="O1632" s="307"/>
      <c r="P1632" s="307"/>
      <c r="Q1632" s="307"/>
      <c r="R1632" s="307"/>
      <c r="S1632" s="307"/>
      <c r="T1632" s="307"/>
      <c r="U1632" s="307"/>
      <c r="V1632" s="307"/>
      <c r="W1632" s="307"/>
    </row>
    <row r="1633" spans="1:23" s="306" customFormat="1" x14ac:dyDescent="0.2">
      <c r="A1633" s="378"/>
      <c r="B1633" s="308"/>
      <c r="C1633" s="330"/>
      <c r="D1633" s="349"/>
      <c r="E1633" s="349"/>
      <c r="F1633" s="349"/>
      <c r="I1633" s="307"/>
      <c r="J1633" s="307"/>
      <c r="K1633" s="307"/>
      <c r="L1633" s="307"/>
      <c r="M1633" s="307"/>
      <c r="N1633" s="307"/>
      <c r="O1633" s="307"/>
      <c r="P1633" s="307"/>
      <c r="Q1633" s="307"/>
      <c r="R1633" s="307"/>
      <c r="S1633" s="307"/>
      <c r="T1633" s="307"/>
      <c r="U1633" s="307"/>
      <c r="V1633" s="307"/>
      <c r="W1633" s="307"/>
    </row>
    <row r="1634" spans="1:23" s="306" customFormat="1" x14ac:dyDescent="0.2">
      <c r="A1634" s="378"/>
      <c r="B1634" s="308"/>
      <c r="C1634" s="330"/>
      <c r="D1634" s="349"/>
      <c r="E1634" s="349"/>
      <c r="F1634" s="349"/>
      <c r="I1634" s="307"/>
      <c r="J1634" s="307"/>
      <c r="K1634" s="307"/>
      <c r="L1634" s="307"/>
      <c r="M1634" s="307"/>
      <c r="N1634" s="307"/>
      <c r="O1634" s="307"/>
      <c r="P1634" s="307"/>
      <c r="Q1634" s="307"/>
      <c r="R1634" s="307"/>
      <c r="S1634" s="307"/>
      <c r="T1634" s="307"/>
      <c r="U1634" s="307"/>
      <c r="V1634" s="307"/>
      <c r="W1634" s="307"/>
    </row>
    <row r="1635" spans="1:23" s="306" customFormat="1" x14ac:dyDescent="0.2">
      <c r="A1635" s="378"/>
      <c r="B1635" s="308"/>
      <c r="C1635" s="330"/>
      <c r="D1635" s="349"/>
      <c r="E1635" s="349"/>
      <c r="F1635" s="349"/>
      <c r="I1635" s="307"/>
      <c r="J1635" s="307"/>
      <c r="K1635" s="307"/>
      <c r="L1635" s="307"/>
      <c r="M1635" s="307"/>
      <c r="N1635" s="307"/>
      <c r="O1635" s="307"/>
      <c r="P1635" s="307"/>
      <c r="Q1635" s="307"/>
      <c r="R1635" s="307"/>
      <c r="S1635" s="307"/>
      <c r="T1635" s="307"/>
      <c r="U1635" s="307"/>
      <c r="V1635" s="307"/>
      <c r="W1635" s="307"/>
    </row>
    <row r="1636" spans="1:23" s="306" customFormat="1" x14ac:dyDescent="0.2">
      <c r="A1636" s="378"/>
      <c r="B1636" s="308"/>
      <c r="C1636" s="330"/>
      <c r="D1636" s="349"/>
      <c r="E1636" s="349"/>
      <c r="F1636" s="349"/>
      <c r="I1636" s="307"/>
      <c r="J1636" s="307"/>
      <c r="K1636" s="307"/>
      <c r="L1636" s="307"/>
      <c r="M1636" s="307"/>
      <c r="N1636" s="307"/>
      <c r="O1636" s="307"/>
      <c r="P1636" s="307"/>
      <c r="Q1636" s="307"/>
      <c r="R1636" s="307"/>
      <c r="S1636" s="307"/>
      <c r="T1636" s="307"/>
      <c r="U1636" s="307"/>
      <c r="V1636" s="307"/>
      <c r="W1636" s="307"/>
    </row>
    <row r="1637" spans="1:23" s="306" customFormat="1" x14ac:dyDescent="0.2">
      <c r="A1637" s="378"/>
      <c r="B1637" s="308"/>
      <c r="C1637" s="330"/>
      <c r="D1637" s="349"/>
      <c r="E1637" s="349"/>
      <c r="F1637" s="349"/>
      <c r="I1637" s="307"/>
      <c r="J1637" s="307"/>
      <c r="K1637" s="307"/>
      <c r="L1637" s="307"/>
      <c r="M1637" s="307"/>
      <c r="N1637" s="307"/>
      <c r="O1637" s="307"/>
      <c r="P1637" s="307"/>
      <c r="Q1637" s="307"/>
      <c r="R1637" s="307"/>
      <c r="S1637" s="307"/>
      <c r="T1637" s="307"/>
      <c r="U1637" s="307"/>
      <c r="V1637" s="307"/>
      <c r="W1637" s="307"/>
    </row>
    <row r="1638" spans="1:23" s="306" customFormat="1" x14ac:dyDescent="0.2">
      <c r="A1638" s="378"/>
      <c r="B1638" s="308"/>
      <c r="C1638" s="330"/>
      <c r="D1638" s="349"/>
      <c r="E1638" s="349"/>
      <c r="F1638" s="349"/>
      <c r="I1638" s="307"/>
      <c r="J1638" s="307"/>
      <c r="K1638" s="307"/>
      <c r="L1638" s="307"/>
      <c r="M1638" s="307"/>
      <c r="N1638" s="307"/>
      <c r="O1638" s="307"/>
      <c r="P1638" s="307"/>
      <c r="Q1638" s="307"/>
      <c r="R1638" s="307"/>
      <c r="S1638" s="307"/>
      <c r="T1638" s="307"/>
      <c r="U1638" s="307"/>
      <c r="V1638" s="307"/>
      <c r="W1638" s="307"/>
    </row>
    <row r="1639" spans="1:23" s="306" customFormat="1" x14ac:dyDescent="0.2">
      <c r="A1639" s="378"/>
      <c r="B1639" s="308"/>
      <c r="C1639" s="330"/>
      <c r="D1639" s="349"/>
      <c r="E1639" s="349"/>
      <c r="F1639" s="349"/>
      <c r="I1639" s="307"/>
      <c r="J1639" s="307"/>
      <c r="K1639" s="307"/>
      <c r="L1639" s="307"/>
      <c r="M1639" s="307"/>
      <c r="N1639" s="307"/>
      <c r="O1639" s="307"/>
      <c r="P1639" s="307"/>
      <c r="Q1639" s="307"/>
      <c r="R1639" s="307"/>
      <c r="S1639" s="307"/>
      <c r="T1639" s="307"/>
      <c r="U1639" s="307"/>
      <c r="V1639" s="307"/>
      <c r="W1639" s="307"/>
    </row>
    <row r="1640" spans="1:23" s="306" customFormat="1" x14ac:dyDescent="0.2">
      <c r="A1640" s="378"/>
      <c r="B1640" s="308"/>
      <c r="C1640" s="330"/>
      <c r="D1640" s="349"/>
      <c r="E1640" s="349"/>
      <c r="F1640" s="349"/>
      <c r="I1640" s="307"/>
      <c r="J1640" s="307"/>
      <c r="K1640" s="307"/>
      <c r="L1640" s="307"/>
      <c r="M1640" s="307"/>
      <c r="N1640" s="307"/>
      <c r="O1640" s="307"/>
      <c r="P1640" s="307"/>
      <c r="Q1640" s="307"/>
      <c r="R1640" s="307"/>
      <c r="S1640" s="307"/>
      <c r="T1640" s="307"/>
      <c r="U1640" s="307"/>
      <c r="V1640" s="307"/>
      <c r="W1640" s="307"/>
    </row>
    <row r="1641" spans="1:23" s="306" customFormat="1" x14ac:dyDescent="0.2">
      <c r="A1641" s="378"/>
      <c r="B1641" s="308"/>
      <c r="C1641" s="330"/>
      <c r="D1641" s="349"/>
      <c r="E1641" s="349"/>
      <c r="F1641" s="349"/>
      <c r="I1641" s="307"/>
      <c r="J1641" s="307"/>
      <c r="K1641" s="307"/>
      <c r="L1641" s="307"/>
      <c r="M1641" s="307"/>
      <c r="N1641" s="307"/>
      <c r="O1641" s="307"/>
      <c r="P1641" s="307"/>
      <c r="Q1641" s="307"/>
      <c r="R1641" s="307"/>
      <c r="S1641" s="307"/>
      <c r="T1641" s="307"/>
      <c r="U1641" s="307"/>
      <c r="V1641" s="307"/>
      <c r="W1641" s="307"/>
    </row>
    <row r="1642" spans="1:23" s="306" customFormat="1" x14ac:dyDescent="0.2">
      <c r="A1642" s="378"/>
      <c r="B1642" s="308"/>
      <c r="C1642" s="330"/>
      <c r="D1642" s="349"/>
      <c r="E1642" s="349"/>
      <c r="F1642" s="349"/>
      <c r="I1642" s="307"/>
      <c r="J1642" s="307"/>
      <c r="K1642" s="307"/>
      <c r="L1642" s="307"/>
      <c r="M1642" s="307"/>
      <c r="N1642" s="307"/>
      <c r="O1642" s="307"/>
      <c r="P1642" s="307"/>
      <c r="Q1642" s="307"/>
      <c r="R1642" s="307"/>
      <c r="S1642" s="307"/>
      <c r="T1642" s="307"/>
      <c r="U1642" s="307"/>
      <c r="V1642" s="307"/>
      <c r="W1642" s="307"/>
    </row>
    <row r="1643" spans="1:23" s="306" customFormat="1" x14ac:dyDescent="0.2">
      <c r="A1643" s="378"/>
      <c r="B1643" s="308"/>
      <c r="C1643" s="330"/>
      <c r="D1643" s="349"/>
      <c r="E1643" s="349"/>
      <c r="F1643" s="349"/>
      <c r="I1643" s="307"/>
      <c r="J1643" s="307"/>
      <c r="K1643" s="307"/>
      <c r="L1643" s="307"/>
      <c r="M1643" s="307"/>
      <c r="N1643" s="307"/>
      <c r="O1643" s="307"/>
      <c r="P1643" s="307"/>
      <c r="Q1643" s="307"/>
      <c r="R1643" s="307"/>
      <c r="S1643" s="307"/>
      <c r="T1643" s="307"/>
      <c r="U1643" s="307"/>
      <c r="V1643" s="307"/>
      <c r="W1643" s="307"/>
    </row>
    <row r="1644" spans="1:23" s="306" customFormat="1" x14ac:dyDescent="0.2">
      <c r="A1644" s="378"/>
      <c r="B1644" s="308"/>
      <c r="C1644" s="330"/>
      <c r="D1644" s="349"/>
      <c r="E1644" s="349"/>
      <c r="F1644" s="349"/>
      <c r="I1644" s="307"/>
      <c r="J1644" s="307"/>
      <c r="K1644" s="307"/>
      <c r="L1644" s="307"/>
      <c r="M1644" s="307"/>
      <c r="N1644" s="307"/>
      <c r="O1644" s="307"/>
      <c r="P1644" s="307"/>
      <c r="Q1644" s="307"/>
      <c r="R1644" s="307"/>
      <c r="S1644" s="307"/>
      <c r="T1644" s="307"/>
      <c r="U1644" s="307"/>
      <c r="V1644" s="307"/>
      <c r="W1644" s="307"/>
    </row>
    <row r="1645" spans="1:23" s="306" customFormat="1" x14ac:dyDescent="0.2">
      <c r="A1645" s="378"/>
      <c r="B1645" s="308"/>
      <c r="C1645" s="330"/>
      <c r="D1645" s="349"/>
      <c r="E1645" s="349"/>
      <c r="F1645" s="349"/>
      <c r="I1645" s="307"/>
      <c r="J1645" s="307"/>
      <c r="K1645" s="307"/>
      <c r="L1645" s="307"/>
      <c r="M1645" s="307"/>
      <c r="N1645" s="307"/>
      <c r="O1645" s="307"/>
      <c r="P1645" s="307"/>
      <c r="Q1645" s="307"/>
      <c r="R1645" s="307"/>
      <c r="S1645" s="307"/>
      <c r="T1645" s="307"/>
      <c r="U1645" s="307"/>
      <c r="V1645" s="307"/>
      <c r="W1645" s="307"/>
    </row>
    <row r="1646" spans="1:23" s="306" customFormat="1" x14ac:dyDescent="0.2">
      <c r="A1646" s="378"/>
      <c r="B1646" s="308"/>
      <c r="C1646" s="330"/>
      <c r="D1646" s="349"/>
      <c r="E1646" s="349"/>
      <c r="F1646" s="349"/>
      <c r="I1646" s="307"/>
      <c r="J1646" s="307"/>
      <c r="K1646" s="307"/>
      <c r="L1646" s="307"/>
      <c r="M1646" s="307"/>
      <c r="N1646" s="307"/>
      <c r="O1646" s="307"/>
      <c r="P1646" s="307"/>
      <c r="Q1646" s="307"/>
      <c r="R1646" s="307"/>
      <c r="S1646" s="307"/>
      <c r="T1646" s="307"/>
      <c r="U1646" s="307"/>
      <c r="V1646" s="307"/>
      <c r="W1646" s="307"/>
    </row>
    <row r="1647" spans="1:23" s="306" customFormat="1" x14ac:dyDescent="0.2">
      <c r="A1647" s="378"/>
      <c r="B1647" s="308"/>
      <c r="C1647" s="330"/>
      <c r="D1647" s="349"/>
      <c r="E1647" s="349"/>
      <c r="F1647" s="349"/>
      <c r="I1647" s="307"/>
      <c r="J1647" s="307"/>
      <c r="K1647" s="307"/>
      <c r="L1647" s="307"/>
      <c r="M1647" s="307"/>
      <c r="N1647" s="307"/>
      <c r="O1647" s="307"/>
      <c r="P1647" s="307"/>
      <c r="Q1647" s="307"/>
      <c r="R1647" s="307"/>
      <c r="S1647" s="307"/>
      <c r="T1647" s="307"/>
      <c r="U1647" s="307"/>
      <c r="V1647" s="307"/>
      <c r="W1647" s="307"/>
    </row>
    <row r="1648" spans="1:23" s="306" customFormat="1" x14ac:dyDescent="0.2">
      <c r="A1648" s="378"/>
      <c r="B1648" s="308"/>
      <c r="C1648" s="330"/>
      <c r="D1648" s="349"/>
      <c r="E1648" s="349"/>
      <c r="F1648" s="349"/>
      <c r="I1648" s="307"/>
      <c r="J1648" s="307"/>
      <c r="K1648" s="307"/>
      <c r="L1648" s="307"/>
      <c r="M1648" s="307"/>
      <c r="N1648" s="307"/>
      <c r="O1648" s="307"/>
      <c r="P1648" s="307"/>
      <c r="Q1648" s="307"/>
      <c r="R1648" s="307"/>
      <c r="S1648" s="307"/>
      <c r="T1648" s="307"/>
      <c r="U1648" s="307"/>
      <c r="V1648" s="307"/>
      <c r="W1648" s="307"/>
    </row>
    <row r="1649" spans="1:23" s="306" customFormat="1" x14ac:dyDescent="0.2">
      <c r="A1649" s="378"/>
      <c r="B1649" s="308"/>
      <c r="C1649" s="330"/>
      <c r="D1649" s="349"/>
      <c r="E1649" s="349"/>
      <c r="F1649" s="349"/>
      <c r="I1649" s="307"/>
      <c r="J1649" s="307"/>
      <c r="K1649" s="307"/>
      <c r="L1649" s="307"/>
      <c r="M1649" s="307"/>
      <c r="N1649" s="307"/>
      <c r="O1649" s="307"/>
      <c r="P1649" s="307"/>
      <c r="Q1649" s="307"/>
      <c r="R1649" s="307"/>
      <c r="S1649" s="307"/>
      <c r="T1649" s="307"/>
      <c r="U1649" s="307"/>
      <c r="V1649" s="307"/>
      <c r="W1649" s="307"/>
    </row>
    <row r="1650" spans="1:23" s="306" customFormat="1" x14ac:dyDescent="0.2">
      <c r="A1650" s="378"/>
      <c r="B1650" s="308"/>
      <c r="C1650" s="330"/>
      <c r="D1650" s="349"/>
      <c r="E1650" s="349"/>
      <c r="F1650" s="349"/>
      <c r="I1650" s="307"/>
      <c r="J1650" s="307"/>
      <c r="K1650" s="307"/>
      <c r="L1650" s="307"/>
      <c r="M1650" s="307"/>
      <c r="N1650" s="307"/>
      <c r="O1650" s="307"/>
      <c r="P1650" s="307"/>
      <c r="Q1650" s="307"/>
      <c r="R1650" s="307"/>
      <c r="S1650" s="307"/>
      <c r="T1650" s="307"/>
      <c r="U1650" s="307"/>
      <c r="V1650" s="307"/>
      <c r="W1650" s="307"/>
    </row>
    <row r="1651" spans="1:23" s="306" customFormat="1" x14ac:dyDescent="0.2">
      <c r="A1651" s="378"/>
      <c r="B1651" s="308"/>
      <c r="C1651" s="330"/>
      <c r="D1651" s="349"/>
      <c r="E1651" s="349"/>
      <c r="F1651" s="349"/>
      <c r="I1651" s="307"/>
      <c r="J1651" s="307"/>
      <c r="K1651" s="307"/>
      <c r="L1651" s="307"/>
      <c r="M1651" s="307"/>
      <c r="N1651" s="307"/>
      <c r="O1651" s="307"/>
      <c r="P1651" s="307"/>
      <c r="Q1651" s="307"/>
      <c r="R1651" s="307"/>
      <c r="S1651" s="307"/>
      <c r="T1651" s="307"/>
      <c r="U1651" s="307"/>
      <c r="V1651" s="307"/>
      <c r="W1651" s="307"/>
    </row>
    <row r="1652" spans="1:23" s="306" customFormat="1" x14ac:dyDescent="0.2">
      <c r="A1652" s="378"/>
      <c r="B1652" s="308"/>
      <c r="C1652" s="330"/>
      <c r="D1652" s="349"/>
      <c r="E1652" s="349"/>
      <c r="F1652" s="349"/>
      <c r="I1652" s="307"/>
      <c r="J1652" s="307"/>
      <c r="K1652" s="307"/>
      <c r="L1652" s="307"/>
      <c r="M1652" s="307"/>
      <c r="N1652" s="307"/>
      <c r="O1652" s="307"/>
      <c r="P1652" s="307"/>
      <c r="Q1652" s="307"/>
      <c r="R1652" s="307"/>
      <c r="S1652" s="307"/>
      <c r="T1652" s="307"/>
      <c r="U1652" s="307"/>
      <c r="V1652" s="307"/>
      <c r="W1652" s="307"/>
    </row>
    <row r="1653" spans="1:23" s="306" customFormat="1" x14ac:dyDescent="0.2">
      <c r="A1653" s="378"/>
      <c r="B1653" s="308"/>
      <c r="C1653" s="330"/>
      <c r="D1653" s="349"/>
      <c r="E1653" s="349"/>
      <c r="F1653" s="349"/>
      <c r="I1653" s="307"/>
      <c r="J1653" s="307"/>
      <c r="K1653" s="307"/>
      <c r="L1653" s="307"/>
      <c r="M1653" s="307"/>
      <c r="N1653" s="307"/>
      <c r="O1653" s="307"/>
      <c r="P1653" s="307"/>
      <c r="Q1653" s="307"/>
      <c r="R1653" s="307"/>
      <c r="S1653" s="307"/>
      <c r="T1653" s="307"/>
      <c r="U1653" s="307"/>
      <c r="V1653" s="307"/>
      <c r="W1653" s="307"/>
    </row>
    <row r="1654" spans="1:23" s="306" customFormat="1" x14ac:dyDescent="0.2">
      <c r="A1654" s="378"/>
      <c r="B1654" s="308"/>
      <c r="C1654" s="330"/>
      <c r="D1654" s="349"/>
      <c r="E1654" s="349"/>
      <c r="F1654" s="349"/>
      <c r="I1654" s="307"/>
      <c r="J1654" s="307"/>
      <c r="K1654" s="307"/>
      <c r="L1654" s="307"/>
      <c r="M1654" s="307"/>
      <c r="N1654" s="307"/>
      <c r="O1654" s="307"/>
      <c r="P1654" s="307"/>
      <c r="Q1654" s="307"/>
      <c r="R1654" s="307"/>
      <c r="S1654" s="307"/>
      <c r="T1654" s="307"/>
      <c r="U1654" s="307"/>
      <c r="V1654" s="307"/>
      <c r="W1654" s="307"/>
    </row>
    <row r="1655" spans="1:23" s="306" customFormat="1" x14ac:dyDescent="0.2">
      <c r="A1655" s="378"/>
      <c r="B1655" s="308"/>
      <c r="C1655" s="330"/>
      <c r="D1655" s="349"/>
      <c r="E1655" s="349"/>
      <c r="F1655" s="349"/>
      <c r="I1655" s="307"/>
      <c r="J1655" s="307"/>
      <c r="K1655" s="307"/>
      <c r="L1655" s="307"/>
      <c r="M1655" s="307"/>
      <c r="N1655" s="307"/>
      <c r="O1655" s="307"/>
      <c r="P1655" s="307"/>
      <c r="Q1655" s="307"/>
      <c r="R1655" s="307"/>
      <c r="S1655" s="307"/>
      <c r="T1655" s="307"/>
      <c r="U1655" s="307"/>
      <c r="V1655" s="307"/>
      <c r="W1655" s="307"/>
    </row>
    <row r="1656" spans="1:23" s="306" customFormat="1" x14ac:dyDescent="0.2">
      <c r="A1656" s="378"/>
      <c r="B1656" s="308"/>
      <c r="C1656" s="330"/>
      <c r="D1656" s="349"/>
      <c r="E1656" s="349"/>
      <c r="F1656" s="349"/>
      <c r="I1656" s="307"/>
      <c r="J1656" s="307"/>
      <c r="K1656" s="307"/>
      <c r="L1656" s="307"/>
      <c r="M1656" s="307"/>
      <c r="N1656" s="307"/>
      <c r="O1656" s="307"/>
      <c r="P1656" s="307"/>
      <c r="Q1656" s="307"/>
      <c r="R1656" s="307"/>
      <c r="S1656" s="307"/>
      <c r="T1656" s="307"/>
      <c r="U1656" s="307"/>
      <c r="V1656" s="307"/>
      <c r="W1656" s="307"/>
    </row>
    <row r="1657" spans="1:23" s="306" customFormat="1" x14ac:dyDescent="0.2">
      <c r="A1657" s="378"/>
      <c r="B1657" s="308"/>
      <c r="C1657" s="330"/>
      <c r="D1657" s="349"/>
      <c r="E1657" s="349"/>
      <c r="F1657" s="349"/>
      <c r="I1657" s="307"/>
      <c r="J1657" s="307"/>
      <c r="K1657" s="307"/>
      <c r="L1657" s="307"/>
      <c r="M1657" s="307"/>
      <c r="N1657" s="307"/>
      <c r="O1657" s="307"/>
      <c r="P1657" s="307"/>
      <c r="Q1657" s="307"/>
      <c r="R1657" s="307"/>
      <c r="S1657" s="307"/>
      <c r="T1657" s="307"/>
      <c r="U1657" s="307"/>
      <c r="V1657" s="307"/>
      <c r="W1657" s="307"/>
    </row>
    <row r="1658" spans="1:23" s="306" customFormat="1" x14ac:dyDescent="0.2">
      <c r="A1658" s="378"/>
      <c r="B1658" s="308"/>
      <c r="C1658" s="330"/>
      <c r="D1658" s="349"/>
      <c r="E1658" s="349"/>
      <c r="F1658" s="349"/>
      <c r="I1658" s="307"/>
      <c r="J1658" s="307"/>
      <c r="K1658" s="307"/>
      <c r="L1658" s="307"/>
      <c r="M1658" s="307"/>
      <c r="N1658" s="307"/>
      <c r="O1658" s="307"/>
      <c r="P1658" s="307"/>
      <c r="Q1658" s="307"/>
      <c r="R1658" s="307"/>
      <c r="S1658" s="307"/>
      <c r="T1658" s="307"/>
      <c r="U1658" s="307"/>
      <c r="V1658" s="307"/>
      <c r="W1658" s="307"/>
    </row>
    <row r="1659" spans="1:23" s="306" customFormat="1" x14ac:dyDescent="0.2">
      <c r="A1659" s="378"/>
      <c r="B1659" s="308"/>
      <c r="C1659" s="330"/>
      <c r="D1659" s="349"/>
      <c r="E1659" s="349"/>
      <c r="F1659" s="349"/>
      <c r="I1659" s="307"/>
      <c r="J1659" s="307"/>
      <c r="K1659" s="307"/>
      <c r="L1659" s="307"/>
      <c r="M1659" s="307"/>
      <c r="N1659" s="307"/>
      <c r="O1659" s="307"/>
      <c r="P1659" s="307"/>
      <c r="Q1659" s="307"/>
      <c r="R1659" s="307"/>
      <c r="S1659" s="307"/>
      <c r="T1659" s="307"/>
      <c r="U1659" s="307"/>
      <c r="V1659" s="307"/>
      <c r="W1659" s="307"/>
    </row>
    <row r="1660" spans="1:23" s="306" customFormat="1" x14ac:dyDescent="0.2">
      <c r="A1660" s="378"/>
      <c r="B1660" s="308"/>
      <c r="C1660" s="330"/>
      <c r="D1660" s="349"/>
      <c r="E1660" s="349"/>
      <c r="F1660" s="349"/>
      <c r="I1660" s="307"/>
      <c r="J1660" s="307"/>
      <c r="K1660" s="307"/>
      <c r="L1660" s="307"/>
      <c r="M1660" s="307"/>
      <c r="N1660" s="307"/>
      <c r="O1660" s="307"/>
      <c r="P1660" s="307"/>
      <c r="Q1660" s="307"/>
      <c r="R1660" s="307"/>
      <c r="S1660" s="307"/>
      <c r="T1660" s="307"/>
      <c r="U1660" s="307"/>
      <c r="V1660" s="307"/>
      <c r="W1660" s="307"/>
    </row>
    <row r="1661" spans="1:23" s="306" customFormat="1" x14ac:dyDescent="0.2">
      <c r="A1661" s="378"/>
      <c r="B1661" s="308"/>
      <c r="C1661" s="330"/>
      <c r="D1661" s="349"/>
      <c r="E1661" s="349"/>
      <c r="F1661" s="349"/>
      <c r="I1661" s="307"/>
      <c r="J1661" s="307"/>
      <c r="K1661" s="307"/>
      <c r="L1661" s="307"/>
      <c r="M1661" s="307"/>
      <c r="N1661" s="307"/>
      <c r="O1661" s="307"/>
      <c r="P1661" s="307"/>
      <c r="Q1661" s="307"/>
      <c r="R1661" s="307"/>
      <c r="S1661" s="307"/>
      <c r="T1661" s="307"/>
      <c r="U1661" s="307"/>
      <c r="V1661" s="307"/>
      <c r="W1661" s="307"/>
    </row>
    <row r="1662" spans="1:23" s="306" customFormat="1" x14ac:dyDescent="0.2">
      <c r="A1662" s="378"/>
      <c r="B1662" s="308"/>
      <c r="C1662" s="330"/>
      <c r="D1662" s="349"/>
      <c r="E1662" s="349"/>
      <c r="F1662" s="349"/>
      <c r="I1662" s="307"/>
      <c r="J1662" s="307"/>
      <c r="K1662" s="307"/>
      <c r="L1662" s="307"/>
      <c r="M1662" s="307"/>
      <c r="N1662" s="307"/>
      <c r="O1662" s="307"/>
      <c r="P1662" s="307"/>
      <c r="Q1662" s="307"/>
      <c r="R1662" s="307"/>
      <c r="S1662" s="307"/>
      <c r="T1662" s="307"/>
      <c r="U1662" s="307"/>
      <c r="V1662" s="307"/>
      <c r="W1662" s="307"/>
    </row>
    <row r="1663" spans="1:23" s="306" customFormat="1" x14ac:dyDescent="0.2">
      <c r="A1663" s="378"/>
      <c r="B1663" s="308"/>
      <c r="C1663" s="330"/>
      <c r="D1663" s="349"/>
      <c r="E1663" s="349"/>
      <c r="F1663" s="349"/>
      <c r="I1663" s="307"/>
      <c r="J1663" s="307"/>
      <c r="K1663" s="307"/>
      <c r="L1663" s="307"/>
      <c r="M1663" s="307"/>
      <c r="N1663" s="307"/>
      <c r="O1663" s="307"/>
      <c r="P1663" s="307"/>
      <c r="Q1663" s="307"/>
      <c r="R1663" s="307"/>
      <c r="S1663" s="307"/>
      <c r="T1663" s="307"/>
      <c r="U1663" s="307"/>
      <c r="V1663" s="307"/>
      <c r="W1663" s="307"/>
    </row>
    <row r="1664" spans="1:23" s="306" customFormat="1" x14ac:dyDescent="0.2">
      <c r="A1664" s="378"/>
      <c r="B1664" s="308"/>
      <c r="C1664" s="330"/>
      <c r="D1664" s="349"/>
      <c r="E1664" s="349"/>
      <c r="F1664" s="349"/>
      <c r="I1664" s="307"/>
      <c r="J1664" s="307"/>
      <c r="K1664" s="307"/>
      <c r="L1664" s="307"/>
      <c r="M1664" s="307"/>
      <c r="N1664" s="307"/>
      <c r="O1664" s="307"/>
      <c r="P1664" s="307"/>
      <c r="Q1664" s="307"/>
      <c r="R1664" s="307"/>
      <c r="S1664" s="307"/>
      <c r="T1664" s="307"/>
      <c r="U1664" s="307"/>
      <c r="V1664" s="307"/>
      <c r="W1664" s="307"/>
    </row>
    <row r="1665" spans="1:23" s="306" customFormat="1" x14ac:dyDescent="0.2">
      <c r="A1665" s="378"/>
      <c r="B1665" s="308"/>
      <c r="C1665" s="330"/>
      <c r="D1665" s="349"/>
      <c r="E1665" s="349"/>
      <c r="F1665" s="349"/>
      <c r="I1665" s="307"/>
      <c r="J1665" s="307"/>
      <c r="K1665" s="307"/>
      <c r="L1665" s="307"/>
      <c r="M1665" s="307"/>
      <c r="N1665" s="307"/>
      <c r="O1665" s="307"/>
      <c r="P1665" s="307"/>
      <c r="Q1665" s="307"/>
      <c r="R1665" s="307"/>
      <c r="S1665" s="307"/>
      <c r="T1665" s="307"/>
      <c r="U1665" s="307"/>
      <c r="V1665" s="307"/>
      <c r="W1665" s="307"/>
    </row>
    <row r="1666" spans="1:23" s="306" customFormat="1" x14ac:dyDescent="0.2">
      <c r="A1666" s="378"/>
      <c r="B1666" s="308"/>
      <c r="C1666" s="330"/>
      <c r="D1666" s="349"/>
      <c r="E1666" s="349"/>
      <c r="F1666" s="349"/>
      <c r="I1666" s="307"/>
      <c r="J1666" s="307"/>
      <c r="K1666" s="307"/>
      <c r="L1666" s="307"/>
      <c r="M1666" s="307"/>
      <c r="N1666" s="307"/>
      <c r="O1666" s="307"/>
      <c r="P1666" s="307"/>
      <c r="Q1666" s="307"/>
      <c r="R1666" s="307"/>
      <c r="S1666" s="307"/>
      <c r="T1666" s="307"/>
      <c r="U1666" s="307"/>
      <c r="V1666" s="307"/>
      <c r="W1666" s="307"/>
    </row>
    <row r="1667" spans="1:23" s="306" customFormat="1" x14ac:dyDescent="0.2">
      <c r="A1667" s="378"/>
      <c r="B1667" s="308"/>
      <c r="C1667" s="330"/>
      <c r="D1667" s="349"/>
      <c r="E1667" s="349"/>
      <c r="F1667" s="349"/>
      <c r="I1667" s="307"/>
      <c r="J1667" s="307"/>
      <c r="K1667" s="307"/>
      <c r="L1667" s="307"/>
      <c r="M1667" s="307"/>
      <c r="N1667" s="307"/>
      <c r="O1667" s="307"/>
      <c r="P1667" s="307"/>
      <c r="Q1667" s="307"/>
      <c r="R1667" s="307"/>
      <c r="S1667" s="307"/>
      <c r="T1667" s="307"/>
      <c r="U1667" s="307"/>
      <c r="V1667" s="307"/>
      <c r="W1667" s="307"/>
    </row>
    <row r="1668" spans="1:23" s="306" customFormat="1" x14ac:dyDescent="0.2">
      <c r="A1668" s="378"/>
      <c r="B1668" s="308"/>
      <c r="C1668" s="330"/>
      <c r="D1668" s="349"/>
      <c r="E1668" s="349"/>
      <c r="F1668" s="349"/>
      <c r="I1668" s="307"/>
      <c r="J1668" s="307"/>
      <c r="K1668" s="307"/>
      <c r="L1668" s="307"/>
      <c r="M1668" s="307"/>
      <c r="N1668" s="307"/>
      <c r="O1668" s="307"/>
      <c r="P1668" s="307"/>
      <c r="Q1668" s="307"/>
      <c r="R1668" s="307"/>
      <c r="S1668" s="307"/>
      <c r="T1668" s="307"/>
      <c r="U1668" s="307"/>
      <c r="V1668" s="307"/>
      <c r="W1668" s="307"/>
    </row>
    <row r="1669" spans="1:23" s="306" customFormat="1" x14ac:dyDescent="0.2">
      <c r="A1669" s="378"/>
      <c r="B1669" s="308"/>
      <c r="C1669" s="330"/>
      <c r="D1669" s="349"/>
      <c r="E1669" s="349"/>
      <c r="F1669" s="349"/>
      <c r="I1669" s="307"/>
      <c r="J1669" s="307"/>
      <c r="K1669" s="307"/>
      <c r="L1669" s="307"/>
      <c r="M1669" s="307"/>
      <c r="N1669" s="307"/>
      <c r="O1669" s="307"/>
      <c r="P1669" s="307"/>
      <c r="Q1669" s="307"/>
      <c r="R1669" s="307"/>
      <c r="S1669" s="307"/>
      <c r="T1669" s="307"/>
      <c r="U1669" s="307"/>
      <c r="V1669" s="307"/>
      <c r="W1669" s="307"/>
    </row>
    <row r="1670" spans="1:23" s="306" customFormat="1" x14ac:dyDescent="0.2">
      <c r="A1670" s="378"/>
      <c r="B1670" s="379"/>
      <c r="C1670" s="330"/>
      <c r="D1670" s="349"/>
      <c r="E1670" s="349"/>
      <c r="F1670" s="349"/>
      <c r="I1670" s="307"/>
      <c r="J1670" s="307"/>
      <c r="K1670" s="307"/>
      <c r="L1670" s="307"/>
      <c r="M1670" s="307"/>
      <c r="N1670" s="307"/>
      <c r="O1670" s="307"/>
      <c r="P1670" s="307"/>
      <c r="Q1670" s="307"/>
      <c r="R1670" s="307"/>
      <c r="S1670" s="307"/>
      <c r="T1670" s="307"/>
      <c r="U1670" s="307"/>
      <c r="V1670" s="307"/>
      <c r="W1670" s="307"/>
    </row>
    <row r="1671" spans="1:23" s="306" customFormat="1" x14ac:dyDescent="0.2">
      <c r="A1671" s="378"/>
      <c r="B1671" s="379"/>
      <c r="C1671" s="330"/>
      <c r="D1671" s="349"/>
      <c r="E1671" s="349"/>
      <c r="F1671" s="349"/>
      <c r="I1671" s="307"/>
      <c r="J1671" s="307"/>
      <c r="K1671" s="307"/>
      <c r="L1671" s="307"/>
      <c r="M1671" s="307"/>
      <c r="N1671" s="307"/>
      <c r="O1671" s="307"/>
      <c r="P1671" s="307"/>
      <c r="Q1671" s="307"/>
      <c r="R1671" s="307"/>
      <c r="S1671" s="307"/>
      <c r="T1671" s="307"/>
      <c r="U1671" s="307"/>
      <c r="V1671" s="307"/>
      <c r="W1671" s="307"/>
    </row>
    <row r="1672" spans="1:23" s="306" customFormat="1" x14ac:dyDescent="0.2">
      <c r="A1672" s="378"/>
      <c r="B1672" s="379"/>
      <c r="C1672" s="330"/>
      <c r="D1672" s="349"/>
      <c r="E1672" s="349"/>
      <c r="F1672" s="349"/>
      <c r="I1672" s="307"/>
      <c r="J1672" s="307"/>
      <c r="K1672" s="307"/>
      <c r="L1672" s="307"/>
      <c r="M1672" s="307"/>
      <c r="N1672" s="307"/>
      <c r="O1672" s="307"/>
      <c r="P1672" s="307"/>
      <c r="Q1672" s="307"/>
      <c r="R1672" s="307"/>
      <c r="S1672" s="307"/>
      <c r="T1672" s="307"/>
      <c r="U1672" s="307"/>
      <c r="V1672" s="307"/>
      <c r="W1672" s="307"/>
    </row>
    <row r="1673" spans="1:23" s="306" customFormat="1" x14ac:dyDescent="0.2">
      <c r="A1673" s="378"/>
      <c r="B1673" s="379"/>
      <c r="C1673" s="330"/>
      <c r="D1673" s="349"/>
      <c r="E1673" s="349"/>
      <c r="F1673" s="349"/>
      <c r="I1673" s="307"/>
      <c r="J1673" s="307"/>
      <c r="K1673" s="307"/>
      <c r="L1673" s="307"/>
      <c r="M1673" s="307"/>
      <c r="N1673" s="307"/>
      <c r="O1673" s="307"/>
      <c r="P1673" s="307"/>
      <c r="Q1673" s="307"/>
      <c r="R1673" s="307"/>
      <c r="S1673" s="307"/>
      <c r="T1673" s="307"/>
      <c r="U1673" s="307"/>
      <c r="V1673" s="307"/>
      <c r="W1673" s="307"/>
    </row>
    <row r="1674" spans="1:23" s="306" customFormat="1" x14ac:dyDescent="0.2">
      <c r="A1674" s="378"/>
      <c r="B1674" s="379"/>
      <c r="C1674" s="330"/>
      <c r="D1674" s="349"/>
      <c r="E1674" s="349"/>
      <c r="F1674" s="349"/>
      <c r="I1674" s="307"/>
      <c r="J1674" s="307"/>
      <c r="K1674" s="307"/>
      <c r="L1674" s="307"/>
      <c r="M1674" s="307"/>
      <c r="N1674" s="307"/>
      <c r="O1674" s="307"/>
      <c r="P1674" s="307"/>
      <c r="Q1674" s="307"/>
      <c r="R1674" s="307"/>
      <c r="S1674" s="307"/>
      <c r="T1674" s="307"/>
      <c r="U1674" s="307"/>
      <c r="V1674" s="307"/>
      <c r="W1674" s="307"/>
    </row>
    <row r="1675" spans="1:23" s="306" customFormat="1" x14ac:dyDescent="0.2">
      <c r="A1675" s="378"/>
      <c r="B1675" s="379"/>
      <c r="C1675" s="330"/>
      <c r="D1675" s="349"/>
      <c r="E1675" s="349"/>
      <c r="F1675" s="349"/>
      <c r="I1675" s="307"/>
      <c r="J1675" s="307"/>
      <c r="K1675" s="307"/>
      <c r="L1675" s="307"/>
      <c r="M1675" s="307"/>
      <c r="N1675" s="307"/>
      <c r="O1675" s="307"/>
      <c r="P1675" s="307"/>
      <c r="Q1675" s="307"/>
      <c r="R1675" s="307"/>
      <c r="S1675" s="307"/>
      <c r="T1675" s="307"/>
      <c r="U1675" s="307"/>
      <c r="V1675" s="307"/>
      <c r="W1675" s="307"/>
    </row>
    <row r="1676" spans="1:23" s="306" customFormat="1" x14ac:dyDescent="0.2">
      <c r="A1676" s="378"/>
      <c r="B1676" s="308"/>
      <c r="C1676" s="330"/>
      <c r="D1676" s="349"/>
      <c r="E1676" s="349"/>
      <c r="F1676" s="349"/>
      <c r="I1676" s="307"/>
      <c r="J1676" s="307"/>
      <c r="K1676" s="307"/>
      <c r="L1676" s="307"/>
      <c r="M1676" s="307"/>
      <c r="N1676" s="307"/>
      <c r="O1676" s="307"/>
      <c r="P1676" s="307"/>
      <c r="Q1676" s="307"/>
      <c r="R1676" s="307"/>
      <c r="S1676" s="307"/>
      <c r="T1676" s="307"/>
      <c r="U1676" s="307"/>
      <c r="V1676" s="307"/>
      <c r="W1676" s="307"/>
    </row>
    <row r="1677" spans="1:23" s="306" customFormat="1" x14ac:dyDescent="0.2">
      <c r="A1677" s="378"/>
      <c r="B1677" s="308"/>
      <c r="C1677" s="330"/>
      <c r="D1677" s="349"/>
      <c r="E1677" s="349"/>
      <c r="F1677" s="349"/>
      <c r="I1677" s="307"/>
      <c r="J1677" s="307"/>
      <c r="K1677" s="307"/>
      <c r="L1677" s="307"/>
      <c r="M1677" s="307"/>
      <c r="N1677" s="307"/>
      <c r="O1677" s="307"/>
      <c r="P1677" s="307"/>
      <c r="Q1677" s="307"/>
      <c r="R1677" s="307"/>
      <c r="S1677" s="307"/>
      <c r="T1677" s="307"/>
      <c r="U1677" s="307"/>
      <c r="V1677" s="307"/>
      <c r="W1677" s="307"/>
    </row>
    <row r="1678" spans="1:23" s="306" customFormat="1" x14ac:dyDescent="0.2">
      <c r="A1678" s="378"/>
      <c r="B1678" s="308"/>
      <c r="C1678" s="330"/>
      <c r="D1678" s="349"/>
      <c r="E1678" s="349"/>
      <c r="F1678" s="349"/>
      <c r="I1678" s="307"/>
      <c r="J1678" s="307"/>
      <c r="K1678" s="307"/>
      <c r="L1678" s="307"/>
      <c r="M1678" s="307"/>
      <c r="N1678" s="307"/>
      <c r="O1678" s="307"/>
      <c r="P1678" s="307"/>
      <c r="Q1678" s="307"/>
      <c r="R1678" s="307"/>
      <c r="S1678" s="307"/>
      <c r="T1678" s="307"/>
      <c r="U1678" s="307"/>
      <c r="V1678" s="307"/>
      <c r="W1678" s="307"/>
    </row>
    <row r="1679" spans="1:23" s="306" customFormat="1" x14ac:dyDescent="0.2">
      <c r="A1679" s="378"/>
      <c r="B1679" s="308"/>
      <c r="C1679" s="330"/>
      <c r="D1679" s="349"/>
      <c r="E1679" s="349"/>
      <c r="F1679" s="349"/>
      <c r="I1679" s="307"/>
      <c r="J1679" s="307"/>
      <c r="K1679" s="307"/>
      <c r="L1679" s="307"/>
      <c r="M1679" s="307"/>
      <c r="N1679" s="307"/>
      <c r="O1679" s="307"/>
      <c r="P1679" s="307"/>
      <c r="Q1679" s="307"/>
      <c r="R1679" s="307"/>
      <c r="S1679" s="307"/>
      <c r="T1679" s="307"/>
      <c r="U1679" s="307"/>
      <c r="V1679" s="307"/>
      <c r="W1679" s="307"/>
    </row>
    <row r="1680" spans="1:23" s="306" customFormat="1" x14ac:dyDescent="0.2">
      <c r="A1680" s="378"/>
      <c r="B1680" s="308"/>
      <c r="C1680" s="330"/>
      <c r="D1680" s="349"/>
      <c r="E1680" s="349"/>
      <c r="F1680" s="349"/>
      <c r="I1680" s="307"/>
      <c r="J1680" s="307"/>
      <c r="K1680" s="307"/>
      <c r="L1680" s="307"/>
      <c r="M1680" s="307"/>
      <c r="N1680" s="307"/>
      <c r="O1680" s="307"/>
      <c r="P1680" s="307"/>
      <c r="Q1680" s="307"/>
      <c r="R1680" s="307"/>
      <c r="S1680" s="307"/>
      <c r="T1680" s="307"/>
      <c r="U1680" s="307"/>
      <c r="V1680" s="307"/>
      <c r="W1680" s="307"/>
    </row>
    <row r="1681" spans="1:23" s="306" customFormat="1" x14ac:dyDescent="0.2">
      <c r="A1681" s="378"/>
      <c r="B1681" s="308"/>
      <c r="C1681" s="330"/>
      <c r="D1681" s="349"/>
      <c r="E1681" s="349"/>
      <c r="F1681" s="349"/>
      <c r="I1681" s="307"/>
      <c r="J1681" s="307"/>
      <c r="K1681" s="307"/>
      <c r="L1681" s="307"/>
      <c r="M1681" s="307"/>
      <c r="N1681" s="307"/>
      <c r="O1681" s="307"/>
      <c r="P1681" s="307"/>
      <c r="Q1681" s="307"/>
      <c r="R1681" s="307"/>
      <c r="S1681" s="307"/>
      <c r="T1681" s="307"/>
      <c r="U1681" s="307"/>
      <c r="V1681" s="307"/>
      <c r="W1681" s="307"/>
    </row>
    <row r="1682" spans="1:23" s="306" customFormat="1" x14ac:dyDescent="0.2">
      <c r="A1682" s="378"/>
      <c r="B1682" s="308"/>
      <c r="C1682" s="330"/>
      <c r="D1682" s="349"/>
      <c r="E1682" s="349"/>
      <c r="F1682" s="349"/>
      <c r="I1682" s="307"/>
      <c r="J1682" s="307"/>
      <c r="K1682" s="307"/>
      <c r="L1682" s="307"/>
      <c r="M1682" s="307"/>
      <c r="N1682" s="307"/>
      <c r="O1682" s="307"/>
      <c r="P1682" s="307"/>
      <c r="Q1682" s="307"/>
      <c r="R1682" s="307"/>
      <c r="S1682" s="307"/>
      <c r="T1682" s="307"/>
      <c r="U1682" s="307"/>
      <c r="V1682" s="307"/>
      <c r="W1682" s="307"/>
    </row>
    <row r="1683" spans="1:23" s="306" customFormat="1" x14ac:dyDescent="0.2">
      <c r="A1683" s="378"/>
      <c r="B1683" s="308"/>
      <c r="C1683" s="330"/>
      <c r="D1683" s="349"/>
      <c r="E1683" s="349"/>
      <c r="F1683" s="349"/>
      <c r="I1683" s="307"/>
      <c r="J1683" s="307"/>
      <c r="K1683" s="307"/>
      <c r="L1683" s="307"/>
      <c r="M1683" s="307"/>
      <c r="N1683" s="307"/>
      <c r="O1683" s="307"/>
      <c r="P1683" s="307"/>
      <c r="Q1683" s="307"/>
      <c r="R1683" s="307"/>
      <c r="S1683" s="307"/>
      <c r="T1683" s="307"/>
      <c r="U1683" s="307"/>
      <c r="V1683" s="307"/>
      <c r="W1683" s="307"/>
    </row>
    <row r="1684" spans="1:23" s="306" customFormat="1" x14ac:dyDescent="0.2">
      <c r="A1684" s="378"/>
      <c r="B1684" s="308"/>
      <c r="C1684" s="330"/>
      <c r="D1684" s="349"/>
      <c r="E1684" s="349"/>
      <c r="F1684" s="349"/>
      <c r="I1684" s="307"/>
      <c r="J1684" s="307"/>
      <c r="K1684" s="307"/>
      <c r="L1684" s="307"/>
      <c r="M1684" s="307"/>
      <c r="N1684" s="307"/>
      <c r="O1684" s="307"/>
      <c r="P1684" s="307"/>
      <c r="Q1684" s="307"/>
      <c r="R1684" s="307"/>
      <c r="S1684" s="307"/>
      <c r="T1684" s="307"/>
      <c r="U1684" s="307"/>
      <c r="V1684" s="307"/>
      <c r="W1684" s="307"/>
    </row>
    <row r="1685" spans="1:23" s="306" customFormat="1" x14ac:dyDescent="0.2">
      <c r="A1685" s="378"/>
      <c r="B1685" s="308"/>
      <c r="C1685" s="330"/>
      <c r="D1685" s="349"/>
      <c r="E1685" s="349"/>
      <c r="F1685" s="349"/>
      <c r="I1685" s="307"/>
      <c r="J1685" s="307"/>
      <c r="K1685" s="307"/>
      <c r="L1685" s="307"/>
      <c r="M1685" s="307"/>
      <c r="N1685" s="307"/>
      <c r="O1685" s="307"/>
      <c r="P1685" s="307"/>
      <c r="Q1685" s="307"/>
      <c r="R1685" s="307"/>
      <c r="S1685" s="307"/>
      <c r="T1685" s="307"/>
      <c r="U1685" s="307"/>
      <c r="V1685" s="307"/>
      <c r="W1685" s="307"/>
    </row>
    <row r="1686" spans="1:23" s="306" customFormat="1" x14ac:dyDescent="0.2">
      <c r="A1686" s="378"/>
      <c r="B1686" s="308"/>
      <c r="C1686" s="330"/>
      <c r="D1686" s="349"/>
      <c r="E1686" s="349"/>
      <c r="F1686" s="349"/>
      <c r="I1686" s="307"/>
      <c r="J1686" s="307"/>
      <c r="K1686" s="307"/>
      <c r="L1686" s="307"/>
      <c r="M1686" s="307"/>
      <c r="N1686" s="307"/>
      <c r="O1686" s="307"/>
      <c r="P1686" s="307"/>
      <c r="Q1686" s="307"/>
      <c r="R1686" s="307"/>
      <c r="S1686" s="307"/>
      <c r="T1686" s="307"/>
      <c r="U1686" s="307"/>
      <c r="V1686" s="307"/>
      <c r="W1686" s="307"/>
    </row>
    <row r="1687" spans="1:23" s="306" customFormat="1" x14ac:dyDescent="0.2">
      <c r="A1687" s="378"/>
      <c r="B1687" s="308"/>
      <c r="C1687" s="330"/>
      <c r="D1687" s="349"/>
      <c r="E1687" s="349"/>
      <c r="F1687" s="349"/>
      <c r="I1687" s="307"/>
      <c r="J1687" s="307"/>
      <c r="K1687" s="307"/>
      <c r="L1687" s="307"/>
      <c r="M1687" s="307"/>
      <c r="N1687" s="307"/>
      <c r="O1687" s="307"/>
      <c r="P1687" s="307"/>
      <c r="Q1687" s="307"/>
      <c r="R1687" s="307"/>
      <c r="S1687" s="307"/>
      <c r="T1687" s="307"/>
      <c r="U1687" s="307"/>
      <c r="V1687" s="307"/>
      <c r="W1687" s="307"/>
    </row>
    <row r="1688" spans="1:23" s="306" customFormat="1" x14ac:dyDescent="0.2">
      <c r="A1688" s="378"/>
      <c r="B1688" s="308"/>
      <c r="C1688" s="330"/>
      <c r="D1688" s="349"/>
      <c r="E1688" s="349"/>
      <c r="F1688" s="349"/>
      <c r="I1688" s="307"/>
      <c r="J1688" s="307"/>
      <c r="K1688" s="307"/>
      <c r="L1688" s="307"/>
      <c r="M1688" s="307"/>
      <c r="N1688" s="307"/>
      <c r="O1688" s="307"/>
      <c r="P1688" s="307"/>
      <c r="Q1688" s="307"/>
      <c r="R1688" s="307"/>
      <c r="S1688" s="307"/>
      <c r="T1688" s="307"/>
      <c r="U1688" s="307"/>
      <c r="V1688" s="307"/>
      <c r="W1688" s="307"/>
    </row>
    <row r="1689" spans="1:23" s="306" customFormat="1" x14ac:dyDescent="0.2">
      <c r="A1689" s="378"/>
      <c r="B1689" s="308"/>
      <c r="C1689" s="330"/>
      <c r="D1689" s="349"/>
      <c r="E1689" s="349"/>
      <c r="F1689" s="349"/>
      <c r="I1689" s="307"/>
      <c r="J1689" s="307"/>
      <c r="K1689" s="307"/>
      <c r="L1689" s="307"/>
      <c r="M1689" s="307"/>
      <c r="N1689" s="307"/>
      <c r="O1689" s="307"/>
      <c r="P1689" s="307"/>
      <c r="Q1689" s="307"/>
      <c r="R1689" s="307"/>
      <c r="S1689" s="307"/>
      <c r="T1689" s="307"/>
      <c r="U1689" s="307"/>
      <c r="V1689" s="307"/>
      <c r="W1689" s="307"/>
    </row>
    <row r="1690" spans="1:23" s="306" customFormat="1" x14ac:dyDescent="0.2">
      <c r="A1690" s="378"/>
      <c r="B1690" s="308"/>
      <c r="C1690" s="330"/>
      <c r="D1690" s="349"/>
      <c r="E1690" s="349"/>
      <c r="F1690" s="349"/>
      <c r="I1690" s="307"/>
      <c r="J1690" s="307"/>
      <c r="K1690" s="307"/>
      <c r="L1690" s="307"/>
      <c r="M1690" s="307"/>
      <c r="N1690" s="307"/>
      <c r="O1690" s="307"/>
      <c r="P1690" s="307"/>
      <c r="Q1690" s="307"/>
      <c r="R1690" s="307"/>
      <c r="S1690" s="307"/>
      <c r="T1690" s="307"/>
      <c r="U1690" s="307"/>
      <c r="V1690" s="307"/>
      <c r="W1690" s="307"/>
    </row>
    <row r="1691" spans="1:23" s="306" customFormat="1" x14ac:dyDescent="0.2">
      <c r="A1691" s="378"/>
      <c r="B1691" s="308"/>
      <c r="C1691" s="330"/>
      <c r="D1691" s="349"/>
      <c r="E1691" s="349"/>
      <c r="F1691" s="349"/>
      <c r="I1691" s="307"/>
      <c r="J1691" s="307"/>
      <c r="K1691" s="307"/>
      <c r="L1691" s="307"/>
      <c r="M1691" s="307"/>
      <c r="N1691" s="307"/>
      <c r="O1691" s="307"/>
      <c r="P1691" s="307"/>
      <c r="Q1691" s="307"/>
      <c r="R1691" s="307"/>
      <c r="S1691" s="307"/>
      <c r="T1691" s="307"/>
      <c r="U1691" s="307"/>
      <c r="V1691" s="307"/>
      <c r="W1691" s="307"/>
    </row>
    <row r="1692" spans="1:23" s="306" customFormat="1" x14ac:dyDescent="0.2">
      <c r="A1692" s="378"/>
      <c r="B1692" s="308"/>
      <c r="C1692" s="330"/>
      <c r="D1692" s="349"/>
      <c r="E1692" s="349"/>
      <c r="F1692" s="349"/>
      <c r="I1692" s="307"/>
      <c r="J1692" s="307"/>
      <c r="K1692" s="307"/>
      <c r="L1692" s="307"/>
      <c r="M1692" s="307"/>
      <c r="N1692" s="307"/>
      <c r="O1692" s="307"/>
      <c r="P1692" s="307"/>
      <c r="Q1692" s="307"/>
      <c r="R1692" s="307"/>
      <c r="S1692" s="307"/>
      <c r="T1692" s="307"/>
      <c r="U1692" s="307"/>
      <c r="V1692" s="307"/>
      <c r="W1692" s="307"/>
    </row>
    <row r="1693" spans="1:23" s="306" customFormat="1" x14ac:dyDescent="0.2">
      <c r="A1693" s="378"/>
      <c r="B1693" s="308"/>
      <c r="C1693" s="330"/>
      <c r="D1693" s="349"/>
      <c r="E1693" s="349"/>
      <c r="F1693" s="349"/>
      <c r="I1693" s="307"/>
      <c r="J1693" s="307"/>
      <c r="K1693" s="307"/>
      <c r="L1693" s="307"/>
      <c r="M1693" s="307"/>
      <c r="N1693" s="307"/>
      <c r="O1693" s="307"/>
      <c r="P1693" s="307"/>
      <c r="Q1693" s="307"/>
      <c r="R1693" s="307"/>
      <c r="S1693" s="307"/>
      <c r="T1693" s="307"/>
      <c r="U1693" s="307"/>
      <c r="V1693" s="307"/>
      <c r="W1693" s="307"/>
    </row>
    <row r="1694" spans="1:23" s="306" customFormat="1" x14ac:dyDescent="0.2">
      <c r="A1694" s="378"/>
      <c r="B1694" s="308"/>
      <c r="C1694" s="330"/>
      <c r="D1694" s="349"/>
      <c r="E1694" s="349"/>
      <c r="F1694" s="349"/>
      <c r="I1694" s="307"/>
      <c r="J1694" s="307"/>
      <c r="K1694" s="307"/>
      <c r="L1694" s="307"/>
      <c r="M1694" s="307"/>
      <c r="N1694" s="307"/>
      <c r="O1694" s="307"/>
      <c r="P1694" s="307"/>
      <c r="Q1694" s="307"/>
      <c r="R1694" s="307"/>
      <c r="S1694" s="307"/>
      <c r="T1694" s="307"/>
      <c r="U1694" s="307"/>
      <c r="V1694" s="307"/>
      <c r="W1694" s="307"/>
    </row>
    <row r="1695" spans="1:23" s="306" customFormat="1" x14ac:dyDescent="0.2">
      <c r="A1695" s="378"/>
      <c r="B1695" s="308"/>
      <c r="C1695" s="330"/>
      <c r="D1695" s="349"/>
      <c r="E1695" s="349"/>
      <c r="F1695" s="349"/>
      <c r="I1695" s="307"/>
      <c r="J1695" s="307"/>
      <c r="K1695" s="307"/>
      <c r="L1695" s="307"/>
      <c r="M1695" s="307"/>
      <c r="N1695" s="307"/>
      <c r="O1695" s="307"/>
      <c r="P1695" s="307"/>
      <c r="Q1695" s="307"/>
      <c r="R1695" s="307"/>
      <c r="S1695" s="307"/>
      <c r="T1695" s="307"/>
      <c r="U1695" s="307"/>
      <c r="V1695" s="307"/>
      <c r="W1695" s="307"/>
    </row>
    <row r="1696" spans="1:23" s="306" customFormat="1" x14ac:dyDescent="0.2">
      <c r="A1696" s="378"/>
      <c r="B1696" s="308"/>
      <c r="C1696" s="330"/>
      <c r="D1696" s="349"/>
      <c r="E1696" s="349"/>
      <c r="F1696" s="349"/>
      <c r="I1696" s="307"/>
      <c r="J1696" s="307"/>
      <c r="K1696" s="307"/>
      <c r="L1696" s="307"/>
      <c r="M1696" s="307"/>
      <c r="N1696" s="307"/>
      <c r="O1696" s="307"/>
      <c r="P1696" s="307"/>
      <c r="Q1696" s="307"/>
      <c r="R1696" s="307"/>
      <c r="S1696" s="307"/>
      <c r="T1696" s="307"/>
      <c r="U1696" s="307"/>
      <c r="V1696" s="307"/>
      <c r="W1696" s="307"/>
    </row>
    <row r="1697" spans="1:23" s="306" customFormat="1" x14ac:dyDescent="0.2">
      <c r="A1697" s="378"/>
      <c r="B1697" s="308"/>
      <c r="C1697" s="330"/>
      <c r="D1697" s="349"/>
      <c r="E1697" s="349"/>
      <c r="F1697" s="349"/>
      <c r="I1697" s="307"/>
      <c r="J1697" s="307"/>
      <c r="K1697" s="307"/>
      <c r="L1697" s="307"/>
      <c r="M1697" s="307"/>
      <c r="N1697" s="307"/>
      <c r="O1697" s="307"/>
      <c r="P1697" s="307"/>
      <c r="Q1697" s="307"/>
      <c r="R1697" s="307"/>
      <c r="S1697" s="307"/>
      <c r="T1697" s="307"/>
      <c r="U1697" s="307"/>
      <c r="V1697" s="307"/>
      <c r="W1697" s="307"/>
    </row>
    <row r="1698" spans="1:23" s="306" customFormat="1" x14ac:dyDescent="0.2">
      <c r="A1698" s="378"/>
      <c r="B1698" s="308"/>
      <c r="C1698" s="330"/>
      <c r="D1698" s="349"/>
      <c r="E1698" s="349"/>
      <c r="F1698" s="349"/>
      <c r="I1698" s="307"/>
      <c r="J1698" s="307"/>
      <c r="K1698" s="307"/>
      <c r="L1698" s="307"/>
      <c r="M1698" s="307"/>
      <c r="N1698" s="307"/>
      <c r="O1698" s="307"/>
      <c r="P1698" s="307"/>
      <c r="Q1698" s="307"/>
      <c r="R1698" s="307"/>
      <c r="S1698" s="307"/>
      <c r="T1698" s="307"/>
      <c r="U1698" s="307"/>
      <c r="V1698" s="307"/>
      <c r="W1698" s="307"/>
    </row>
    <row r="1699" spans="1:23" s="306" customFormat="1" x14ac:dyDescent="0.2">
      <c r="A1699" s="378"/>
      <c r="B1699" s="308"/>
      <c r="C1699" s="330"/>
      <c r="D1699" s="349"/>
      <c r="E1699" s="349"/>
      <c r="F1699" s="349"/>
      <c r="I1699" s="307"/>
      <c r="J1699" s="307"/>
      <c r="K1699" s="307"/>
      <c r="L1699" s="307"/>
      <c r="M1699" s="307"/>
      <c r="N1699" s="307"/>
      <c r="O1699" s="307"/>
      <c r="P1699" s="307"/>
      <c r="Q1699" s="307"/>
      <c r="R1699" s="307"/>
      <c r="S1699" s="307"/>
      <c r="T1699" s="307"/>
      <c r="U1699" s="307"/>
      <c r="V1699" s="307"/>
      <c r="W1699" s="307"/>
    </row>
    <row r="1700" spans="1:23" s="306" customFormat="1" x14ac:dyDescent="0.2">
      <c r="A1700" s="378"/>
      <c r="B1700" s="308"/>
      <c r="C1700" s="330"/>
      <c r="D1700" s="349"/>
      <c r="E1700" s="349"/>
      <c r="F1700" s="349"/>
      <c r="I1700" s="307"/>
      <c r="J1700" s="307"/>
      <c r="K1700" s="307"/>
      <c r="L1700" s="307"/>
      <c r="M1700" s="307"/>
      <c r="N1700" s="307"/>
      <c r="O1700" s="307"/>
      <c r="P1700" s="307"/>
      <c r="Q1700" s="307"/>
      <c r="R1700" s="307"/>
      <c r="S1700" s="307"/>
      <c r="T1700" s="307"/>
      <c r="U1700" s="307"/>
      <c r="V1700" s="307"/>
      <c r="W1700" s="307"/>
    </row>
    <row r="1701" spans="1:23" s="306" customFormat="1" x14ac:dyDescent="0.2">
      <c r="A1701" s="378"/>
      <c r="B1701" s="308"/>
      <c r="C1701" s="330"/>
      <c r="D1701" s="349"/>
      <c r="E1701" s="349"/>
      <c r="F1701" s="349"/>
      <c r="I1701" s="307"/>
      <c r="J1701" s="307"/>
      <c r="K1701" s="307"/>
      <c r="L1701" s="307"/>
      <c r="M1701" s="307"/>
      <c r="N1701" s="307"/>
      <c r="O1701" s="307"/>
      <c r="P1701" s="307"/>
      <c r="Q1701" s="307"/>
      <c r="R1701" s="307"/>
      <c r="S1701" s="307"/>
      <c r="T1701" s="307"/>
      <c r="U1701" s="307"/>
      <c r="V1701" s="307"/>
      <c r="W1701" s="307"/>
    </row>
    <row r="1702" spans="1:23" s="306" customFormat="1" x14ac:dyDescent="0.2">
      <c r="A1702" s="378"/>
      <c r="B1702" s="308"/>
      <c r="C1702" s="330"/>
      <c r="D1702" s="349"/>
      <c r="E1702" s="349"/>
      <c r="F1702" s="349"/>
      <c r="I1702" s="307"/>
      <c r="J1702" s="307"/>
      <c r="K1702" s="307"/>
      <c r="L1702" s="307"/>
      <c r="M1702" s="307"/>
      <c r="N1702" s="307"/>
      <c r="O1702" s="307"/>
      <c r="P1702" s="307"/>
      <c r="Q1702" s="307"/>
      <c r="R1702" s="307"/>
      <c r="S1702" s="307"/>
      <c r="T1702" s="307"/>
      <c r="U1702" s="307"/>
      <c r="V1702" s="307"/>
      <c r="W1702" s="307"/>
    </row>
    <row r="1703" spans="1:23" s="306" customFormat="1" x14ac:dyDescent="0.2">
      <c r="A1703" s="378"/>
      <c r="B1703" s="308"/>
      <c r="C1703" s="330"/>
      <c r="D1703" s="349"/>
      <c r="E1703" s="349"/>
      <c r="F1703" s="349"/>
      <c r="I1703" s="307"/>
      <c r="J1703" s="307"/>
      <c r="K1703" s="307"/>
      <c r="L1703" s="307"/>
      <c r="M1703" s="307"/>
      <c r="N1703" s="307"/>
      <c r="O1703" s="307"/>
      <c r="P1703" s="307"/>
      <c r="Q1703" s="307"/>
      <c r="R1703" s="307"/>
      <c r="S1703" s="307"/>
      <c r="T1703" s="307"/>
      <c r="U1703" s="307"/>
      <c r="V1703" s="307"/>
      <c r="W1703" s="307"/>
    </row>
    <row r="1704" spans="1:23" s="306" customFormat="1" x14ac:dyDescent="0.2">
      <c r="A1704" s="378"/>
      <c r="B1704" s="308"/>
      <c r="C1704" s="330"/>
      <c r="D1704" s="349"/>
      <c r="E1704" s="349"/>
      <c r="F1704" s="349"/>
      <c r="I1704" s="307"/>
      <c r="J1704" s="307"/>
      <c r="K1704" s="307"/>
      <c r="L1704" s="307"/>
      <c r="M1704" s="307"/>
      <c r="N1704" s="307"/>
      <c r="O1704" s="307"/>
      <c r="P1704" s="307"/>
      <c r="Q1704" s="307"/>
      <c r="R1704" s="307"/>
      <c r="S1704" s="307"/>
      <c r="T1704" s="307"/>
      <c r="U1704" s="307"/>
      <c r="V1704" s="307"/>
      <c r="W1704" s="307"/>
    </row>
    <row r="1705" spans="1:23" s="306" customFormat="1" x14ac:dyDescent="0.2">
      <c r="A1705" s="378"/>
      <c r="B1705" s="308"/>
      <c r="C1705" s="330"/>
      <c r="D1705" s="349"/>
      <c r="E1705" s="349"/>
      <c r="F1705" s="349"/>
      <c r="I1705" s="307"/>
      <c r="J1705" s="307"/>
      <c r="K1705" s="307"/>
      <c r="L1705" s="307"/>
      <c r="M1705" s="307"/>
      <c r="N1705" s="307"/>
      <c r="O1705" s="307"/>
      <c r="P1705" s="307"/>
      <c r="Q1705" s="307"/>
      <c r="R1705" s="307"/>
      <c r="S1705" s="307"/>
      <c r="T1705" s="307"/>
      <c r="U1705" s="307"/>
      <c r="V1705" s="307"/>
      <c r="W1705" s="307"/>
    </row>
    <row r="1706" spans="1:23" s="306" customFormat="1" x14ac:dyDescent="0.2">
      <c r="A1706" s="378"/>
      <c r="B1706" s="308"/>
      <c r="C1706" s="330"/>
      <c r="D1706" s="349"/>
      <c r="E1706" s="349"/>
      <c r="F1706" s="349"/>
      <c r="I1706" s="307"/>
      <c r="J1706" s="307"/>
      <c r="K1706" s="307"/>
      <c r="L1706" s="307"/>
      <c r="M1706" s="307"/>
      <c r="N1706" s="307"/>
      <c r="O1706" s="307"/>
      <c r="P1706" s="307"/>
      <c r="Q1706" s="307"/>
      <c r="R1706" s="307"/>
      <c r="S1706" s="307"/>
      <c r="T1706" s="307"/>
      <c r="U1706" s="307"/>
      <c r="V1706" s="307"/>
      <c r="W1706" s="307"/>
    </row>
    <row r="1707" spans="1:23" s="306" customFormat="1" x14ac:dyDescent="0.2">
      <c r="A1707" s="378"/>
      <c r="B1707" s="308"/>
      <c r="C1707" s="330"/>
      <c r="D1707" s="349"/>
      <c r="E1707" s="349"/>
      <c r="F1707" s="349"/>
      <c r="I1707" s="307"/>
      <c r="J1707" s="307"/>
      <c r="K1707" s="307"/>
      <c r="L1707" s="307"/>
      <c r="M1707" s="307"/>
      <c r="N1707" s="307"/>
      <c r="O1707" s="307"/>
      <c r="P1707" s="307"/>
      <c r="Q1707" s="307"/>
      <c r="R1707" s="307"/>
      <c r="S1707" s="307"/>
      <c r="T1707" s="307"/>
      <c r="U1707" s="307"/>
      <c r="V1707" s="307"/>
      <c r="W1707" s="307"/>
    </row>
    <row r="1708" spans="1:23" s="306" customFormat="1" x14ac:dyDescent="0.2">
      <c r="A1708" s="378"/>
      <c r="B1708" s="308"/>
      <c r="C1708" s="330"/>
      <c r="D1708" s="349"/>
      <c r="E1708" s="349"/>
      <c r="F1708" s="349"/>
      <c r="I1708" s="307"/>
      <c r="J1708" s="307"/>
      <c r="K1708" s="307"/>
      <c r="L1708" s="307"/>
      <c r="M1708" s="307"/>
      <c r="N1708" s="307"/>
      <c r="O1708" s="307"/>
      <c r="P1708" s="307"/>
      <c r="Q1708" s="307"/>
      <c r="R1708" s="307"/>
      <c r="S1708" s="307"/>
      <c r="T1708" s="307"/>
      <c r="U1708" s="307"/>
      <c r="V1708" s="307"/>
      <c r="W1708" s="307"/>
    </row>
    <row r="1709" spans="1:23" s="306" customFormat="1" x14ac:dyDescent="0.2">
      <c r="A1709" s="378"/>
      <c r="B1709" s="308"/>
      <c r="C1709" s="330"/>
      <c r="D1709" s="349"/>
      <c r="E1709" s="349"/>
      <c r="F1709" s="349"/>
      <c r="I1709" s="307"/>
      <c r="J1709" s="307"/>
      <c r="K1709" s="307"/>
      <c r="L1709" s="307"/>
      <c r="M1709" s="307"/>
      <c r="N1709" s="307"/>
      <c r="O1709" s="307"/>
      <c r="P1709" s="307"/>
      <c r="Q1709" s="307"/>
      <c r="R1709" s="307"/>
      <c r="S1709" s="307"/>
      <c r="T1709" s="307"/>
      <c r="U1709" s="307"/>
      <c r="V1709" s="307"/>
      <c r="W1709" s="307"/>
    </row>
  </sheetData>
  <autoFilter ref="A9:H120" xr:uid="{D29FC079-AC53-4C90-854E-3E9D5B2765CD}"/>
  <mergeCells count="5">
    <mergeCell ref="A6:D6"/>
    <mergeCell ref="G6:H6"/>
    <mergeCell ref="E8:F8"/>
    <mergeCell ref="G8:H8"/>
    <mergeCell ref="D1367:D1368"/>
  </mergeCells>
  <printOptions horizontalCentered="1" gridLines="1"/>
  <pageMargins left="0.47244094488188981" right="0.19685039370078741" top="0.55118110236220474" bottom="0.6692913385826772" header="0.27559055118110237" footer="0.51181102362204722"/>
  <pageSetup paperSize="9" scale="75" orientation="landscape" horizontalDpi="4294967292" verticalDpi="300" r:id="rId1"/>
  <headerFooter alignWithMargins="0">
    <oddFooter>&amp;R&amp;11Strana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21A1-A83E-4567-A99E-10A36EBE4E1E}">
  <sheetPr>
    <tabColor rgb="FFFFFFCC"/>
  </sheetPr>
  <dimension ref="A1:F50"/>
  <sheetViews>
    <sheetView view="pageBreakPreview" zoomScaleNormal="80" zoomScaleSheetLayoutView="100" workbookViewId="0">
      <pane ySplit="9" topLeftCell="A21" activePane="bottomLeft" state="frozen"/>
      <selection activeCell="G18" sqref="G18"/>
      <selection pane="bottomLeft" activeCell="B11" sqref="B11"/>
    </sheetView>
  </sheetViews>
  <sheetFormatPr defaultColWidth="9.140625" defaultRowHeight="15" x14ac:dyDescent="0.25"/>
  <cols>
    <col min="1" max="1" width="11.140625" style="381" customWidth="1"/>
    <col min="2" max="2" width="79.7109375" style="381" customWidth="1"/>
    <col min="3" max="3" width="9.140625" style="381"/>
    <col min="4" max="4" width="9.5703125" style="381" bestFit="1" customWidth="1"/>
    <col min="5" max="5" width="16.7109375" style="381" bestFit="1" customWidth="1"/>
    <col min="6" max="6" width="13.5703125" style="381" bestFit="1" customWidth="1"/>
    <col min="7" max="7" width="14.28515625" style="381" customWidth="1"/>
    <col min="8" max="8" width="14.7109375" style="381" customWidth="1"/>
    <col min="9" max="16384" width="9.140625" style="381"/>
  </cols>
  <sheetData>
    <row r="1" spans="1:6" ht="26.25" x14ac:dyDescent="0.4">
      <c r="A1" s="538" t="s">
        <v>989</v>
      </c>
      <c r="B1" s="538"/>
      <c r="C1" s="538"/>
      <c r="D1" s="538"/>
      <c r="E1" s="538"/>
      <c r="F1" s="538"/>
    </row>
    <row r="2" spans="1:6" ht="18.75" x14ac:dyDescent="0.3">
      <c r="A2" s="382"/>
    </row>
    <row r="3" spans="1:6" ht="18.75" x14ac:dyDescent="0.3">
      <c r="A3" s="382" t="s">
        <v>990</v>
      </c>
      <c r="B3" s="383"/>
    </row>
    <row r="4" spans="1:6" ht="18.75" x14ac:dyDescent="0.3">
      <c r="A4" s="382" t="s">
        <v>991</v>
      </c>
      <c r="B4" s="383"/>
    </row>
    <row r="5" spans="1:6" ht="18" customHeight="1" x14ac:dyDescent="0.3">
      <c r="A5" s="382" t="s">
        <v>992</v>
      </c>
      <c r="B5" s="383"/>
    </row>
    <row r="8" spans="1:6" ht="30" x14ac:dyDescent="0.25">
      <c r="A8" s="384" t="s">
        <v>143</v>
      </c>
      <c r="B8" s="385" t="s">
        <v>993</v>
      </c>
      <c r="C8" s="385" t="s">
        <v>145</v>
      </c>
      <c r="D8" s="385" t="s">
        <v>146</v>
      </c>
      <c r="E8" s="386" t="s">
        <v>994</v>
      </c>
      <c r="F8" s="385" t="s">
        <v>1</v>
      </c>
    </row>
    <row r="9" spans="1:6" x14ac:dyDescent="0.25">
      <c r="C9" s="387"/>
    </row>
    <row r="10" spans="1:6" ht="30" x14ac:dyDescent="0.25">
      <c r="A10" s="385">
        <v>1</v>
      </c>
      <c r="B10" s="458" t="s">
        <v>1113</v>
      </c>
      <c r="C10" s="389" t="s">
        <v>331</v>
      </c>
      <c r="D10" s="390">
        <v>60</v>
      </c>
      <c r="E10" s="391"/>
      <c r="F10" s="391">
        <f>D10*E10</f>
        <v>0</v>
      </c>
    </row>
    <row r="11" spans="1:6" x14ac:dyDescent="0.25">
      <c r="A11" s="389">
        <v>2</v>
      </c>
      <c r="B11" s="392" t="s">
        <v>995</v>
      </c>
      <c r="C11" s="389" t="s">
        <v>331</v>
      </c>
      <c r="D11" s="390">
        <v>1</v>
      </c>
      <c r="E11" s="393"/>
      <c r="F11" s="391">
        <f t="shared" ref="F11:F37" si="0">D11*E11</f>
        <v>0</v>
      </c>
    </row>
    <row r="12" spans="1:6" ht="30" customHeight="1" x14ac:dyDescent="0.25">
      <c r="A12" s="385">
        <v>3</v>
      </c>
      <c r="B12" s="392" t="s">
        <v>996</v>
      </c>
      <c r="C12" s="389" t="s">
        <v>331</v>
      </c>
      <c r="D12" s="390">
        <v>60</v>
      </c>
      <c r="E12" s="393"/>
      <c r="F12" s="391">
        <f t="shared" si="0"/>
        <v>0</v>
      </c>
    </row>
    <row r="13" spans="1:6" x14ac:dyDescent="0.25">
      <c r="A13" s="385">
        <v>4</v>
      </c>
      <c r="B13" s="388" t="s">
        <v>997</v>
      </c>
      <c r="C13" s="389" t="s">
        <v>331</v>
      </c>
      <c r="D13" s="390">
        <v>1</v>
      </c>
      <c r="E13" s="393"/>
      <c r="F13" s="391">
        <f t="shared" si="0"/>
        <v>0</v>
      </c>
    </row>
    <row r="14" spans="1:6" ht="19.899999999999999" customHeight="1" x14ac:dyDescent="0.25">
      <c r="A14" s="389">
        <v>5</v>
      </c>
      <c r="B14" s="394" t="s">
        <v>998</v>
      </c>
      <c r="C14" s="389" t="s">
        <v>331</v>
      </c>
      <c r="D14" s="390">
        <v>1</v>
      </c>
      <c r="E14" s="393"/>
      <c r="F14" s="391">
        <f t="shared" si="0"/>
        <v>0</v>
      </c>
    </row>
    <row r="15" spans="1:6" ht="19.899999999999999" customHeight="1" x14ac:dyDescent="0.25">
      <c r="A15" s="385">
        <v>6</v>
      </c>
      <c r="B15" s="394" t="s">
        <v>999</v>
      </c>
      <c r="C15" s="389" t="s">
        <v>235</v>
      </c>
      <c r="D15" s="390">
        <v>60</v>
      </c>
      <c r="E15" s="393"/>
      <c r="F15" s="391">
        <f t="shared" si="0"/>
        <v>0</v>
      </c>
    </row>
    <row r="16" spans="1:6" ht="30" x14ac:dyDescent="0.25">
      <c r="A16" s="385">
        <v>7</v>
      </c>
      <c r="B16" s="392" t="s">
        <v>1000</v>
      </c>
      <c r="C16" s="389" t="s">
        <v>235</v>
      </c>
      <c r="D16" s="390">
        <v>60</v>
      </c>
      <c r="E16" s="393"/>
      <c r="F16" s="391">
        <f t="shared" si="0"/>
        <v>0</v>
      </c>
    </row>
    <row r="17" spans="1:6" x14ac:dyDescent="0.25">
      <c r="A17" s="389">
        <v>8</v>
      </c>
      <c r="B17" s="392" t="s">
        <v>1001</v>
      </c>
      <c r="C17" s="389" t="s">
        <v>235</v>
      </c>
      <c r="D17" s="390">
        <v>600</v>
      </c>
      <c r="E17" s="393"/>
      <c r="F17" s="391">
        <f t="shared" si="0"/>
        <v>0</v>
      </c>
    </row>
    <row r="18" spans="1:6" x14ac:dyDescent="0.25">
      <c r="A18" s="385">
        <v>9</v>
      </c>
      <c r="B18" s="392" t="s">
        <v>1002</v>
      </c>
      <c r="C18" s="389" t="s">
        <v>235</v>
      </c>
      <c r="D18" s="390">
        <v>100</v>
      </c>
      <c r="E18" s="393"/>
      <c r="F18" s="391">
        <f t="shared" si="0"/>
        <v>0</v>
      </c>
    </row>
    <row r="19" spans="1:6" x14ac:dyDescent="0.25">
      <c r="A19" s="385">
        <v>10</v>
      </c>
      <c r="B19" s="392" t="s">
        <v>1003</v>
      </c>
      <c r="C19" s="389" t="s">
        <v>331</v>
      </c>
      <c r="D19" s="390">
        <v>60</v>
      </c>
      <c r="E19" s="393"/>
      <c r="F19" s="391">
        <f t="shared" si="0"/>
        <v>0</v>
      </c>
    </row>
    <row r="20" spans="1:6" x14ac:dyDescent="0.25">
      <c r="A20" s="389">
        <v>11</v>
      </c>
      <c r="B20" s="394" t="s">
        <v>1004</v>
      </c>
      <c r="C20" s="389" t="s">
        <v>331</v>
      </c>
      <c r="D20" s="390">
        <v>1</v>
      </c>
      <c r="E20" s="393"/>
      <c r="F20" s="391">
        <f t="shared" si="0"/>
        <v>0</v>
      </c>
    </row>
    <row r="21" spans="1:6" ht="19.899999999999999" customHeight="1" x14ac:dyDescent="0.25">
      <c r="A21" s="385">
        <v>12</v>
      </c>
      <c r="B21" s="394" t="s">
        <v>1005</v>
      </c>
      <c r="C21" s="389" t="s">
        <v>235</v>
      </c>
      <c r="D21" s="390">
        <v>150</v>
      </c>
      <c r="E21" s="393"/>
      <c r="F21" s="391">
        <f t="shared" si="0"/>
        <v>0</v>
      </c>
    </row>
    <row r="22" spans="1:6" ht="19.899999999999999" customHeight="1" x14ac:dyDescent="0.25">
      <c r="A22" s="385">
        <v>13</v>
      </c>
      <c r="B22" s="394" t="s">
        <v>1006</v>
      </c>
      <c r="C22" s="389" t="s">
        <v>331</v>
      </c>
      <c r="D22" s="390">
        <v>60</v>
      </c>
      <c r="E22" s="393"/>
      <c r="F22" s="391">
        <f t="shared" si="0"/>
        <v>0</v>
      </c>
    </row>
    <row r="23" spans="1:6" ht="19.899999999999999" customHeight="1" x14ac:dyDescent="0.25">
      <c r="A23" s="389">
        <v>14</v>
      </c>
      <c r="B23" s="394" t="s">
        <v>1007</v>
      </c>
      <c r="C23" s="389" t="s">
        <v>975</v>
      </c>
      <c r="D23" s="390">
        <v>24</v>
      </c>
      <c r="E23" s="393"/>
      <c r="F23" s="391">
        <f t="shared" si="0"/>
        <v>0</v>
      </c>
    </row>
    <row r="24" spans="1:6" ht="19.899999999999999" customHeight="1" x14ac:dyDescent="0.25">
      <c r="A24" s="385">
        <v>15</v>
      </c>
      <c r="B24" s="394" t="s">
        <v>1008</v>
      </c>
      <c r="C24" s="389" t="s">
        <v>331</v>
      </c>
      <c r="D24" s="390">
        <v>1</v>
      </c>
      <c r="E24" s="393"/>
      <c r="F24" s="391">
        <f t="shared" si="0"/>
        <v>0</v>
      </c>
    </row>
    <row r="25" spans="1:6" ht="19.899999999999999" customHeight="1" x14ac:dyDescent="0.25">
      <c r="A25" s="385">
        <v>16</v>
      </c>
      <c r="B25" s="394" t="s">
        <v>1009</v>
      </c>
      <c r="C25" s="389" t="s">
        <v>327</v>
      </c>
      <c r="D25" s="390">
        <v>1</v>
      </c>
      <c r="E25" s="393"/>
      <c r="F25" s="391">
        <f t="shared" si="0"/>
        <v>0</v>
      </c>
    </row>
    <row r="26" spans="1:6" ht="19.899999999999999" customHeight="1" x14ac:dyDescent="0.25">
      <c r="A26" s="389">
        <v>17</v>
      </c>
      <c r="B26" s="394" t="s">
        <v>1010</v>
      </c>
      <c r="C26" s="389" t="s">
        <v>327</v>
      </c>
      <c r="D26" s="390">
        <v>1</v>
      </c>
      <c r="E26" s="393"/>
      <c r="F26" s="391">
        <f t="shared" si="0"/>
        <v>0</v>
      </c>
    </row>
    <row r="27" spans="1:6" ht="19.899999999999999" customHeight="1" x14ac:dyDescent="0.25">
      <c r="A27" s="385">
        <v>18</v>
      </c>
      <c r="B27" s="394" t="s">
        <v>1011</v>
      </c>
      <c r="C27" s="389" t="s">
        <v>327</v>
      </c>
      <c r="D27" s="390">
        <v>1</v>
      </c>
      <c r="E27" s="393"/>
      <c r="F27" s="391">
        <f t="shared" si="0"/>
        <v>0</v>
      </c>
    </row>
    <row r="28" spans="1:6" ht="19.899999999999999" customHeight="1" x14ac:dyDescent="0.25">
      <c r="A28" s="385">
        <v>19</v>
      </c>
      <c r="B28" s="394" t="s">
        <v>1012</v>
      </c>
      <c r="C28" s="389" t="s">
        <v>327</v>
      </c>
      <c r="D28" s="390">
        <v>1</v>
      </c>
      <c r="E28" s="393"/>
      <c r="F28" s="391">
        <f t="shared" si="0"/>
        <v>0</v>
      </c>
    </row>
    <row r="29" spans="1:6" ht="19.899999999999999" customHeight="1" x14ac:dyDescent="0.25">
      <c r="A29" s="389">
        <v>20</v>
      </c>
      <c r="B29" s="394" t="s">
        <v>1013</v>
      </c>
      <c r="C29" s="389" t="s">
        <v>327</v>
      </c>
      <c r="D29" s="390">
        <v>1</v>
      </c>
      <c r="E29" s="393"/>
      <c r="F29" s="391">
        <f t="shared" si="0"/>
        <v>0</v>
      </c>
    </row>
    <row r="30" spans="1:6" ht="19.899999999999999" customHeight="1" x14ac:dyDescent="0.25">
      <c r="A30" s="385">
        <v>21</v>
      </c>
      <c r="B30" s="394" t="s">
        <v>1014</v>
      </c>
      <c r="C30" s="389" t="s">
        <v>327</v>
      </c>
      <c r="D30" s="390">
        <v>1</v>
      </c>
      <c r="E30" s="393"/>
      <c r="F30" s="391">
        <f t="shared" si="0"/>
        <v>0</v>
      </c>
    </row>
    <row r="31" spans="1:6" ht="19.899999999999999" customHeight="1" x14ac:dyDescent="0.25">
      <c r="A31" s="385">
        <v>22</v>
      </c>
      <c r="B31" s="394" t="s">
        <v>1015</v>
      </c>
      <c r="C31" s="389" t="s">
        <v>327</v>
      </c>
      <c r="D31" s="390">
        <v>1</v>
      </c>
      <c r="E31" s="393"/>
      <c r="F31" s="391">
        <f t="shared" si="0"/>
        <v>0</v>
      </c>
    </row>
    <row r="32" spans="1:6" ht="19.899999999999999" customHeight="1" x14ac:dyDescent="0.25">
      <c r="A32" s="389">
        <v>23</v>
      </c>
      <c r="B32" s="394" t="s">
        <v>1016</v>
      </c>
      <c r="C32" s="389" t="s">
        <v>327</v>
      </c>
      <c r="D32" s="390">
        <v>1</v>
      </c>
      <c r="E32" s="393"/>
      <c r="F32" s="391">
        <f t="shared" si="0"/>
        <v>0</v>
      </c>
    </row>
    <row r="33" spans="1:6" ht="19.899999999999999" customHeight="1" x14ac:dyDescent="0.25">
      <c r="A33" s="385">
        <v>24</v>
      </c>
      <c r="B33" s="394" t="s">
        <v>1017</v>
      </c>
      <c r="C33" s="389" t="s">
        <v>327</v>
      </c>
      <c r="D33" s="390">
        <v>1</v>
      </c>
      <c r="E33" s="393"/>
      <c r="F33" s="391">
        <f t="shared" si="0"/>
        <v>0</v>
      </c>
    </row>
    <row r="34" spans="1:6" ht="19.899999999999999" customHeight="1" x14ac:dyDescent="0.25">
      <c r="A34" s="385">
        <v>25</v>
      </c>
      <c r="B34" s="394" t="s">
        <v>1018</v>
      </c>
      <c r="C34" s="389" t="s">
        <v>327</v>
      </c>
      <c r="D34" s="390">
        <v>1</v>
      </c>
      <c r="E34" s="393"/>
      <c r="F34" s="391">
        <f t="shared" si="0"/>
        <v>0</v>
      </c>
    </row>
    <row r="35" spans="1:6" ht="19.899999999999999" customHeight="1" x14ac:dyDescent="0.25">
      <c r="A35" s="389">
        <v>26</v>
      </c>
      <c r="B35" s="394" t="s">
        <v>1019</v>
      </c>
      <c r="C35" s="389" t="s">
        <v>327</v>
      </c>
      <c r="D35" s="390">
        <v>1</v>
      </c>
      <c r="E35" s="393"/>
      <c r="F35" s="391">
        <f t="shared" si="0"/>
        <v>0</v>
      </c>
    </row>
    <row r="36" spans="1:6" ht="19.899999999999999" customHeight="1" x14ac:dyDescent="0.25">
      <c r="A36" s="385">
        <v>27</v>
      </c>
      <c r="B36" s="394" t="s">
        <v>1020</v>
      </c>
      <c r="C36" s="389" t="s">
        <v>975</v>
      </c>
      <c r="D36" s="390">
        <v>16</v>
      </c>
      <c r="E36" s="393"/>
      <c r="F36" s="391">
        <f t="shared" si="0"/>
        <v>0</v>
      </c>
    </row>
    <row r="37" spans="1:6" ht="19.899999999999999" customHeight="1" x14ac:dyDescent="0.25">
      <c r="A37" s="385">
        <v>28</v>
      </c>
      <c r="B37" s="394" t="s">
        <v>1021</v>
      </c>
      <c r="C37" s="389" t="s">
        <v>331</v>
      </c>
      <c r="D37" s="390">
        <v>2</v>
      </c>
      <c r="E37" s="393"/>
      <c r="F37" s="391">
        <f t="shared" si="0"/>
        <v>0</v>
      </c>
    </row>
    <row r="38" spans="1:6" x14ac:dyDescent="0.25">
      <c r="A38" s="389">
        <v>29</v>
      </c>
      <c r="B38" s="394" t="s">
        <v>1022</v>
      </c>
      <c r="C38" s="389" t="s">
        <v>327</v>
      </c>
      <c r="D38" s="390">
        <v>1</v>
      </c>
      <c r="E38" s="393"/>
      <c r="F38" s="391">
        <f>D38*E38</f>
        <v>0</v>
      </c>
    </row>
    <row r="39" spans="1:6" ht="15.75" x14ac:dyDescent="0.25">
      <c r="B39" s="395" t="s">
        <v>1</v>
      </c>
      <c r="C39" s="387"/>
      <c r="E39" s="396"/>
      <c r="F39" s="397">
        <f>SUM(F10:F38)</f>
        <v>0</v>
      </c>
    </row>
    <row r="40" spans="1:6" x14ac:dyDescent="0.25">
      <c r="C40" s="387"/>
    </row>
    <row r="41" spans="1:6" x14ac:dyDescent="0.25">
      <c r="B41" s="398" t="s">
        <v>1023</v>
      </c>
      <c r="C41" s="399"/>
      <c r="D41" s="399"/>
      <c r="F41" s="400">
        <f>F39/27</f>
        <v>0</v>
      </c>
    </row>
    <row r="42" spans="1:6" x14ac:dyDescent="0.25">
      <c r="C42" s="387"/>
    </row>
    <row r="43" spans="1:6" x14ac:dyDescent="0.25">
      <c r="B43" s="401" t="s">
        <v>1024</v>
      </c>
    </row>
    <row r="44" spans="1:6" x14ac:dyDescent="0.25">
      <c r="B44" s="402" t="s">
        <v>1025</v>
      </c>
    </row>
    <row r="45" spans="1:6" x14ac:dyDescent="0.25">
      <c r="B45" s="402" t="s">
        <v>1026</v>
      </c>
    </row>
    <row r="47" spans="1:6" x14ac:dyDescent="0.25">
      <c r="B47" s="403" t="s">
        <v>1027</v>
      </c>
      <c r="C47" s="403" t="s">
        <v>1028</v>
      </c>
      <c r="D47" s="403"/>
      <c r="E47" s="404" t="s">
        <v>1029</v>
      </c>
    </row>
    <row r="48" spans="1:6" x14ac:dyDescent="0.25">
      <c r="B48" s="403" t="s">
        <v>1030</v>
      </c>
      <c r="C48" s="403" t="s">
        <v>1031</v>
      </c>
      <c r="D48" s="403"/>
      <c r="E48" s="404" t="s">
        <v>1029</v>
      </c>
    </row>
    <row r="49" spans="2:5" x14ac:dyDescent="0.25">
      <c r="B49" s="403" t="s">
        <v>1032</v>
      </c>
      <c r="C49" s="403" t="s">
        <v>908</v>
      </c>
      <c r="D49" s="403"/>
      <c r="E49" s="404" t="s">
        <v>1029</v>
      </c>
    </row>
    <row r="50" spans="2:5" x14ac:dyDescent="0.25">
      <c r="B50" s="403" t="s">
        <v>1033</v>
      </c>
      <c r="C50" s="403" t="s">
        <v>0</v>
      </c>
      <c r="D50" s="403"/>
      <c r="E50" s="404" t="s">
        <v>1029</v>
      </c>
    </row>
  </sheetData>
  <autoFilter ref="A9:F41" xr:uid="{C516732D-7A2B-40BE-B878-5D4D908A2C38}"/>
  <mergeCells count="1">
    <mergeCell ref="A1:F1"/>
  </mergeCells>
  <pageMargins left="0.7" right="0.7" top="0.78740157499999996" bottom="0.78740157499999996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B47-A76D-414C-B271-1895A0D9B446}">
  <sheetPr>
    <tabColor rgb="FFFFFFCC"/>
    <pageSetUpPr fitToPage="1"/>
  </sheetPr>
  <dimension ref="A1:J99"/>
  <sheetViews>
    <sheetView view="pageBreakPreview" zoomScaleNormal="140" zoomScaleSheetLayoutView="100" zoomScalePageLayoutView="110" workbookViewId="0">
      <pane ySplit="4" topLeftCell="A62" activePane="bottomLeft" state="frozen"/>
      <selection activeCell="G18" sqref="G18"/>
      <selection pane="bottomLeft" activeCell="F86" sqref="F86"/>
    </sheetView>
  </sheetViews>
  <sheetFormatPr defaultRowHeight="14.1" customHeight="1" x14ac:dyDescent="0.2"/>
  <cols>
    <col min="1" max="1" width="6.28515625" style="426" customWidth="1"/>
    <col min="2" max="2" width="7.140625" style="418" customWidth="1"/>
    <col min="3" max="3" width="76.28515625" style="226" customWidth="1"/>
    <col min="4" max="4" width="5.7109375" style="418" customWidth="1"/>
    <col min="5" max="5" width="11.7109375" style="226" customWidth="1"/>
    <col min="6" max="6" width="13.28515625" style="427" bestFit="1" customWidth="1"/>
    <col min="7" max="7" width="15.85546875" style="428" bestFit="1" customWidth="1"/>
    <col min="8" max="8" width="17.5703125" style="427" customWidth="1"/>
    <col min="9" max="10" width="9.140625" style="226" hidden="1" customWidth="1"/>
    <col min="11" max="11" width="9.140625" style="226"/>
    <col min="12" max="12" width="20.42578125" style="226" customWidth="1"/>
    <col min="13" max="256" width="9.140625" style="226"/>
    <col min="257" max="257" width="6.28515625" style="226" customWidth="1"/>
    <col min="258" max="258" width="7.140625" style="226" customWidth="1"/>
    <col min="259" max="259" width="76.28515625" style="226" customWidth="1"/>
    <col min="260" max="260" width="5.7109375" style="226" customWidth="1"/>
    <col min="261" max="261" width="11.7109375" style="226" customWidth="1"/>
    <col min="262" max="262" width="13.28515625" style="226" bestFit="1" customWidth="1"/>
    <col min="263" max="263" width="15.85546875" style="226" bestFit="1" customWidth="1"/>
    <col min="264" max="264" width="17.5703125" style="226" customWidth="1"/>
    <col min="265" max="266" width="0" style="226" hidden="1" customWidth="1"/>
    <col min="267" max="267" width="9.140625" style="226"/>
    <col min="268" max="268" width="20.42578125" style="226" customWidth="1"/>
    <col min="269" max="512" width="9.140625" style="226"/>
    <col min="513" max="513" width="6.28515625" style="226" customWidth="1"/>
    <col min="514" max="514" width="7.140625" style="226" customWidth="1"/>
    <col min="515" max="515" width="76.28515625" style="226" customWidth="1"/>
    <col min="516" max="516" width="5.7109375" style="226" customWidth="1"/>
    <col min="517" max="517" width="11.7109375" style="226" customWidth="1"/>
    <col min="518" max="518" width="13.28515625" style="226" bestFit="1" customWidth="1"/>
    <col min="519" max="519" width="15.85546875" style="226" bestFit="1" customWidth="1"/>
    <col min="520" max="520" width="17.5703125" style="226" customWidth="1"/>
    <col min="521" max="522" width="0" style="226" hidden="1" customWidth="1"/>
    <col min="523" max="523" width="9.140625" style="226"/>
    <col min="524" max="524" width="20.42578125" style="226" customWidth="1"/>
    <col min="525" max="768" width="9.140625" style="226"/>
    <col min="769" max="769" width="6.28515625" style="226" customWidth="1"/>
    <col min="770" max="770" width="7.140625" style="226" customWidth="1"/>
    <col min="771" max="771" width="76.28515625" style="226" customWidth="1"/>
    <col min="772" max="772" width="5.7109375" style="226" customWidth="1"/>
    <col min="773" max="773" width="11.7109375" style="226" customWidth="1"/>
    <col min="774" max="774" width="13.28515625" style="226" bestFit="1" customWidth="1"/>
    <col min="775" max="775" width="15.85546875" style="226" bestFit="1" customWidth="1"/>
    <col min="776" max="776" width="17.5703125" style="226" customWidth="1"/>
    <col min="777" max="778" width="0" style="226" hidden="1" customWidth="1"/>
    <col min="779" max="779" width="9.140625" style="226"/>
    <col min="780" max="780" width="20.42578125" style="226" customWidth="1"/>
    <col min="781" max="1024" width="9.140625" style="226"/>
    <col min="1025" max="1025" width="6.28515625" style="226" customWidth="1"/>
    <col min="1026" max="1026" width="7.140625" style="226" customWidth="1"/>
    <col min="1027" max="1027" width="76.28515625" style="226" customWidth="1"/>
    <col min="1028" max="1028" width="5.7109375" style="226" customWidth="1"/>
    <col min="1029" max="1029" width="11.7109375" style="226" customWidth="1"/>
    <col min="1030" max="1030" width="13.28515625" style="226" bestFit="1" customWidth="1"/>
    <col min="1031" max="1031" width="15.85546875" style="226" bestFit="1" customWidth="1"/>
    <col min="1032" max="1032" width="17.5703125" style="226" customWidth="1"/>
    <col min="1033" max="1034" width="0" style="226" hidden="1" customWidth="1"/>
    <col min="1035" max="1035" width="9.140625" style="226"/>
    <col min="1036" max="1036" width="20.42578125" style="226" customWidth="1"/>
    <col min="1037" max="1280" width="9.140625" style="226"/>
    <col min="1281" max="1281" width="6.28515625" style="226" customWidth="1"/>
    <col min="1282" max="1282" width="7.140625" style="226" customWidth="1"/>
    <col min="1283" max="1283" width="76.28515625" style="226" customWidth="1"/>
    <col min="1284" max="1284" width="5.7109375" style="226" customWidth="1"/>
    <col min="1285" max="1285" width="11.7109375" style="226" customWidth="1"/>
    <col min="1286" max="1286" width="13.28515625" style="226" bestFit="1" customWidth="1"/>
    <col min="1287" max="1287" width="15.85546875" style="226" bestFit="1" customWidth="1"/>
    <col min="1288" max="1288" width="17.5703125" style="226" customWidth="1"/>
    <col min="1289" max="1290" width="0" style="226" hidden="1" customWidth="1"/>
    <col min="1291" max="1291" width="9.140625" style="226"/>
    <col min="1292" max="1292" width="20.42578125" style="226" customWidth="1"/>
    <col min="1293" max="1536" width="9.140625" style="226"/>
    <col min="1537" max="1537" width="6.28515625" style="226" customWidth="1"/>
    <col min="1538" max="1538" width="7.140625" style="226" customWidth="1"/>
    <col min="1539" max="1539" width="76.28515625" style="226" customWidth="1"/>
    <col min="1540" max="1540" width="5.7109375" style="226" customWidth="1"/>
    <col min="1541" max="1541" width="11.7109375" style="226" customWidth="1"/>
    <col min="1542" max="1542" width="13.28515625" style="226" bestFit="1" customWidth="1"/>
    <col min="1543" max="1543" width="15.85546875" style="226" bestFit="1" customWidth="1"/>
    <col min="1544" max="1544" width="17.5703125" style="226" customWidth="1"/>
    <col min="1545" max="1546" width="0" style="226" hidden="1" customWidth="1"/>
    <col min="1547" max="1547" width="9.140625" style="226"/>
    <col min="1548" max="1548" width="20.42578125" style="226" customWidth="1"/>
    <col min="1549" max="1792" width="9.140625" style="226"/>
    <col min="1793" max="1793" width="6.28515625" style="226" customWidth="1"/>
    <col min="1794" max="1794" width="7.140625" style="226" customWidth="1"/>
    <col min="1795" max="1795" width="76.28515625" style="226" customWidth="1"/>
    <col min="1796" max="1796" width="5.7109375" style="226" customWidth="1"/>
    <col min="1797" max="1797" width="11.7109375" style="226" customWidth="1"/>
    <col min="1798" max="1798" width="13.28515625" style="226" bestFit="1" customWidth="1"/>
    <col min="1799" max="1799" width="15.85546875" style="226" bestFit="1" customWidth="1"/>
    <col min="1800" max="1800" width="17.5703125" style="226" customWidth="1"/>
    <col min="1801" max="1802" width="0" style="226" hidden="1" customWidth="1"/>
    <col min="1803" max="1803" width="9.140625" style="226"/>
    <col min="1804" max="1804" width="20.42578125" style="226" customWidth="1"/>
    <col min="1805" max="2048" width="9.140625" style="226"/>
    <col min="2049" max="2049" width="6.28515625" style="226" customWidth="1"/>
    <col min="2050" max="2050" width="7.140625" style="226" customWidth="1"/>
    <col min="2051" max="2051" width="76.28515625" style="226" customWidth="1"/>
    <col min="2052" max="2052" width="5.7109375" style="226" customWidth="1"/>
    <col min="2053" max="2053" width="11.7109375" style="226" customWidth="1"/>
    <col min="2054" max="2054" width="13.28515625" style="226" bestFit="1" customWidth="1"/>
    <col min="2055" max="2055" width="15.85546875" style="226" bestFit="1" customWidth="1"/>
    <col min="2056" max="2056" width="17.5703125" style="226" customWidth="1"/>
    <col min="2057" max="2058" width="0" style="226" hidden="1" customWidth="1"/>
    <col min="2059" max="2059" width="9.140625" style="226"/>
    <col min="2060" max="2060" width="20.42578125" style="226" customWidth="1"/>
    <col min="2061" max="2304" width="9.140625" style="226"/>
    <col min="2305" max="2305" width="6.28515625" style="226" customWidth="1"/>
    <col min="2306" max="2306" width="7.140625" style="226" customWidth="1"/>
    <col min="2307" max="2307" width="76.28515625" style="226" customWidth="1"/>
    <col min="2308" max="2308" width="5.7109375" style="226" customWidth="1"/>
    <col min="2309" max="2309" width="11.7109375" style="226" customWidth="1"/>
    <col min="2310" max="2310" width="13.28515625" style="226" bestFit="1" customWidth="1"/>
    <col min="2311" max="2311" width="15.85546875" style="226" bestFit="1" customWidth="1"/>
    <col min="2312" max="2312" width="17.5703125" style="226" customWidth="1"/>
    <col min="2313" max="2314" width="0" style="226" hidden="1" customWidth="1"/>
    <col min="2315" max="2315" width="9.140625" style="226"/>
    <col min="2316" max="2316" width="20.42578125" style="226" customWidth="1"/>
    <col min="2317" max="2560" width="9.140625" style="226"/>
    <col min="2561" max="2561" width="6.28515625" style="226" customWidth="1"/>
    <col min="2562" max="2562" width="7.140625" style="226" customWidth="1"/>
    <col min="2563" max="2563" width="76.28515625" style="226" customWidth="1"/>
    <col min="2564" max="2564" width="5.7109375" style="226" customWidth="1"/>
    <col min="2565" max="2565" width="11.7109375" style="226" customWidth="1"/>
    <col min="2566" max="2566" width="13.28515625" style="226" bestFit="1" customWidth="1"/>
    <col min="2567" max="2567" width="15.85546875" style="226" bestFit="1" customWidth="1"/>
    <col min="2568" max="2568" width="17.5703125" style="226" customWidth="1"/>
    <col min="2569" max="2570" width="0" style="226" hidden="1" customWidth="1"/>
    <col min="2571" max="2571" width="9.140625" style="226"/>
    <col min="2572" max="2572" width="20.42578125" style="226" customWidth="1"/>
    <col min="2573" max="2816" width="9.140625" style="226"/>
    <col min="2817" max="2817" width="6.28515625" style="226" customWidth="1"/>
    <col min="2818" max="2818" width="7.140625" style="226" customWidth="1"/>
    <col min="2819" max="2819" width="76.28515625" style="226" customWidth="1"/>
    <col min="2820" max="2820" width="5.7109375" style="226" customWidth="1"/>
    <col min="2821" max="2821" width="11.7109375" style="226" customWidth="1"/>
    <col min="2822" max="2822" width="13.28515625" style="226" bestFit="1" customWidth="1"/>
    <col min="2823" max="2823" width="15.85546875" style="226" bestFit="1" customWidth="1"/>
    <col min="2824" max="2824" width="17.5703125" style="226" customWidth="1"/>
    <col min="2825" max="2826" width="0" style="226" hidden="1" customWidth="1"/>
    <col min="2827" max="2827" width="9.140625" style="226"/>
    <col min="2828" max="2828" width="20.42578125" style="226" customWidth="1"/>
    <col min="2829" max="3072" width="9.140625" style="226"/>
    <col min="3073" max="3073" width="6.28515625" style="226" customWidth="1"/>
    <col min="3074" max="3074" width="7.140625" style="226" customWidth="1"/>
    <col min="3075" max="3075" width="76.28515625" style="226" customWidth="1"/>
    <col min="3076" max="3076" width="5.7109375" style="226" customWidth="1"/>
    <col min="3077" max="3077" width="11.7109375" style="226" customWidth="1"/>
    <col min="3078" max="3078" width="13.28515625" style="226" bestFit="1" customWidth="1"/>
    <col min="3079" max="3079" width="15.85546875" style="226" bestFit="1" customWidth="1"/>
    <col min="3080" max="3080" width="17.5703125" style="226" customWidth="1"/>
    <col min="3081" max="3082" width="0" style="226" hidden="1" customWidth="1"/>
    <col min="3083" max="3083" width="9.140625" style="226"/>
    <col min="3084" max="3084" width="20.42578125" style="226" customWidth="1"/>
    <col min="3085" max="3328" width="9.140625" style="226"/>
    <col min="3329" max="3329" width="6.28515625" style="226" customWidth="1"/>
    <col min="3330" max="3330" width="7.140625" style="226" customWidth="1"/>
    <col min="3331" max="3331" width="76.28515625" style="226" customWidth="1"/>
    <col min="3332" max="3332" width="5.7109375" style="226" customWidth="1"/>
    <col min="3333" max="3333" width="11.7109375" style="226" customWidth="1"/>
    <col min="3334" max="3334" width="13.28515625" style="226" bestFit="1" customWidth="1"/>
    <col min="3335" max="3335" width="15.85546875" style="226" bestFit="1" customWidth="1"/>
    <col min="3336" max="3336" width="17.5703125" style="226" customWidth="1"/>
    <col min="3337" max="3338" width="0" style="226" hidden="1" customWidth="1"/>
    <col min="3339" max="3339" width="9.140625" style="226"/>
    <col min="3340" max="3340" width="20.42578125" style="226" customWidth="1"/>
    <col min="3341" max="3584" width="9.140625" style="226"/>
    <col min="3585" max="3585" width="6.28515625" style="226" customWidth="1"/>
    <col min="3586" max="3586" width="7.140625" style="226" customWidth="1"/>
    <col min="3587" max="3587" width="76.28515625" style="226" customWidth="1"/>
    <col min="3588" max="3588" width="5.7109375" style="226" customWidth="1"/>
    <col min="3589" max="3589" width="11.7109375" style="226" customWidth="1"/>
    <col min="3590" max="3590" width="13.28515625" style="226" bestFit="1" customWidth="1"/>
    <col min="3591" max="3591" width="15.85546875" style="226" bestFit="1" customWidth="1"/>
    <col min="3592" max="3592" width="17.5703125" style="226" customWidth="1"/>
    <col min="3593" max="3594" width="0" style="226" hidden="1" customWidth="1"/>
    <col min="3595" max="3595" width="9.140625" style="226"/>
    <col min="3596" max="3596" width="20.42578125" style="226" customWidth="1"/>
    <col min="3597" max="3840" width="9.140625" style="226"/>
    <col min="3841" max="3841" width="6.28515625" style="226" customWidth="1"/>
    <col min="3842" max="3842" width="7.140625" style="226" customWidth="1"/>
    <col min="3843" max="3843" width="76.28515625" style="226" customWidth="1"/>
    <col min="3844" max="3844" width="5.7109375" style="226" customWidth="1"/>
    <col min="3845" max="3845" width="11.7109375" style="226" customWidth="1"/>
    <col min="3846" max="3846" width="13.28515625" style="226" bestFit="1" customWidth="1"/>
    <col min="3847" max="3847" width="15.85546875" style="226" bestFit="1" customWidth="1"/>
    <col min="3848" max="3848" width="17.5703125" style="226" customWidth="1"/>
    <col min="3849" max="3850" width="0" style="226" hidden="1" customWidth="1"/>
    <col min="3851" max="3851" width="9.140625" style="226"/>
    <col min="3852" max="3852" width="20.42578125" style="226" customWidth="1"/>
    <col min="3853" max="4096" width="9.140625" style="226"/>
    <col min="4097" max="4097" width="6.28515625" style="226" customWidth="1"/>
    <col min="4098" max="4098" width="7.140625" style="226" customWidth="1"/>
    <col min="4099" max="4099" width="76.28515625" style="226" customWidth="1"/>
    <col min="4100" max="4100" width="5.7109375" style="226" customWidth="1"/>
    <col min="4101" max="4101" width="11.7109375" style="226" customWidth="1"/>
    <col min="4102" max="4102" width="13.28515625" style="226" bestFit="1" customWidth="1"/>
    <col min="4103" max="4103" width="15.85546875" style="226" bestFit="1" customWidth="1"/>
    <col min="4104" max="4104" width="17.5703125" style="226" customWidth="1"/>
    <col min="4105" max="4106" width="0" style="226" hidden="1" customWidth="1"/>
    <col min="4107" max="4107" width="9.140625" style="226"/>
    <col min="4108" max="4108" width="20.42578125" style="226" customWidth="1"/>
    <col min="4109" max="4352" width="9.140625" style="226"/>
    <col min="4353" max="4353" width="6.28515625" style="226" customWidth="1"/>
    <col min="4354" max="4354" width="7.140625" style="226" customWidth="1"/>
    <col min="4355" max="4355" width="76.28515625" style="226" customWidth="1"/>
    <col min="4356" max="4356" width="5.7109375" style="226" customWidth="1"/>
    <col min="4357" max="4357" width="11.7109375" style="226" customWidth="1"/>
    <col min="4358" max="4358" width="13.28515625" style="226" bestFit="1" customWidth="1"/>
    <col min="4359" max="4359" width="15.85546875" style="226" bestFit="1" customWidth="1"/>
    <col min="4360" max="4360" width="17.5703125" style="226" customWidth="1"/>
    <col min="4361" max="4362" width="0" style="226" hidden="1" customWidth="1"/>
    <col min="4363" max="4363" width="9.140625" style="226"/>
    <col min="4364" max="4364" width="20.42578125" style="226" customWidth="1"/>
    <col min="4365" max="4608" width="9.140625" style="226"/>
    <col min="4609" max="4609" width="6.28515625" style="226" customWidth="1"/>
    <col min="4610" max="4610" width="7.140625" style="226" customWidth="1"/>
    <col min="4611" max="4611" width="76.28515625" style="226" customWidth="1"/>
    <col min="4612" max="4612" width="5.7109375" style="226" customWidth="1"/>
    <col min="4613" max="4613" width="11.7109375" style="226" customWidth="1"/>
    <col min="4614" max="4614" width="13.28515625" style="226" bestFit="1" customWidth="1"/>
    <col min="4615" max="4615" width="15.85546875" style="226" bestFit="1" customWidth="1"/>
    <col min="4616" max="4616" width="17.5703125" style="226" customWidth="1"/>
    <col min="4617" max="4618" width="0" style="226" hidden="1" customWidth="1"/>
    <col min="4619" max="4619" width="9.140625" style="226"/>
    <col min="4620" max="4620" width="20.42578125" style="226" customWidth="1"/>
    <col min="4621" max="4864" width="9.140625" style="226"/>
    <col min="4865" max="4865" width="6.28515625" style="226" customWidth="1"/>
    <col min="4866" max="4866" width="7.140625" style="226" customWidth="1"/>
    <col min="4867" max="4867" width="76.28515625" style="226" customWidth="1"/>
    <col min="4868" max="4868" width="5.7109375" style="226" customWidth="1"/>
    <col min="4869" max="4869" width="11.7109375" style="226" customWidth="1"/>
    <col min="4870" max="4870" width="13.28515625" style="226" bestFit="1" customWidth="1"/>
    <col min="4871" max="4871" width="15.85546875" style="226" bestFit="1" customWidth="1"/>
    <col min="4872" max="4872" width="17.5703125" style="226" customWidth="1"/>
    <col min="4873" max="4874" width="0" style="226" hidden="1" customWidth="1"/>
    <col min="4875" max="4875" width="9.140625" style="226"/>
    <col min="4876" max="4876" width="20.42578125" style="226" customWidth="1"/>
    <col min="4877" max="5120" width="9.140625" style="226"/>
    <col min="5121" max="5121" width="6.28515625" style="226" customWidth="1"/>
    <col min="5122" max="5122" width="7.140625" style="226" customWidth="1"/>
    <col min="5123" max="5123" width="76.28515625" style="226" customWidth="1"/>
    <col min="5124" max="5124" width="5.7109375" style="226" customWidth="1"/>
    <col min="5125" max="5125" width="11.7109375" style="226" customWidth="1"/>
    <col min="5126" max="5126" width="13.28515625" style="226" bestFit="1" customWidth="1"/>
    <col min="5127" max="5127" width="15.85546875" style="226" bestFit="1" customWidth="1"/>
    <col min="5128" max="5128" width="17.5703125" style="226" customWidth="1"/>
    <col min="5129" max="5130" width="0" style="226" hidden="1" customWidth="1"/>
    <col min="5131" max="5131" width="9.140625" style="226"/>
    <col min="5132" max="5132" width="20.42578125" style="226" customWidth="1"/>
    <col min="5133" max="5376" width="9.140625" style="226"/>
    <col min="5377" max="5377" width="6.28515625" style="226" customWidth="1"/>
    <col min="5378" max="5378" width="7.140625" style="226" customWidth="1"/>
    <col min="5379" max="5379" width="76.28515625" style="226" customWidth="1"/>
    <col min="5380" max="5380" width="5.7109375" style="226" customWidth="1"/>
    <col min="5381" max="5381" width="11.7109375" style="226" customWidth="1"/>
    <col min="5382" max="5382" width="13.28515625" style="226" bestFit="1" customWidth="1"/>
    <col min="5383" max="5383" width="15.85546875" style="226" bestFit="1" customWidth="1"/>
    <col min="5384" max="5384" width="17.5703125" style="226" customWidth="1"/>
    <col min="5385" max="5386" width="0" style="226" hidden="1" customWidth="1"/>
    <col min="5387" max="5387" width="9.140625" style="226"/>
    <col min="5388" max="5388" width="20.42578125" style="226" customWidth="1"/>
    <col min="5389" max="5632" width="9.140625" style="226"/>
    <col min="5633" max="5633" width="6.28515625" style="226" customWidth="1"/>
    <col min="5634" max="5634" width="7.140625" style="226" customWidth="1"/>
    <col min="5635" max="5635" width="76.28515625" style="226" customWidth="1"/>
    <col min="5636" max="5636" width="5.7109375" style="226" customWidth="1"/>
    <col min="5637" max="5637" width="11.7109375" style="226" customWidth="1"/>
    <col min="5638" max="5638" width="13.28515625" style="226" bestFit="1" customWidth="1"/>
    <col min="5639" max="5639" width="15.85546875" style="226" bestFit="1" customWidth="1"/>
    <col min="5640" max="5640" width="17.5703125" style="226" customWidth="1"/>
    <col min="5641" max="5642" width="0" style="226" hidden="1" customWidth="1"/>
    <col min="5643" max="5643" width="9.140625" style="226"/>
    <col min="5644" max="5644" width="20.42578125" style="226" customWidth="1"/>
    <col min="5645" max="5888" width="9.140625" style="226"/>
    <col min="5889" max="5889" width="6.28515625" style="226" customWidth="1"/>
    <col min="5890" max="5890" width="7.140625" style="226" customWidth="1"/>
    <col min="5891" max="5891" width="76.28515625" style="226" customWidth="1"/>
    <col min="5892" max="5892" width="5.7109375" style="226" customWidth="1"/>
    <col min="5893" max="5893" width="11.7109375" style="226" customWidth="1"/>
    <col min="5894" max="5894" width="13.28515625" style="226" bestFit="1" customWidth="1"/>
    <col min="5895" max="5895" width="15.85546875" style="226" bestFit="1" customWidth="1"/>
    <col min="5896" max="5896" width="17.5703125" style="226" customWidth="1"/>
    <col min="5897" max="5898" width="0" style="226" hidden="1" customWidth="1"/>
    <col min="5899" max="5899" width="9.140625" style="226"/>
    <col min="5900" max="5900" width="20.42578125" style="226" customWidth="1"/>
    <col min="5901" max="6144" width="9.140625" style="226"/>
    <col min="6145" max="6145" width="6.28515625" style="226" customWidth="1"/>
    <col min="6146" max="6146" width="7.140625" style="226" customWidth="1"/>
    <col min="6147" max="6147" width="76.28515625" style="226" customWidth="1"/>
    <col min="6148" max="6148" width="5.7109375" style="226" customWidth="1"/>
    <col min="6149" max="6149" width="11.7109375" style="226" customWidth="1"/>
    <col min="6150" max="6150" width="13.28515625" style="226" bestFit="1" customWidth="1"/>
    <col min="6151" max="6151" width="15.85546875" style="226" bestFit="1" customWidth="1"/>
    <col min="6152" max="6152" width="17.5703125" style="226" customWidth="1"/>
    <col min="6153" max="6154" width="0" style="226" hidden="1" customWidth="1"/>
    <col min="6155" max="6155" width="9.140625" style="226"/>
    <col min="6156" max="6156" width="20.42578125" style="226" customWidth="1"/>
    <col min="6157" max="6400" width="9.140625" style="226"/>
    <col min="6401" max="6401" width="6.28515625" style="226" customWidth="1"/>
    <col min="6402" max="6402" width="7.140625" style="226" customWidth="1"/>
    <col min="6403" max="6403" width="76.28515625" style="226" customWidth="1"/>
    <col min="6404" max="6404" width="5.7109375" style="226" customWidth="1"/>
    <col min="6405" max="6405" width="11.7109375" style="226" customWidth="1"/>
    <col min="6406" max="6406" width="13.28515625" style="226" bestFit="1" customWidth="1"/>
    <col min="6407" max="6407" width="15.85546875" style="226" bestFit="1" customWidth="1"/>
    <col min="6408" max="6408" width="17.5703125" style="226" customWidth="1"/>
    <col min="6409" max="6410" width="0" style="226" hidden="1" customWidth="1"/>
    <col min="6411" max="6411" width="9.140625" style="226"/>
    <col min="6412" max="6412" width="20.42578125" style="226" customWidth="1"/>
    <col min="6413" max="6656" width="9.140625" style="226"/>
    <col min="6657" max="6657" width="6.28515625" style="226" customWidth="1"/>
    <col min="6658" max="6658" width="7.140625" style="226" customWidth="1"/>
    <col min="6659" max="6659" width="76.28515625" style="226" customWidth="1"/>
    <col min="6660" max="6660" width="5.7109375" style="226" customWidth="1"/>
    <col min="6661" max="6661" width="11.7109375" style="226" customWidth="1"/>
    <col min="6662" max="6662" width="13.28515625" style="226" bestFit="1" customWidth="1"/>
    <col min="6663" max="6663" width="15.85546875" style="226" bestFit="1" customWidth="1"/>
    <col min="6664" max="6664" width="17.5703125" style="226" customWidth="1"/>
    <col min="6665" max="6666" width="0" style="226" hidden="1" customWidth="1"/>
    <col min="6667" max="6667" width="9.140625" style="226"/>
    <col min="6668" max="6668" width="20.42578125" style="226" customWidth="1"/>
    <col min="6669" max="6912" width="9.140625" style="226"/>
    <col min="6913" max="6913" width="6.28515625" style="226" customWidth="1"/>
    <col min="6914" max="6914" width="7.140625" style="226" customWidth="1"/>
    <col min="6915" max="6915" width="76.28515625" style="226" customWidth="1"/>
    <col min="6916" max="6916" width="5.7109375" style="226" customWidth="1"/>
    <col min="6917" max="6917" width="11.7109375" style="226" customWidth="1"/>
    <col min="6918" max="6918" width="13.28515625" style="226" bestFit="1" customWidth="1"/>
    <col min="6919" max="6919" width="15.85546875" style="226" bestFit="1" customWidth="1"/>
    <col min="6920" max="6920" width="17.5703125" style="226" customWidth="1"/>
    <col min="6921" max="6922" width="0" style="226" hidden="1" customWidth="1"/>
    <col min="6923" max="6923" width="9.140625" style="226"/>
    <col min="6924" max="6924" width="20.42578125" style="226" customWidth="1"/>
    <col min="6925" max="7168" width="9.140625" style="226"/>
    <col min="7169" max="7169" width="6.28515625" style="226" customWidth="1"/>
    <col min="7170" max="7170" width="7.140625" style="226" customWidth="1"/>
    <col min="7171" max="7171" width="76.28515625" style="226" customWidth="1"/>
    <col min="7172" max="7172" width="5.7109375" style="226" customWidth="1"/>
    <col min="7173" max="7173" width="11.7109375" style="226" customWidth="1"/>
    <col min="7174" max="7174" width="13.28515625" style="226" bestFit="1" customWidth="1"/>
    <col min="7175" max="7175" width="15.85546875" style="226" bestFit="1" customWidth="1"/>
    <col min="7176" max="7176" width="17.5703125" style="226" customWidth="1"/>
    <col min="7177" max="7178" width="0" style="226" hidden="1" customWidth="1"/>
    <col min="7179" max="7179" width="9.140625" style="226"/>
    <col min="7180" max="7180" width="20.42578125" style="226" customWidth="1"/>
    <col min="7181" max="7424" width="9.140625" style="226"/>
    <col min="7425" max="7425" width="6.28515625" style="226" customWidth="1"/>
    <col min="7426" max="7426" width="7.140625" style="226" customWidth="1"/>
    <col min="7427" max="7427" width="76.28515625" style="226" customWidth="1"/>
    <col min="7428" max="7428" width="5.7109375" style="226" customWidth="1"/>
    <col min="7429" max="7429" width="11.7109375" style="226" customWidth="1"/>
    <col min="7430" max="7430" width="13.28515625" style="226" bestFit="1" customWidth="1"/>
    <col min="7431" max="7431" width="15.85546875" style="226" bestFit="1" customWidth="1"/>
    <col min="7432" max="7432" width="17.5703125" style="226" customWidth="1"/>
    <col min="7433" max="7434" width="0" style="226" hidden="1" customWidth="1"/>
    <col min="7435" max="7435" width="9.140625" style="226"/>
    <col min="7436" max="7436" width="20.42578125" style="226" customWidth="1"/>
    <col min="7437" max="7680" width="9.140625" style="226"/>
    <col min="7681" max="7681" width="6.28515625" style="226" customWidth="1"/>
    <col min="7682" max="7682" width="7.140625" style="226" customWidth="1"/>
    <col min="7683" max="7683" width="76.28515625" style="226" customWidth="1"/>
    <col min="7684" max="7684" width="5.7109375" style="226" customWidth="1"/>
    <col min="7685" max="7685" width="11.7109375" style="226" customWidth="1"/>
    <col min="7686" max="7686" width="13.28515625" style="226" bestFit="1" customWidth="1"/>
    <col min="7687" max="7687" width="15.85546875" style="226" bestFit="1" customWidth="1"/>
    <col min="7688" max="7688" width="17.5703125" style="226" customWidth="1"/>
    <col min="7689" max="7690" width="0" style="226" hidden="1" customWidth="1"/>
    <col min="7691" max="7691" width="9.140625" style="226"/>
    <col min="7692" max="7692" width="20.42578125" style="226" customWidth="1"/>
    <col min="7693" max="7936" width="9.140625" style="226"/>
    <col min="7937" max="7937" width="6.28515625" style="226" customWidth="1"/>
    <col min="7938" max="7938" width="7.140625" style="226" customWidth="1"/>
    <col min="7939" max="7939" width="76.28515625" style="226" customWidth="1"/>
    <col min="7940" max="7940" width="5.7109375" style="226" customWidth="1"/>
    <col min="7941" max="7941" width="11.7109375" style="226" customWidth="1"/>
    <col min="7942" max="7942" width="13.28515625" style="226" bestFit="1" customWidth="1"/>
    <col min="7943" max="7943" width="15.85546875" style="226" bestFit="1" customWidth="1"/>
    <col min="7944" max="7944" width="17.5703125" style="226" customWidth="1"/>
    <col min="7945" max="7946" width="0" style="226" hidden="1" customWidth="1"/>
    <col min="7947" max="7947" width="9.140625" style="226"/>
    <col min="7948" max="7948" width="20.42578125" style="226" customWidth="1"/>
    <col min="7949" max="8192" width="9.140625" style="226"/>
    <col min="8193" max="8193" width="6.28515625" style="226" customWidth="1"/>
    <col min="8194" max="8194" width="7.140625" style="226" customWidth="1"/>
    <col min="8195" max="8195" width="76.28515625" style="226" customWidth="1"/>
    <col min="8196" max="8196" width="5.7109375" style="226" customWidth="1"/>
    <col min="8197" max="8197" width="11.7109375" style="226" customWidth="1"/>
    <col min="8198" max="8198" width="13.28515625" style="226" bestFit="1" customWidth="1"/>
    <col min="8199" max="8199" width="15.85546875" style="226" bestFit="1" customWidth="1"/>
    <col min="8200" max="8200" width="17.5703125" style="226" customWidth="1"/>
    <col min="8201" max="8202" width="0" style="226" hidden="1" customWidth="1"/>
    <col min="8203" max="8203" width="9.140625" style="226"/>
    <col min="8204" max="8204" width="20.42578125" style="226" customWidth="1"/>
    <col min="8205" max="8448" width="9.140625" style="226"/>
    <col min="8449" max="8449" width="6.28515625" style="226" customWidth="1"/>
    <col min="8450" max="8450" width="7.140625" style="226" customWidth="1"/>
    <col min="8451" max="8451" width="76.28515625" style="226" customWidth="1"/>
    <col min="8452" max="8452" width="5.7109375" style="226" customWidth="1"/>
    <col min="8453" max="8453" width="11.7109375" style="226" customWidth="1"/>
    <col min="8454" max="8454" width="13.28515625" style="226" bestFit="1" customWidth="1"/>
    <col min="8455" max="8455" width="15.85546875" style="226" bestFit="1" customWidth="1"/>
    <col min="8456" max="8456" width="17.5703125" style="226" customWidth="1"/>
    <col min="8457" max="8458" width="0" style="226" hidden="1" customWidth="1"/>
    <col min="8459" max="8459" width="9.140625" style="226"/>
    <col min="8460" max="8460" width="20.42578125" style="226" customWidth="1"/>
    <col min="8461" max="8704" width="9.140625" style="226"/>
    <col min="8705" max="8705" width="6.28515625" style="226" customWidth="1"/>
    <col min="8706" max="8706" width="7.140625" style="226" customWidth="1"/>
    <col min="8707" max="8707" width="76.28515625" style="226" customWidth="1"/>
    <col min="8708" max="8708" width="5.7109375" style="226" customWidth="1"/>
    <col min="8709" max="8709" width="11.7109375" style="226" customWidth="1"/>
    <col min="8710" max="8710" width="13.28515625" style="226" bestFit="1" customWidth="1"/>
    <col min="8711" max="8711" width="15.85546875" style="226" bestFit="1" customWidth="1"/>
    <col min="8712" max="8712" width="17.5703125" style="226" customWidth="1"/>
    <col min="8713" max="8714" width="0" style="226" hidden="1" customWidth="1"/>
    <col min="8715" max="8715" width="9.140625" style="226"/>
    <col min="8716" max="8716" width="20.42578125" style="226" customWidth="1"/>
    <col min="8717" max="8960" width="9.140625" style="226"/>
    <col min="8961" max="8961" width="6.28515625" style="226" customWidth="1"/>
    <col min="8962" max="8962" width="7.140625" style="226" customWidth="1"/>
    <col min="8963" max="8963" width="76.28515625" style="226" customWidth="1"/>
    <col min="8964" max="8964" width="5.7109375" style="226" customWidth="1"/>
    <col min="8965" max="8965" width="11.7109375" style="226" customWidth="1"/>
    <col min="8966" max="8966" width="13.28515625" style="226" bestFit="1" customWidth="1"/>
    <col min="8967" max="8967" width="15.85546875" style="226" bestFit="1" customWidth="1"/>
    <col min="8968" max="8968" width="17.5703125" style="226" customWidth="1"/>
    <col min="8969" max="8970" width="0" style="226" hidden="1" customWidth="1"/>
    <col min="8971" max="8971" width="9.140625" style="226"/>
    <col min="8972" max="8972" width="20.42578125" style="226" customWidth="1"/>
    <col min="8973" max="9216" width="9.140625" style="226"/>
    <col min="9217" max="9217" width="6.28515625" style="226" customWidth="1"/>
    <col min="9218" max="9218" width="7.140625" style="226" customWidth="1"/>
    <col min="9219" max="9219" width="76.28515625" style="226" customWidth="1"/>
    <col min="9220" max="9220" width="5.7109375" style="226" customWidth="1"/>
    <col min="9221" max="9221" width="11.7109375" style="226" customWidth="1"/>
    <col min="9222" max="9222" width="13.28515625" style="226" bestFit="1" customWidth="1"/>
    <col min="9223" max="9223" width="15.85546875" style="226" bestFit="1" customWidth="1"/>
    <col min="9224" max="9224" width="17.5703125" style="226" customWidth="1"/>
    <col min="9225" max="9226" width="0" style="226" hidden="1" customWidth="1"/>
    <col min="9227" max="9227" width="9.140625" style="226"/>
    <col min="9228" max="9228" width="20.42578125" style="226" customWidth="1"/>
    <col min="9229" max="9472" width="9.140625" style="226"/>
    <col min="9473" max="9473" width="6.28515625" style="226" customWidth="1"/>
    <col min="9474" max="9474" width="7.140625" style="226" customWidth="1"/>
    <col min="9475" max="9475" width="76.28515625" style="226" customWidth="1"/>
    <col min="9476" max="9476" width="5.7109375" style="226" customWidth="1"/>
    <col min="9477" max="9477" width="11.7109375" style="226" customWidth="1"/>
    <col min="9478" max="9478" width="13.28515625" style="226" bestFit="1" customWidth="1"/>
    <col min="9479" max="9479" width="15.85546875" style="226" bestFit="1" customWidth="1"/>
    <col min="9480" max="9480" width="17.5703125" style="226" customWidth="1"/>
    <col min="9481" max="9482" width="0" style="226" hidden="1" customWidth="1"/>
    <col min="9483" max="9483" width="9.140625" style="226"/>
    <col min="9484" max="9484" width="20.42578125" style="226" customWidth="1"/>
    <col min="9485" max="9728" width="9.140625" style="226"/>
    <col min="9729" max="9729" width="6.28515625" style="226" customWidth="1"/>
    <col min="9730" max="9730" width="7.140625" style="226" customWidth="1"/>
    <col min="9731" max="9731" width="76.28515625" style="226" customWidth="1"/>
    <col min="9732" max="9732" width="5.7109375" style="226" customWidth="1"/>
    <col min="9733" max="9733" width="11.7109375" style="226" customWidth="1"/>
    <col min="9734" max="9734" width="13.28515625" style="226" bestFit="1" customWidth="1"/>
    <col min="9735" max="9735" width="15.85546875" style="226" bestFit="1" customWidth="1"/>
    <col min="9736" max="9736" width="17.5703125" style="226" customWidth="1"/>
    <col min="9737" max="9738" width="0" style="226" hidden="1" customWidth="1"/>
    <col min="9739" max="9739" width="9.140625" style="226"/>
    <col min="9740" max="9740" width="20.42578125" style="226" customWidth="1"/>
    <col min="9741" max="9984" width="9.140625" style="226"/>
    <col min="9985" max="9985" width="6.28515625" style="226" customWidth="1"/>
    <col min="9986" max="9986" width="7.140625" style="226" customWidth="1"/>
    <col min="9987" max="9987" width="76.28515625" style="226" customWidth="1"/>
    <col min="9988" max="9988" width="5.7109375" style="226" customWidth="1"/>
    <col min="9989" max="9989" width="11.7109375" style="226" customWidth="1"/>
    <col min="9990" max="9990" width="13.28515625" style="226" bestFit="1" customWidth="1"/>
    <col min="9991" max="9991" width="15.85546875" style="226" bestFit="1" customWidth="1"/>
    <col min="9992" max="9992" width="17.5703125" style="226" customWidth="1"/>
    <col min="9993" max="9994" width="0" style="226" hidden="1" customWidth="1"/>
    <col min="9995" max="9995" width="9.140625" style="226"/>
    <col min="9996" max="9996" width="20.42578125" style="226" customWidth="1"/>
    <col min="9997" max="10240" width="9.140625" style="226"/>
    <col min="10241" max="10241" width="6.28515625" style="226" customWidth="1"/>
    <col min="10242" max="10242" width="7.140625" style="226" customWidth="1"/>
    <col min="10243" max="10243" width="76.28515625" style="226" customWidth="1"/>
    <col min="10244" max="10244" width="5.7109375" style="226" customWidth="1"/>
    <col min="10245" max="10245" width="11.7109375" style="226" customWidth="1"/>
    <col min="10246" max="10246" width="13.28515625" style="226" bestFit="1" customWidth="1"/>
    <col min="10247" max="10247" width="15.85546875" style="226" bestFit="1" customWidth="1"/>
    <col min="10248" max="10248" width="17.5703125" style="226" customWidth="1"/>
    <col min="10249" max="10250" width="0" style="226" hidden="1" customWidth="1"/>
    <col min="10251" max="10251" width="9.140625" style="226"/>
    <col min="10252" max="10252" width="20.42578125" style="226" customWidth="1"/>
    <col min="10253" max="10496" width="9.140625" style="226"/>
    <col min="10497" max="10497" width="6.28515625" style="226" customWidth="1"/>
    <col min="10498" max="10498" width="7.140625" style="226" customWidth="1"/>
    <col min="10499" max="10499" width="76.28515625" style="226" customWidth="1"/>
    <col min="10500" max="10500" width="5.7109375" style="226" customWidth="1"/>
    <col min="10501" max="10501" width="11.7109375" style="226" customWidth="1"/>
    <col min="10502" max="10502" width="13.28515625" style="226" bestFit="1" customWidth="1"/>
    <col min="10503" max="10503" width="15.85546875" style="226" bestFit="1" customWidth="1"/>
    <col min="10504" max="10504" width="17.5703125" style="226" customWidth="1"/>
    <col min="10505" max="10506" width="0" style="226" hidden="1" customWidth="1"/>
    <col min="10507" max="10507" width="9.140625" style="226"/>
    <col min="10508" max="10508" width="20.42578125" style="226" customWidth="1"/>
    <col min="10509" max="10752" width="9.140625" style="226"/>
    <col min="10753" max="10753" width="6.28515625" style="226" customWidth="1"/>
    <col min="10754" max="10754" width="7.140625" style="226" customWidth="1"/>
    <col min="10755" max="10755" width="76.28515625" style="226" customWidth="1"/>
    <col min="10756" max="10756" width="5.7109375" style="226" customWidth="1"/>
    <col min="10757" max="10757" width="11.7109375" style="226" customWidth="1"/>
    <col min="10758" max="10758" width="13.28515625" style="226" bestFit="1" customWidth="1"/>
    <col min="10759" max="10759" width="15.85546875" style="226" bestFit="1" customWidth="1"/>
    <col min="10760" max="10760" width="17.5703125" style="226" customWidth="1"/>
    <col min="10761" max="10762" width="0" style="226" hidden="1" customWidth="1"/>
    <col min="10763" max="10763" width="9.140625" style="226"/>
    <col min="10764" max="10764" width="20.42578125" style="226" customWidth="1"/>
    <col min="10765" max="11008" width="9.140625" style="226"/>
    <col min="11009" max="11009" width="6.28515625" style="226" customWidth="1"/>
    <col min="11010" max="11010" width="7.140625" style="226" customWidth="1"/>
    <col min="11011" max="11011" width="76.28515625" style="226" customWidth="1"/>
    <col min="11012" max="11012" width="5.7109375" style="226" customWidth="1"/>
    <col min="11013" max="11013" width="11.7109375" style="226" customWidth="1"/>
    <col min="11014" max="11014" width="13.28515625" style="226" bestFit="1" customWidth="1"/>
    <col min="11015" max="11015" width="15.85546875" style="226" bestFit="1" customWidth="1"/>
    <col min="11016" max="11016" width="17.5703125" style="226" customWidth="1"/>
    <col min="11017" max="11018" width="0" style="226" hidden="1" customWidth="1"/>
    <col min="11019" max="11019" width="9.140625" style="226"/>
    <col min="11020" max="11020" width="20.42578125" style="226" customWidth="1"/>
    <col min="11021" max="11264" width="9.140625" style="226"/>
    <col min="11265" max="11265" width="6.28515625" style="226" customWidth="1"/>
    <col min="11266" max="11266" width="7.140625" style="226" customWidth="1"/>
    <col min="11267" max="11267" width="76.28515625" style="226" customWidth="1"/>
    <col min="11268" max="11268" width="5.7109375" style="226" customWidth="1"/>
    <col min="11269" max="11269" width="11.7109375" style="226" customWidth="1"/>
    <col min="11270" max="11270" width="13.28515625" style="226" bestFit="1" customWidth="1"/>
    <col min="11271" max="11271" width="15.85546875" style="226" bestFit="1" customWidth="1"/>
    <col min="11272" max="11272" width="17.5703125" style="226" customWidth="1"/>
    <col min="11273" max="11274" width="0" style="226" hidden="1" customWidth="1"/>
    <col min="11275" max="11275" width="9.140625" style="226"/>
    <col min="11276" max="11276" width="20.42578125" style="226" customWidth="1"/>
    <col min="11277" max="11520" width="9.140625" style="226"/>
    <col min="11521" max="11521" width="6.28515625" style="226" customWidth="1"/>
    <col min="11522" max="11522" width="7.140625" style="226" customWidth="1"/>
    <col min="11523" max="11523" width="76.28515625" style="226" customWidth="1"/>
    <col min="11524" max="11524" width="5.7109375" style="226" customWidth="1"/>
    <col min="11525" max="11525" width="11.7109375" style="226" customWidth="1"/>
    <col min="11526" max="11526" width="13.28515625" style="226" bestFit="1" customWidth="1"/>
    <col min="11527" max="11527" width="15.85546875" style="226" bestFit="1" customWidth="1"/>
    <col min="11528" max="11528" width="17.5703125" style="226" customWidth="1"/>
    <col min="11529" max="11530" width="0" style="226" hidden="1" customWidth="1"/>
    <col min="11531" max="11531" width="9.140625" style="226"/>
    <col min="11532" max="11532" width="20.42578125" style="226" customWidth="1"/>
    <col min="11533" max="11776" width="9.140625" style="226"/>
    <col min="11777" max="11777" width="6.28515625" style="226" customWidth="1"/>
    <col min="11778" max="11778" width="7.140625" style="226" customWidth="1"/>
    <col min="11779" max="11779" width="76.28515625" style="226" customWidth="1"/>
    <col min="11780" max="11780" width="5.7109375" style="226" customWidth="1"/>
    <col min="11781" max="11781" width="11.7109375" style="226" customWidth="1"/>
    <col min="11782" max="11782" width="13.28515625" style="226" bestFit="1" customWidth="1"/>
    <col min="11783" max="11783" width="15.85546875" style="226" bestFit="1" customWidth="1"/>
    <col min="11784" max="11784" width="17.5703125" style="226" customWidth="1"/>
    <col min="11785" max="11786" width="0" style="226" hidden="1" customWidth="1"/>
    <col min="11787" max="11787" width="9.140625" style="226"/>
    <col min="11788" max="11788" width="20.42578125" style="226" customWidth="1"/>
    <col min="11789" max="12032" width="9.140625" style="226"/>
    <col min="12033" max="12033" width="6.28515625" style="226" customWidth="1"/>
    <col min="12034" max="12034" width="7.140625" style="226" customWidth="1"/>
    <col min="12035" max="12035" width="76.28515625" style="226" customWidth="1"/>
    <col min="12036" max="12036" width="5.7109375" style="226" customWidth="1"/>
    <col min="12037" max="12037" width="11.7109375" style="226" customWidth="1"/>
    <col min="12038" max="12038" width="13.28515625" style="226" bestFit="1" customWidth="1"/>
    <col min="12039" max="12039" width="15.85546875" style="226" bestFit="1" customWidth="1"/>
    <col min="12040" max="12040" width="17.5703125" style="226" customWidth="1"/>
    <col min="12041" max="12042" width="0" style="226" hidden="1" customWidth="1"/>
    <col min="12043" max="12043" width="9.140625" style="226"/>
    <col min="12044" max="12044" width="20.42578125" style="226" customWidth="1"/>
    <col min="12045" max="12288" width="9.140625" style="226"/>
    <col min="12289" max="12289" width="6.28515625" style="226" customWidth="1"/>
    <col min="12290" max="12290" width="7.140625" style="226" customWidth="1"/>
    <col min="12291" max="12291" width="76.28515625" style="226" customWidth="1"/>
    <col min="12292" max="12292" width="5.7109375" style="226" customWidth="1"/>
    <col min="12293" max="12293" width="11.7109375" style="226" customWidth="1"/>
    <col min="12294" max="12294" width="13.28515625" style="226" bestFit="1" customWidth="1"/>
    <col min="12295" max="12295" width="15.85546875" style="226" bestFit="1" customWidth="1"/>
    <col min="12296" max="12296" width="17.5703125" style="226" customWidth="1"/>
    <col min="12297" max="12298" width="0" style="226" hidden="1" customWidth="1"/>
    <col min="12299" max="12299" width="9.140625" style="226"/>
    <col min="12300" max="12300" width="20.42578125" style="226" customWidth="1"/>
    <col min="12301" max="12544" width="9.140625" style="226"/>
    <col min="12545" max="12545" width="6.28515625" style="226" customWidth="1"/>
    <col min="12546" max="12546" width="7.140625" style="226" customWidth="1"/>
    <col min="12547" max="12547" width="76.28515625" style="226" customWidth="1"/>
    <col min="12548" max="12548" width="5.7109375" style="226" customWidth="1"/>
    <col min="12549" max="12549" width="11.7109375" style="226" customWidth="1"/>
    <col min="12550" max="12550" width="13.28515625" style="226" bestFit="1" customWidth="1"/>
    <col min="12551" max="12551" width="15.85546875" style="226" bestFit="1" customWidth="1"/>
    <col min="12552" max="12552" width="17.5703125" style="226" customWidth="1"/>
    <col min="12553" max="12554" width="0" style="226" hidden="1" customWidth="1"/>
    <col min="12555" max="12555" width="9.140625" style="226"/>
    <col min="12556" max="12556" width="20.42578125" style="226" customWidth="1"/>
    <col min="12557" max="12800" width="9.140625" style="226"/>
    <col min="12801" max="12801" width="6.28515625" style="226" customWidth="1"/>
    <col min="12802" max="12802" width="7.140625" style="226" customWidth="1"/>
    <col min="12803" max="12803" width="76.28515625" style="226" customWidth="1"/>
    <col min="12804" max="12804" width="5.7109375" style="226" customWidth="1"/>
    <col min="12805" max="12805" width="11.7109375" style="226" customWidth="1"/>
    <col min="12806" max="12806" width="13.28515625" style="226" bestFit="1" customWidth="1"/>
    <col min="12807" max="12807" width="15.85546875" style="226" bestFit="1" customWidth="1"/>
    <col min="12808" max="12808" width="17.5703125" style="226" customWidth="1"/>
    <col min="12809" max="12810" width="0" style="226" hidden="1" customWidth="1"/>
    <col min="12811" max="12811" width="9.140625" style="226"/>
    <col min="12812" max="12812" width="20.42578125" style="226" customWidth="1"/>
    <col min="12813" max="13056" width="9.140625" style="226"/>
    <col min="13057" max="13057" width="6.28515625" style="226" customWidth="1"/>
    <col min="13058" max="13058" width="7.140625" style="226" customWidth="1"/>
    <col min="13059" max="13059" width="76.28515625" style="226" customWidth="1"/>
    <col min="13060" max="13060" width="5.7109375" style="226" customWidth="1"/>
    <col min="13061" max="13061" width="11.7109375" style="226" customWidth="1"/>
    <col min="13062" max="13062" width="13.28515625" style="226" bestFit="1" customWidth="1"/>
    <col min="13063" max="13063" width="15.85546875" style="226" bestFit="1" customWidth="1"/>
    <col min="13064" max="13064" width="17.5703125" style="226" customWidth="1"/>
    <col min="13065" max="13066" width="0" style="226" hidden="1" customWidth="1"/>
    <col min="13067" max="13067" width="9.140625" style="226"/>
    <col min="13068" max="13068" width="20.42578125" style="226" customWidth="1"/>
    <col min="13069" max="13312" width="9.140625" style="226"/>
    <col min="13313" max="13313" width="6.28515625" style="226" customWidth="1"/>
    <col min="13314" max="13314" width="7.140625" style="226" customWidth="1"/>
    <col min="13315" max="13315" width="76.28515625" style="226" customWidth="1"/>
    <col min="13316" max="13316" width="5.7109375" style="226" customWidth="1"/>
    <col min="13317" max="13317" width="11.7109375" style="226" customWidth="1"/>
    <col min="13318" max="13318" width="13.28515625" style="226" bestFit="1" customWidth="1"/>
    <col min="13319" max="13319" width="15.85546875" style="226" bestFit="1" customWidth="1"/>
    <col min="13320" max="13320" width="17.5703125" style="226" customWidth="1"/>
    <col min="13321" max="13322" width="0" style="226" hidden="1" customWidth="1"/>
    <col min="13323" max="13323" width="9.140625" style="226"/>
    <col min="13324" max="13324" width="20.42578125" style="226" customWidth="1"/>
    <col min="13325" max="13568" width="9.140625" style="226"/>
    <col min="13569" max="13569" width="6.28515625" style="226" customWidth="1"/>
    <col min="13570" max="13570" width="7.140625" style="226" customWidth="1"/>
    <col min="13571" max="13571" width="76.28515625" style="226" customWidth="1"/>
    <col min="13572" max="13572" width="5.7109375" style="226" customWidth="1"/>
    <col min="13573" max="13573" width="11.7109375" style="226" customWidth="1"/>
    <col min="13574" max="13574" width="13.28515625" style="226" bestFit="1" customWidth="1"/>
    <col min="13575" max="13575" width="15.85546875" style="226" bestFit="1" customWidth="1"/>
    <col min="13576" max="13576" width="17.5703125" style="226" customWidth="1"/>
    <col min="13577" max="13578" width="0" style="226" hidden="1" customWidth="1"/>
    <col min="13579" max="13579" width="9.140625" style="226"/>
    <col min="13580" max="13580" width="20.42578125" style="226" customWidth="1"/>
    <col min="13581" max="13824" width="9.140625" style="226"/>
    <col min="13825" max="13825" width="6.28515625" style="226" customWidth="1"/>
    <col min="13826" max="13826" width="7.140625" style="226" customWidth="1"/>
    <col min="13827" max="13827" width="76.28515625" style="226" customWidth="1"/>
    <col min="13828" max="13828" width="5.7109375" style="226" customWidth="1"/>
    <col min="13829" max="13829" width="11.7109375" style="226" customWidth="1"/>
    <col min="13830" max="13830" width="13.28515625" style="226" bestFit="1" customWidth="1"/>
    <col min="13831" max="13831" width="15.85546875" style="226" bestFit="1" customWidth="1"/>
    <col min="13832" max="13832" width="17.5703125" style="226" customWidth="1"/>
    <col min="13833" max="13834" width="0" style="226" hidden="1" customWidth="1"/>
    <col min="13835" max="13835" width="9.140625" style="226"/>
    <col min="13836" max="13836" width="20.42578125" style="226" customWidth="1"/>
    <col min="13837" max="14080" width="9.140625" style="226"/>
    <col min="14081" max="14081" width="6.28515625" style="226" customWidth="1"/>
    <col min="14082" max="14082" width="7.140625" style="226" customWidth="1"/>
    <col min="14083" max="14083" width="76.28515625" style="226" customWidth="1"/>
    <col min="14084" max="14084" width="5.7109375" style="226" customWidth="1"/>
    <col min="14085" max="14085" width="11.7109375" style="226" customWidth="1"/>
    <col min="14086" max="14086" width="13.28515625" style="226" bestFit="1" customWidth="1"/>
    <col min="14087" max="14087" width="15.85546875" style="226" bestFit="1" customWidth="1"/>
    <col min="14088" max="14088" width="17.5703125" style="226" customWidth="1"/>
    <col min="14089" max="14090" width="0" style="226" hidden="1" customWidth="1"/>
    <col min="14091" max="14091" width="9.140625" style="226"/>
    <col min="14092" max="14092" width="20.42578125" style="226" customWidth="1"/>
    <col min="14093" max="14336" width="9.140625" style="226"/>
    <col min="14337" max="14337" width="6.28515625" style="226" customWidth="1"/>
    <col min="14338" max="14338" width="7.140625" style="226" customWidth="1"/>
    <col min="14339" max="14339" width="76.28515625" style="226" customWidth="1"/>
    <col min="14340" max="14340" width="5.7109375" style="226" customWidth="1"/>
    <col min="14341" max="14341" width="11.7109375" style="226" customWidth="1"/>
    <col min="14342" max="14342" width="13.28515625" style="226" bestFit="1" customWidth="1"/>
    <col min="14343" max="14343" width="15.85546875" style="226" bestFit="1" customWidth="1"/>
    <col min="14344" max="14344" width="17.5703125" style="226" customWidth="1"/>
    <col min="14345" max="14346" width="0" style="226" hidden="1" customWidth="1"/>
    <col min="14347" max="14347" width="9.140625" style="226"/>
    <col min="14348" max="14348" width="20.42578125" style="226" customWidth="1"/>
    <col min="14349" max="14592" width="9.140625" style="226"/>
    <col min="14593" max="14593" width="6.28515625" style="226" customWidth="1"/>
    <col min="14594" max="14594" width="7.140625" style="226" customWidth="1"/>
    <col min="14595" max="14595" width="76.28515625" style="226" customWidth="1"/>
    <col min="14596" max="14596" width="5.7109375" style="226" customWidth="1"/>
    <col min="14597" max="14597" width="11.7109375" style="226" customWidth="1"/>
    <col min="14598" max="14598" width="13.28515625" style="226" bestFit="1" customWidth="1"/>
    <col min="14599" max="14599" width="15.85546875" style="226" bestFit="1" customWidth="1"/>
    <col min="14600" max="14600" width="17.5703125" style="226" customWidth="1"/>
    <col min="14601" max="14602" width="0" style="226" hidden="1" customWidth="1"/>
    <col min="14603" max="14603" width="9.140625" style="226"/>
    <col min="14604" max="14604" width="20.42578125" style="226" customWidth="1"/>
    <col min="14605" max="14848" width="9.140625" style="226"/>
    <col min="14849" max="14849" width="6.28515625" style="226" customWidth="1"/>
    <col min="14850" max="14850" width="7.140625" style="226" customWidth="1"/>
    <col min="14851" max="14851" width="76.28515625" style="226" customWidth="1"/>
    <col min="14852" max="14852" width="5.7109375" style="226" customWidth="1"/>
    <col min="14853" max="14853" width="11.7109375" style="226" customWidth="1"/>
    <col min="14854" max="14854" width="13.28515625" style="226" bestFit="1" customWidth="1"/>
    <col min="14855" max="14855" width="15.85546875" style="226" bestFit="1" customWidth="1"/>
    <col min="14856" max="14856" width="17.5703125" style="226" customWidth="1"/>
    <col min="14857" max="14858" width="0" style="226" hidden="1" customWidth="1"/>
    <col min="14859" max="14859" width="9.140625" style="226"/>
    <col min="14860" max="14860" width="20.42578125" style="226" customWidth="1"/>
    <col min="14861" max="15104" width="9.140625" style="226"/>
    <col min="15105" max="15105" width="6.28515625" style="226" customWidth="1"/>
    <col min="15106" max="15106" width="7.140625" style="226" customWidth="1"/>
    <col min="15107" max="15107" width="76.28515625" style="226" customWidth="1"/>
    <col min="15108" max="15108" width="5.7109375" style="226" customWidth="1"/>
    <col min="15109" max="15109" width="11.7109375" style="226" customWidth="1"/>
    <col min="15110" max="15110" width="13.28515625" style="226" bestFit="1" customWidth="1"/>
    <col min="15111" max="15111" width="15.85546875" style="226" bestFit="1" customWidth="1"/>
    <col min="15112" max="15112" width="17.5703125" style="226" customWidth="1"/>
    <col min="15113" max="15114" width="0" style="226" hidden="1" customWidth="1"/>
    <col min="15115" max="15115" width="9.140625" style="226"/>
    <col min="15116" max="15116" width="20.42578125" style="226" customWidth="1"/>
    <col min="15117" max="15360" width="9.140625" style="226"/>
    <col min="15361" max="15361" width="6.28515625" style="226" customWidth="1"/>
    <col min="15362" max="15362" width="7.140625" style="226" customWidth="1"/>
    <col min="15363" max="15363" width="76.28515625" style="226" customWidth="1"/>
    <col min="15364" max="15364" width="5.7109375" style="226" customWidth="1"/>
    <col min="15365" max="15365" width="11.7109375" style="226" customWidth="1"/>
    <col min="15366" max="15366" width="13.28515625" style="226" bestFit="1" customWidth="1"/>
    <col min="15367" max="15367" width="15.85546875" style="226" bestFit="1" customWidth="1"/>
    <col min="15368" max="15368" width="17.5703125" style="226" customWidth="1"/>
    <col min="15369" max="15370" width="0" style="226" hidden="1" customWidth="1"/>
    <col min="15371" max="15371" width="9.140625" style="226"/>
    <col min="15372" max="15372" width="20.42578125" style="226" customWidth="1"/>
    <col min="15373" max="15616" width="9.140625" style="226"/>
    <col min="15617" max="15617" width="6.28515625" style="226" customWidth="1"/>
    <col min="15618" max="15618" width="7.140625" style="226" customWidth="1"/>
    <col min="15619" max="15619" width="76.28515625" style="226" customWidth="1"/>
    <col min="15620" max="15620" width="5.7109375" style="226" customWidth="1"/>
    <col min="15621" max="15621" width="11.7109375" style="226" customWidth="1"/>
    <col min="15622" max="15622" width="13.28515625" style="226" bestFit="1" customWidth="1"/>
    <col min="15623" max="15623" width="15.85546875" style="226" bestFit="1" customWidth="1"/>
    <col min="15624" max="15624" width="17.5703125" style="226" customWidth="1"/>
    <col min="15625" max="15626" width="0" style="226" hidden="1" customWidth="1"/>
    <col min="15627" max="15627" width="9.140625" style="226"/>
    <col min="15628" max="15628" width="20.42578125" style="226" customWidth="1"/>
    <col min="15629" max="15872" width="9.140625" style="226"/>
    <col min="15873" max="15873" width="6.28515625" style="226" customWidth="1"/>
    <col min="15874" max="15874" width="7.140625" style="226" customWidth="1"/>
    <col min="15875" max="15875" width="76.28515625" style="226" customWidth="1"/>
    <col min="15876" max="15876" width="5.7109375" style="226" customWidth="1"/>
    <col min="15877" max="15877" width="11.7109375" style="226" customWidth="1"/>
    <col min="15878" max="15878" width="13.28515625" style="226" bestFit="1" customWidth="1"/>
    <col min="15879" max="15879" width="15.85546875" style="226" bestFit="1" customWidth="1"/>
    <col min="15880" max="15880" width="17.5703125" style="226" customWidth="1"/>
    <col min="15881" max="15882" width="0" style="226" hidden="1" customWidth="1"/>
    <col min="15883" max="15883" width="9.140625" style="226"/>
    <col min="15884" max="15884" width="20.42578125" style="226" customWidth="1"/>
    <col min="15885" max="16128" width="9.140625" style="226"/>
    <col min="16129" max="16129" width="6.28515625" style="226" customWidth="1"/>
    <col min="16130" max="16130" width="7.140625" style="226" customWidth="1"/>
    <col min="16131" max="16131" width="76.28515625" style="226" customWidth="1"/>
    <col min="16132" max="16132" width="5.7109375" style="226" customWidth="1"/>
    <col min="16133" max="16133" width="11.7109375" style="226" customWidth="1"/>
    <col min="16134" max="16134" width="13.28515625" style="226" bestFit="1" customWidth="1"/>
    <col min="16135" max="16135" width="15.85546875" style="226" bestFit="1" customWidth="1"/>
    <col min="16136" max="16136" width="17.5703125" style="226" customWidth="1"/>
    <col min="16137" max="16138" width="0" style="226" hidden="1" customWidth="1"/>
    <col min="16139" max="16139" width="9.140625" style="226"/>
    <col min="16140" max="16140" width="20.42578125" style="226" customWidth="1"/>
    <col min="16141" max="16384" width="9.140625" style="226"/>
  </cols>
  <sheetData>
    <row r="1" spans="1:10" ht="14.1" customHeight="1" thickBot="1" x14ac:dyDescent="0.25">
      <c r="A1" s="541" t="s">
        <v>1034</v>
      </c>
      <c r="B1" s="542"/>
      <c r="C1" s="542"/>
      <c r="D1" s="542"/>
      <c r="E1" s="542"/>
      <c r="F1" s="542"/>
      <c r="G1" s="542"/>
      <c r="H1" s="542"/>
    </row>
    <row r="2" spans="1:10" ht="14.1" customHeight="1" x14ac:dyDescent="0.2">
      <c r="A2" s="405" t="s">
        <v>1035</v>
      </c>
      <c r="B2" s="406" t="s">
        <v>1036</v>
      </c>
      <c r="C2" s="406" t="s">
        <v>846</v>
      </c>
      <c r="D2" s="406" t="s">
        <v>1037</v>
      </c>
      <c r="E2" s="406" t="s">
        <v>847</v>
      </c>
      <c r="F2" s="543" t="s">
        <v>1038</v>
      </c>
      <c r="G2" s="544"/>
      <c r="H2" s="545"/>
    </row>
    <row r="3" spans="1:10" ht="14.1" customHeight="1" thickBot="1" x14ac:dyDescent="0.25">
      <c r="A3" s="407" t="s">
        <v>1039</v>
      </c>
      <c r="B3" s="408" t="s">
        <v>1040</v>
      </c>
      <c r="C3" s="409"/>
      <c r="D3" s="408" t="s">
        <v>1041</v>
      </c>
      <c r="E3" s="408" t="s">
        <v>1042</v>
      </c>
      <c r="F3" s="410" t="s">
        <v>1041</v>
      </c>
      <c r="G3" s="411" t="s">
        <v>1043</v>
      </c>
      <c r="H3" s="410" t="s">
        <v>1044</v>
      </c>
    </row>
    <row r="4" spans="1:10" ht="14.1" customHeight="1" x14ac:dyDescent="0.2">
      <c r="A4" s="412"/>
      <c r="B4" s="413"/>
      <c r="C4" s="414"/>
      <c r="D4" s="413"/>
      <c r="E4" s="414"/>
      <c r="F4" s="415"/>
      <c r="G4" s="416"/>
      <c r="H4" s="415"/>
    </row>
    <row r="5" spans="1:10" ht="14.1" customHeight="1" x14ac:dyDescent="0.2">
      <c r="A5" s="417"/>
      <c r="F5" s="419"/>
      <c r="G5" s="420"/>
      <c r="H5" s="419"/>
    </row>
    <row r="6" spans="1:10" ht="14.1" customHeight="1" x14ac:dyDescent="0.2">
      <c r="A6" s="546" t="s">
        <v>1045</v>
      </c>
      <c r="B6" s="547"/>
      <c r="C6" s="547"/>
      <c r="D6" s="547"/>
      <c r="E6" s="547"/>
      <c r="F6" s="547"/>
      <c r="G6" s="547"/>
      <c r="H6" s="547"/>
      <c r="I6" s="421"/>
      <c r="J6" s="422"/>
    </row>
    <row r="7" spans="1:10" ht="14.1" customHeight="1" x14ac:dyDescent="0.2">
      <c r="A7" s="548" t="s">
        <v>1046</v>
      </c>
      <c r="B7" s="549"/>
      <c r="C7" s="549"/>
      <c r="D7" s="549"/>
      <c r="E7" s="549"/>
      <c r="F7" s="549"/>
      <c r="G7" s="549"/>
      <c r="H7" s="549"/>
      <c r="J7" s="423"/>
    </row>
    <row r="8" spans="1:10" ht="14.1" customHeight="1" x14ac:dyDescent="0.2">
      <c r="A8" s="548"/>
      <c r="B8" s="549"/>
      <c r="C8" s="549"/>
      <c r="D8" s="549"/>
      <c r="E8" s="549"/>
      <c r="F8" s="549"/>
      <c r="G8" s="549"/>
      <c r="H8" s="549"/>
      <c r="J8" s="423"/>
    </row>
    <row r="9" spans="1:10" ht="14.1" customHeight="1" x14ac:dyDescent="0.2">
      <c r="A9" s="550" t="s">
        <v>1047</v>
      </c>
      <c r="B9" s="551"/>
      <c r="C9" s="551"/>
      <c r="D9" s="551"/>
      <c r="E9" s="551"/>
      <c r="F9" s="551"/>
      <c r="G9" s="551"/>
      <c r="H9" s="551"/>
      <c r="J9" s="423"/>
    </row>
    <row r="10" spans="1:10" ht="14.1" customHeight="1" x14ac:dyDescent="0.2">
      <c r="A10" s="550"/>
      <c r="B10" s="551"/>
      <c r="C10" s="551"/>
      <c r="D10" s="551"/>
      <c r="E10" s="551"/>
      <c r="F10" s="551"/>
      <c r="G10" s="551"/>
      <c r="H10" s="551"/>
      <c r="J10" s="423"/>
    </row>
    <row r="11" spans="1:10" ht="14.1" customHeight="1" x14ac:dyDescent="0.2">
      <c r="A11" s="552" t="s">
        <v>1048</v>
      </c>
      <c r="B11" s="553"/>
      <c r="C11" s="553"/>
      <c r="D11" s="553"/>
      <c r="E11" s="553"/>
      <c r="F11" s="553"/>
      <c r="G11" s="553"/>
      <c r="H11" s="553"/>
      <c r="I11" s="553"/>
      <c r="J11" s="554"/>
    </row>
    <row r="12" spans="1:10" ht="14.1" customHeight="1" x14ac:dyDescent="0.2">
      <c r="A12" s="552"/>
      <c r="B12" s="553"/>
      <c r="C12" s="553"/>
      <c r="D12" s="553"/>
      <c r="E12" s="553"/>
      <c r="F12" s="553"/>
      <c r="G12" s="553"/>
      <c r="H12" s="553"/>
      <c r="I12" s="553"/>
      <c r="J12" s="554"/>
    </row>
    <row r="13" spans="1:10" ht="14.1" customHeight="1" x14ac:dyDescent="0.2">
      <c r="A13" s="555" t="s">
        <v>1049</v>
      </c>
      <c r="B13" s="556"/>
      <c r="C13" s="556"/>
      <c r="D13" s="556"/>
      <c r="E13" s="556"/>
      <c r="F13" s="556"/>
      <c r="G13" s="556"/>
      <c r="H13" s="556"/>
      <c r="I13" s="556"/>
      <c r="J13" s="557"/>
    </row>
    <row r="14" spans="1:10" ht="14.1" customHeight="1" x14ac:dyDescent="0.2">
      <c r="A14" s="558" t="s">
        <v>1050</v>
      </c>
      <c r="B14" s="559"/>
      <c r="C14" s="559"/>
      <c r="D14" s="559"/>
      <c r="E14" s="559"/>
      <c r="F14" s="559"/>
      <c r="G14" s="559"/>
      <c r="H14" s="559"/>
      <c r="I14" s="559"/>
      <c r="J14" s="560"/>
    </row>
    <row r="15" spans="1:10" ht="14.1" customHeight="1" x14ac:dyDescent="0.2">
      <c r="A15" s="552" t="s">
        <v>1051</v>
      </c>
      <c r="B15" s="553"/>
      <c r="C15" s="553"/>
      <c r="D15" s="553"/>
      <c r="E15" s="553"/>
      <c r="F15" s="553"/>
      <c r="G15" s="553"/>
      <c r="H15" s="553"/>
      <c r="I15" s="553"/>
      <c r="J15" s="554"/>
    </row>
    <row r="16" spans="1:10" ht="14.1" customHeight="1" x14ac:dyDescent="0.2">
      <c r="A16" s="552"/>
      <c r="B16" s="553"/>
      <c r="C16" s="553"/>
      <c r="D16" s="553"/>
      <c r="E16" s="553"/>
      <c r="F16" s="553"/>
      <c r="G16" s="553"/>
      <c r="H16" s="553"/>
      <c r="I16" s="553"/>
      <c r="J16" s="554"/>
    </row>
    <row r="17" spans="1:10" ht="14.1" customHeight="1" x14ac:dyDescent="0.2">
      <c r="A17" s="552" t="s">
        <v>1052</v>
      </c>
      <c r="B17" s="553"/>
      <c r="C17" s="553"/>
      <c r="D17" s="553"/>
      <c r="E17" s="553"/>
      <c r="F17" s="553"/>
      <c r="G17" s="553"/>
      <c r="H17" s="553"/>
      <c r="I17" s="553"/>
      <c r="J17" s="554"/>
    </row>
    <row r="18" spans="1:10" ht="14.1" customHeight="1" x14ac:dyDescent="0.2">
      <c r="A18" s="552"/>
      <c r="B18" s="553"/>
      <c r="C18" s="553"/>
      <c r="D18" s="553"/>
      <c r="E18" s="553"/>
      <c r="F18" s="553"/>
      <c r="G18" s="553"/>
      <c r="H18" s="553"/>
      <c r="I18" s="553"/>
      <c r="J18" s="554"/>
    </row>
    <row r="19" spans="1:10" ht="14.1" customHeight="1" x14ac:dyDescent="0.2">
      <c r="A19" s="552"/>
      <c r="B19" s="553"/>
      <c r="C19" s="553"/>
      <c r="D19" s="553"/>
      <c r="E19" s="553"/>
      <c r="F19" s="553"/>
      <c r="G19" s="553"/>
      <c r="H19" s="553"/>
      <c r="I19" s="553"/>
      <c r="J19" s="554"/>
    </row>
    <row r="20" spans="1:10" ht="14.1" customHeight="1" x14ac:dyDescent="0.2">
      <c r="A20" s="555" t="s">
        <v>1053</v>
      </c>
      <c r="B20" s="556"/>
      <c r="C20" s="556"/>
      <c r="D20" s="556"/>
      <c r="E20" s="556"/>
      <c r="F20" s="556"/>
      <c r="G20" s="556"/>
      <c r="H20" s="556"/>
      <c r="I20" s="556"/>
      <c r="J20" s="557"/>
    </row>
    <row r="21" spans="1:10" ht="14.1" customHeight="1" x14ac:dyDescent="0.2">
      <c r="A21" s="539"/>
      <c r="B21" s="540"/>
      <c r="C21" s="540"/>
      <c r="D21" s="540"/>
      <c r="E21" s="540"/>
      <c r="F21" s="540"/>
      <c r="G21" s="540"/>
      <c r="H21" s="540"/>
      <c r="I21" s="424"/>
      <c r="J21" s="425"/>
    </row>
    <row r="22" spans="1:10" ht="12.75" x14ac:dyDescent="0.2"/>
    <row r="23" spans="1:10" ht="12.75" x14ac:dyDescent="0.2">
      <c r="A23" s="412"/>
      <c r="B23" s="413"/>
      <c r="C23" s="429" t="s">
        <v>1054</v>
      </c>
      <c r="D23" s="413"/>
      <c r="E23" s="430"/>
      <c r="F23" s="431"/>
      <c r="G23" s="432"/>
      <c r="H23" s="433"/>
    </row>
    <row r="24" spans="1:10" ht="12.75" x14ac:dyDescent="0.2">
      <c r="A24" s="412"/>
      <c r="B24" s="413"/>
      <c r="C24" s="429"/>
      <c r="D24" s="413"/>
      <c r="E24" s="430"/>
      <c r="F24" s="434"/>
      <c r="G24" s="435"/>
      <c r="H24" s="433"/>
    </row>
    <row r="25" spans="1:10" ht="13.5" customHeight="1" x14ac:dyDescent="0.2">
      <c r="A25" s="412" t="s">
        <v>851</v>
      </c>
      <c r="B25" s="413"/>
      <c r="C25" s="436" t="s">
        <v>1055</v>
      </c>
      <c r="D25" s="413" t="s">
        <v>331</v>
      </c>
      <c r="E25" s="430">
        <v>1</v>
      </c>
      <c r="F25" s="437"/>
      <c r="G25" s="435">
        <f>E25*F25</f>
        <v>0</v>
      </c>
      <c r="H25" s="433"/>
    </row>
    <row r="26" spans="1:10" ht="13.5" customHeight="1" x14ac:dyDescent="0.2">
      <c r="A26" s="412"/>
      <c r="B26" s="413"/>
      <c r="C26" s="438" t="s">
        <v>1056</v>
      </c>
      <c r="D26" s="413"/>
      <c r="E26" s="430"/>
      <c r="F26" s="437"/>
      <c r="G26" s="435"/>
      <c r="H26" s="433"/>
    </row>
    <row r="27" spans="1:10" ht="13.5" customHeight="1" x14ac:dyDescent="0.2">
      <c r="A27" s="412"/>
      <c r="B27" s="413"/>
      <c r="C27" s="436" t="s">
        <v>1057</v>
      </c>
      <c r="D27" s="413"/>
      <c r="E27" s="430"/>
      <c r="F27" s="437"/>
      <c r="G27" s="435"/>
      <c r="H27" s="433"/>
    </row>
    <row r="28" spans="1:10" ht="13.5" customHeight="1" x14ac:dyDescent="0.2">
      <c r="A28" s="412"/>
      <c r="B28" s="413"/>
      <c r="C28" s="438" t="s">
        <v>1058</v>
      </c>
      <c r="D28" s="413"/>
      <c r="E28" s="430"/>
      <c r="F28" s="437"/>
      <c r="G28" s="435"/>
      <c r="H28" s="433"/>
    </row>
    <row r="29" spans="1:10" ht="13.5" customHeight="1" x14ac:dyDescent="0.2">
      <c r="A29" s="412"/>
      <c r="B29" s="413"/>
      <c r="C29" s="436" t="s">
        <v>1057</v>
      </c>
      <c r="D29" s="413"/>
      <c r="E29" s="430"/>
      <c r="F29" s="437"/>
      <c r="G29" s="435"/>
      <c r="H29" s="433"/>
    </row>
    <row r="30" spans="1:10" ht="13.5" customHeight="1" x14ac:dyDescent="0.2">
      <c r="A30" s="412"/>
      <c r="B30" s="413"/>
      <c r="C30" s="438" t="s">
        <v>1059</v>
      </c>
      <c r="D30" s="413"/>
      <c r="E30" s="430"/>
      <c r="F30" s="437"/>
      <c r="G30" s="435"/>
      <c r="H30" s="433"/>
    </row>
    <row r="31" spans="1:10" ht="13.5" customHeight="1" x14ac:dyDescent="0.2">
      <c r="A31" s="412"/>
      <c r="B31" s="413"/>
      <c r="C31" s="438" t="s">
        <v>1060</v>
      </c>
      <c r="D31" s="413"/>
      <c r="E31" s="430"/>
      <c r="F31" s="437"/>
      <c r="G31" s="435"/>
      <c r="H31" s="433"/>
    </row>
    <row r="32" spans="1:10" ht="13.5" customHeight="1" x14ac:dyDescent="0.2">
      <c r="A32" s="412"/>
      <c r="B32" s="413"/>
      <c r="C32" s="438" t="s">
        <v>1061</v>
      </c>
      <c r="D32" s="413"/>
      <c r="E32" s="430"/>
      <c r="F32" s="437"/>
      <c r="G32" s="435"/>
      <c r="H32" s="433"/>
    </row>
    <row r="33" spans="1:8" ht="13.5" customHeight="1" x14ac:dyDescent="0.2">
      <c r="A33" s="412"/>
      <c r="B33" s="413"/>
      <c r="C33" s="438" t="s">
        <v>1062</v>
      </c>
      <c r="D33" s="413"/>
      <c r="E33" s="430"/>
      <c r="F33" s="437"/>
      <c r="G33" s="435"/>
      <c r="H33" s="433"/>
    </row>
    <row r="34" spans="1:8" ht="13.5" customHeight="1" x14ac:dyDescent="0.2">
      <c r="A34" s="412"/>
      <c r="B34" s="413"/>
      <c r="C34" s="438" t="s">
        <v>1063</v>
      </c>
      <c r="D34" s="413"/>
      <c r="E34" s="430"/>
      <c r="F34" s="437"/>
      <c r="G34" s="435"/>
      <c r="H34" s="433"/>
    </row>
    <row r="35" spans="1:8" ht="13.5" customHeight="1" x14ac:dyDescent="0.2">
      <c r="A35" s="412"/>
      <c r="B35" s="413"/>
      <c r="C35" s="438" t="s">
        <v>1064</v>
      </c>
      <c r="D35" s="413"/>
      <c r="E35" s="430"/>
      <c r="F35" s="437"/>
      <c r="G35" s="435"/>
      <c r="H35" s="433"/>
    </row>
    <row r="36" spans="1:8" ht="13.5" customHeight="1" x14ac:dyDescent="0.2">
      <c r="A36" s="412"/>
      <c r="B36" s="413"/>
      <c r="C36" s="438" t="s">
        <v>1065</v>
      </c>
      <c r="D36" s="413"/>
      <c r="E36" s="430"/>
      <c r="F36" s="437"/>
      <c r="G36" s="435"/>
      <c r="H36" s="433"/>
    </row>
    <row r="37" spans="1:8" ht="13.5" customHeight="1" x14ac:dyDescent="0.2">
      <c r="A37" s="412"/>
      <c r="B37" s="413"/>
      <c r="C37" s="438" t="s">
        <v>1066</v>
      </c>
      <c r="D37" s="413"/>
      <c r="E37" s="430"/>
      <c r="F37" s="437"/>
      <c r="G37" s="435"/>
      <c r="H37" s="433"/>
    </row>
    <row r="38" spans="1:8" ht="13.5" customHeight="1" x14ac:dyDescent="0.2">
      <c r="A38" s="412"/>
      <c r="B38" s="413"/>
      <c r="C38" s="438" t="s">
        <v>1067</v>
      </c>
      <c r="D38" s="413"/>
      <c r="E38" s="430"/>
      <c r="F38" s="437"/>
      <c r="G38" s="435"/>
      <c r="H38" s="433"/>
    </row>
    <row r="39" spans="1:8" ht="13.5" customHeight="1" x14ac:dyDescent="0.2">
      <c r="A39" s="412"/>
      <c r="B39" s="413"/>
      <c r="C39" s="438"/>
      <c r="D39" s="413"/>
      <c r="E39" s="430"/>
      <c r="F39" s="437"/>
      <c r="G39" s="435"/>
      <c r="H39" s="433"/>
    </row>
    <row r="40" spans="1:8" ht="13.5" customHeight="1" x14ac:dyDescent="0.2">
      <c r="A40" s="412"/>
      <c r="B40" s="413"/>
      <c r="C40" s="438"/>
      <c r="D40" s="413"/>
      <c r="E40" s="430"/>
      <c r="F40" s="437"/>
      <c r="G40" s="435"/>
      <c r="H40" s="433"/>
    </row>
    <row r="41" spans="1:8" ht="13.5" customHeight="1" x14ac:dyDescent="0.2">
      <c r="A41" s="412"/>
      <c r="B41" s="413"/>
      <c r="C41" s="436"/>
      <c r="D41" s="413"/>
      <c r="E41" s="430"/>
      <c r="F41" s="437"/>
      <c r="G41" s="435"/>
      <c r="H41" s="433"/>
    </row>
    <row r="42" spans="1:8" ht="13.5" customHeight="1" x14ac:dyDescent="0.2">
      <c r="A42" s="412" t="s">
        <v>1068</v>
      </c>
      <c r="B42" s="413"/>
      <c r="C42" s="436" t="s">
        <v>1069</v>
      </c>
      <c r="D42" s="413" t="s">
        <v>331</v>
      </c>
      <c r="E42" s="430">
        <v>2</v>
      </c>
      <c r="F42" s="437"/>
      <c r="G42" s="435">
        <f>E42*F42</f>
        <v>0</v>
      </c>
      <c r="H42" s="433"/>
    </row>
    <row r="43" spans="1:8" ht="13.5" customHeight="1" x14ac:dyDescent="0.2">
      <c r="A43" s="412"/>
      <c r="B43" s="413"/>
      <c r="C43" s="436" t="s">
        <v>1070</v>
      </c>
      <c r="D43" s="413"/>
      <c r="E43" s="430"/>
      <c r="F43" s="437"/>
      <c r="G43" s="435"/>
      <c r="H43" s="433"/>
    </row>
    <row r="44" spans="1:8" ht="13.5" customHeight="1" x14ac:dyDescent="0.2">
      <c r="A44" s="412"/>
      <c r="B44" s="413"/>
      <c r="C44" s="436" t="s">
        <v>1071</v>
      </c>
      <c r="D44" s="413"/>
      <c r="E44" s="430"/>
      <c r="F44" s="437"/>
      <c r="G44" s="435"/>
      <c r="H44" s="433"/>
    </row>
    <row r="45" spans="1:8" ht="13.5" customHeight="1" x14ac:dyDescent="0.2">
      <c r="A45" s="412"/>
      <c r="B45" s="413"/>
      <c r="C45" s="436" t="s">
        <v>1072</v>
      </c>
      <c r="D45" s="413"/>
      <c r="E45" s="430"/>
      <c r="F45" s="437"/>
      <c r="G45" s="435"/>
      <c r="H45" s="433"/>
    </row>
    <row r="46" spans="1:8" ht="13.5" customHeight="1" x14ac:dyDescent="0.2">
      <c r="A46" s="412"/>
      <c r="B46" s="413"/>
      <c r="C46" s="436" t="s">
        <v>1073</v>
      </c>
      <c r="D46" s="413"/>
      <c r="E46" s="430"/>
      <c r="F46" s="437"/>
      <c r="G46" s="435"/>
      <c r="H46" s="433"/>
    </row>
    <row r="47" spans="1:8" ht="13.5" customHeight="1" x14ac:dyDescent="0.2">
      <c r="A47" s="412"/>
      <c r="B47" s="413"/>
      <c r="C47" s="436" t="s">
        <v>1074</v>
      </c>
      <c r="D47" s="413"/>
      <c r="E47" s="430"/>
      <c r="F47" s="437"/>
      <c r="G47" s="435"/>
      <c r="H47" s="433"/>
    </row>
    <row r="48" spans="1:8" ht="13.5" customHeight="1" x14ac:dyDescent="0.2">
      <c r="A48" s="412"/>
      <c r="B48" s="413"/>
      <c r="C48" s="436" t="s">
        <v>1075</v>
      </c>
      <c r="D48" s="413"/>
      <c r="E48" s="430"/>
      <c r="F48" s="437"/>
      <c r="G48" s="435"/>
      <c r="H48" s="433"/>
    </row>
    <row r="49" spans="1:8" ht="13.5" customHeight="1" x14ac:dyDescent="0.2">
      <c r="A49" s="412"/>
      <c r="B49" s="413"/>
      <c r="C49" s="436" t="s">
        <v>1076</v>
      </c>
      <c r="D49" s="413"/>
      <c r="E49" s="430"/>
      <c r="F49" s="437"/>
      <c r="G49" s="435"/>
      <c r="H49" s="433"/>
    </row>
    <row r="50" spans="1:8" ht="13.5" customHeight="1" x14ac:dyDescent="0.2">
      <c r="A50" s="412"/>
      <c r="B50" s="413"/>
      <c r="C50" s="436"/>
      <c r="D50" s="413"/>
      <c r="E50" s="430"/>
      <c r="F50" s="437"/>
      <c r="G50" s="435"/>
      <c r="H50" s="433"/>
    </row>
    <row r="51" spans="1:8" ht="13.5" customHeight="1" x14ac:dyDescent="0.2">
      <c r="A51" s="412" t="s">
        <v>1077</v>
      </c>
      <c r="B51" s="413"/>
      <c r="C51" s="436" t="s">
        <v>1078</v>
      </c>
      <c r="D51" s="413" t="s">
        <v>331</v>
      </c>
      <c r="E51" s="430">
        <v>24</v>
      </c>
      <c r="F51" s="437"/>
      <c r="G51" s="435">
        <f>E51*F51</f>
        <v>0</v>
      </c>
      <c r="H51" s="433"/>
    </row>
    <row r="52" spans="1:8" ht="13.5" customHeight="1" x14ac:dyDescent="0.2">
      <c r="A52" s="412"/>
      <c r="B52" s="413"/>
      <c r="C52" s="439" t="s">
        <v>1079</v>
      </c>
      <c r="D52" s="413"/>
      <c r="E52" s="430"/>
      <c r="F52" s="437"/>
      <c r="G52" s="435"/>
      <c r="H52" s="433"/>
    </row>
    <row r="53" spans="1:8" ht="13.5" customHeight="1" x14ac:dyDescent="0.2">
      <c r="A53" s="412"/>
      <c r="B53" s="413"/>
      <c r="C53" s="436"/>
      <c r="D53" s="413"/>
      <c r="E53" s="430"/>
      <c r="F53" s="437"/>
      <c r="G53" s="435"/>
      <c r="H53" s="433"/>
    </row>
    <row r="54" spans="1:8" ht="13.5" customHeight="1" x14ac:dyDescent="0.2">
      <c r="A54" s="412" t="s">
        <v>1080</v>
      </c>
      <c r="B54" s="413"/>
      <c r="C54" s="436" t="s">
        <v>1081</v>
      </c>
      <c r="D54" s="413" t="s">
        <v>331</v>
      </c>
      <c r="E54" s="430">
        <v>2</v>
      </c>
      <c r="F54" s="437"/>
      <c r="G54" s="435">
        <f>E54*F54</f>
        <v>0</v>
      </c>
      <c r="H54" s="433"/>
    </row>
    <row r="55" spans="1:8" ht="13.5" customHeight="1" x14ac:dyDescent="0.2">
      <c r="A55" s="412"/>
      <c r="B55" s="413"/>
      <c r="C55" s="436"/>
      <c r="D55" s="413"/>
      <c r="E55" s="430"/>
      <c r="F55" s="437"/>
      <c r="G55" s="435"/>
      <c r="H55" s="433"/>
    </row>
    <row r="56" spans="1:8" ht="13.5" customHeight="1" x14ac:dyDescent="0.2">
      <c r="A56" s="412"/>
      <c r="B56" s="413"/>
      <c r="C56" s="440" t="s">
        <v>1082</v>
      </c>
      <c r="D56" s="413" t="s">
        <v>188</v>
      </c>
      <c r="E56" s="430">
        <v>105</v>
      </c>
      <c r="F56" s="437"/>
      <c r="G56" s="435">
        <f>E56*F56</f>
        <v>0</v>
      </c>
      <c r="H56" s="433"/>
    </row>
    <row r="57" spans="1:8" ht="13.5" customHeight="1" x14ac:dyDescent="0.2">
      <c r="A57" s="412"/>
      <c r="B57" s="413"/>
      <c r="C57" s="440" t="s">
        <v>1083</v>
      </c>
      <c r="D57" s="413" t="s">
        <v>188</v>
      </c>
      <c r="E57" s="430">
        <v>64</v>
      </c>
      <c r="F57" s="437"/>
      <c r="G57" s="435">
        <f>E57*F57</f>
        <v>0</v>
      </c>
      <c r="H57" s="433"/>
    </row>
    <row r="58" spans="1:8" ht="13.5" customHeight="1" x14ac:dyDescent="0.2">
      <c r="A58" s="412"/>
      <c r="B58" s="413"/>
      <c r="C58" s="441"/>
      <c r="D58" s="413"/>
      <c r="E58" s="430"/>
      <c r="F58" s="437"/>
      <c r="G58" s="435"/>
      <c r="H58" s="433"/>
    </row>
    <row r="59" spans="1:8" ht="13.5" customHeight="1" x14ac:dyDescent="0.2">
      <c r="A59" s="412"/>
      <c r="B59" s="413"/>
      <c r="C59" s="436" t="s">
        <v>1084</v>
      </c>
      <c r="D59" s="413" t="s">
        <v>327</v>
      </c>
      <c r="E59" s="430">
        <v>1</v>
      </c>
      <c r="F59" s="437"/>
      <c r="G59" s="435">
        <f>E59*F59</f>
        <v>0</v>
      </c>
      <c r="H59" s="433"/>
    </row>
    <row r="60" spans="1:8" ht="13.5" customHeight="1" x14ac:dyDescent="0.2">
      <c r="A60" s="412"/>
      <c r="B60" s="413"/>
      <c r="C60" s="439" t="s">
        <v>1085</v>
      </c>
      <c r="D60" s="413"/>
      <c r="E60" s="430"/>
      <c r="F60" s="437"/>
      <c r="G60" s="435"/>
      <c r="H60" s="433"/>
    </row>
    <row r="61" spans="1:8" ht="13.5" customHeight="1" x14ac:dyDescent="0.2">
      <c r="A61" s="412"/>
      <c r="B61" s="413"/>
      <c r="C61" s="439" t="s">
        <v>1086</v>
      </c>
      <c r="D61" s="413"/>
      <c r="E61" s="430"/>
      <c r="F61" s="437"/>
      <c r="G61" s="435"/>
      <c r="H61" s="433"/>
    </row>
    <row r="62" spans="1:8" ht="13.5" customHeight="1" x14ac:dyDescent="0.2">
      <c r="A62" s="412"/>
      <c r="B62" s="413"/>
      <c r="C62" s="436" t="s">
        <v>1087</v>
      </c>
      <c r="D62" s="413" t="s">
        <v>327</v>
      </c>
      <c r="E62" s="430">
        <v>1</v>
      </c>
      <c r="F62" s="437"/>
      <c r="G62" s="435">
        <f t="shared" ref="G62:G70" si="0">E62*F62</f>
        <v>0</v>
      </c>
      <c r="H62" s="433"/>
    </row>
    <row r="63" spans="1:8" ht="12.75" x14ac:dyDescent="0.2">
      <c r="A63" s="412"/>
      <c r="B63" s="413"/>
      <c r="C63" s="442" t="s">
        <v>1088</v>
      </c>
      <c r="D63" s="413" t="s">
        <v>331</v>
      </c>
      <c r="E63" s="430">
        <v>4</v>
      </c>
      <c r="F63" s="437"/>
      <c r="G63" s="435">
        <f t="shared" si="0"/>
        <v>0</v>
      </c>
      <c r="H63" s="433"/>
    </row>
    <row r="64" spans="1:8" ht="12.75" x14ac:dyDescent="0.2">
      <c r="A64" s="412"/>
      <c r="B64" s="413"/>
      <c r="C64" s="436" t="s">
        <v>1089</v>
      </c>
      <c r="D64" s="413" t="s">
        <v>331</v>
      </c>
      <c r="E64" s="430">
        <v>2</v>
      </c>
      <c r="F64" s="437"/>
      <c r="G64" s="435">
        <f>E64*F64</f>
        <v>0</v>
      </c>
      <c r="H64" s="433"/>
    </row>
    <row r="65" spans="1:8" ht="12.75" x14ac:dyDescent="0.2">
      <c r="A65" s="412"/>
      <c r="B65" s="413"/>
      <c r="C65" s="442" t="s">
        <v>1090</v>
      </c>
      <c r="D65" s="413" t="s">
        <v>235</v>
      </c>
      <c r="E65" s="430">
        <v>15</v>
      </c>
      <c r="F65" s="437"/>
      <c r="G65" s="435">
        <f t="shared" si="0"/>
        <v>0</v>
      </c>
      <c r="H65" s="433"/>
    </row>
    <row r="66" spans="1:8" ht="12.75" x14ac:dyDescent="0.2">
      <c r="A66" s="412"/>
      <c r="B66" s="413"/>
      <c r="C66" s="440" t="s">
        <v>1091</v>
      </c>
      <c r="D66" s="413" t="s">
        <v>188</v>
      </c>
      <c r="E66" s="430">
        <v>40</v>
      </c>
      <c r="F66" s="437"/>
      <c r="G66" s="435">
        <f t="shared" si="0"/>
        <v>0</v>
      </c>
      <c r="H66" s="433"/>
    </row>
    <row r="67" spans="1:8" ht="12.75" x14ac:dyDescent="0.2">
      <c r="A67" s="412"/>
      <c r="B67" s="413"/>
      <c r="C67" s="441" t="s">
        <v>1092</v>
      </c>
      <c r="D67" s="413" t="s">
        <v>188</v>
      </c>
      <c r="E67" s="430">
        <v>35</v>
      </c>
      <c r="F67" s="437"/>
      <c r="G67" s="435">
        <f t="shared" si="0"/>
        <v>0</v>
      </c>
      <c r="H67" s="433"/>
    </row>
    <row r="68" spans="1:8" ht="12.75" x14ac:dyDescent="0.2">
      <c r="A68" s="412"/>
      <c r="B68" s="413"/>
      <c r="C68" s="441" t="s">
        <v>1093</v>
      </c>
      <c r="D68" s="413" t="s">
        <v>188</v>
      </c>
      <c r="E68" s="430">
        <v>72</v>
      </c>
      <c r="F68" s="437"/>
      <c r="G68" s="435">
        <f t="shared" si="0"/>
        <v>0</v>
      </c>
      <c r="H68" s="433"/>
    </row>
    <row r="69" spans="1:8" ht="12.75" x14ac:dyDescent="0.2">
      <c r="A69" s="412"/>
      <c r="B69" s="413"/>
      <c r="C69" s="441" t="s">
        <v>1094</v>
      </c>
      <c r="D69" s="413" t="s">
        <v>327</v>
      </c>
      <c r="E69" s="430">
        <v>1</v>
      </c>
      <c r="F69" s="437"/>
      <c r="G69" s="435">
        <f t="shared" si="0"/>
        <v>0</v>
      </c>
      <c r="H69" s="433"/>
    </row>
    <row r="70" spans="1:8" ht="12.75" x14ac:dyDescent="0.2">
      <c r="A70" s="412"/>
      <c r="B70" s="413"/>
      <c r="C70" s="441" t="s">
        <v>1095</v>
      </c>
      <c r="D70" s="413" t="s">
        <v>327</v>
      </c>
      <c r="E70" s="430">
        <v>1</v>
      </c>
      <c r="F70" s="437"/>
      <c r="G70" s="435">
        <f t="shared" si="0"/>
        <v>0</v>
      </c>
      <c r="H70" s="433"/>
    </row>
    <row r="71" spans="1:8" ht="12.75" x14ac:dyDescent="0.2">
      <c r="A71" s="412"/>
      <c r="B71" s="413"/>
      <c r="C71" s="436"/>
      <c r="D71" s="413"/>
      <c r="E71" s="430"/>
      <c r="F71" s="437"/>
      <c r="G71" s="435"/>
      <c r="H71" s="433"/>
    </row>
    <row r="72" spans="1:8" ht="12.75" x14ac:dyDescent="0.2">
      <c r="A72" s="412"/>
      <c r="B72" s="413"/>
      <c r="C72" s="436"/>
      <c r="D72" s="413"/>
      <c r="E72" s="430"/>
      <c r="F72" s="437"/>
      <c r="G72" s="435"/>
      <c r="H72" s="433"/>
    </row>
    <row r="73" spans="1:8" ht="12.75" x14ac:dyDescent="0.2">
      <c r="A73" s="412"/>
      <c r="B73" s="413"/>
      <c r="C73" s="429" t="s">
        <v>1096</v>
      </c>
      <c r="D73" s="413"/>
      <c r="E73" s="430"/>
      <c r="F73" s="437"/>
      <c r="G73" s="435"/>
      <c r="H73" s="433"/>
    </row>
    <row r="74" spans="1:8" ht="12.75" x14ac:dyDescent="0.2">
      <c r="A74" s="412"/>
      <c r="B74" s="413"/>
      <c r="C74" s="429"/>
      <c r="D74" s="413"/>
      <c r="E74" s="430"/>
      <c r="F74" s="437"/>
      <c r="G74" s="435"/>
      <c r="H74" s="433"/>
    </row>
    <row r="75" spans="1:8" ht="12.75" x14ac:dyDescent="0.2">
      <c r="A75" s="412"/>
      <c r="B75" s="413"/>
      <c r="C75" s="414" t="s">
        <v>1097</v>
      </c>
      <c r="D75" s="413" t="s">
        <v>327</v>
      </c>
      <c r="E75" s="430">
        <v>1</v>
      </c>
      <c r="F75" s="435"/>
      <c r="G75" s="432">
        <f>E75*F75</f>
        <v>0</v>
      </c>
      <c r="H75" s="433"/>
    </row>
    <row r="76" spans="1:8" ht="12.75" x14ac:dyDescent="0.2">
      <c r="A76" s="412"/>
      <c r="B76" s="413"/>
      <c r="C76" s="441" t="s">
        <v>1098</v>
      </c>
      <c r="D76" s="413" t="s">
        <v>327</v>
      </c>
      <c r="E76" s="430">
        <v>1</v>
      </c>
      <c r="F76" s="435"/>
      <c r="G76" s="432">
        <f>E76*F76</f>
        <v>0</v>
      </c>
      <c r="H76" s="433"/>
    </row>
    <row r="77" spans="1:8" ht="12.75" x14ac:dyDescent="0.2">
      <c r="A77" s="412"/>
      <c r="B77" s="413"/>
      <c r="C77" s="440" t="s">
        <v>1099</v>
      </c>
      <c r="D77" s="413" t="s">
        <v>327</v>
      </c>
      <c r="E77" s="430">
        <v>1</v>
      </c>
      <c r="F77" s="435"/>
      <c r="G77" s="432">
        <f>E77*F77</f>
        <v>0</v>
      </c>
      <c r="H77" s="433"/>
    </row>
    <row r="78" spans="1:8" ht="12.75" x14ac:dyDescent="0.2">
      <c r="A78" s="412"/>
      <c r="B78" s="413"/>
      <c r="C78" s="414" t="s">
        <v>1100</v>
      </c>
      <c r="D78" s="413" t="s">
        <v>327</v>
      </c>
      <c r="E78" s="430">
        <v>1</v>
      </c>
      <c r="F78" s="435"/>
      <c r="G78" s="432">
        <f>E78*F78</f>
        <v>0</v>
      </c>
      <c r="H78" s="433"/>
    </row>
    <row r="79" spans="1:8" ht="12.75" x14ac:dyDescent="0.2">
      <c r="A79" s="412"/>
      <c r="B79" s="413"/>
      <c r="C79" s="414" t="s">
        <v>1101</v>
      </c>
      <c r="D79" s="413" t="s">
        <v>327</v>
      </c>
      <c r="E79" s="430">
        <v>1</v>
      </c>
      <c r="F79" s="435"/>
      <c r="G79" s="432">
        <f t="shared" ref="G79:G86" si="1">E79*F79</f>
        <v>0</v>
      </c>
      <c r="H79" s="433"/>
    </row>
    <row r="80" spans="1:8" ht="12.75" x14ac:dyDescent="0.2">
      <c r="A80" s="412"/>
      <c r="B80" s="413"/>
      <c r="C80" s="414" t="s">
        <v>1102</v>
      </c>
      <c r="D80" s="413" t="s">
        <v>327</v>
      </c>
      <c r="E80" s="430">
        <v>1</v>
      </c>
      <c r="F80" s="435"/>
      <c r="G80" s="432">
        <f t="shared" si="1"/>
        <v>0</v>
      </c>
      <c r="H80" s="433"/>
    </row>
    <row r="81" spans="1:8" ht="12.75" x14ac:dyDescent="0.2">
      <c r="A81" s="412"/>
      <c r="B81" s="413"/>
      <c r="C81" s="414" t="s">
        <v>1103</v>
      </c>
      <c r="D81" s="413" t="s">
        <v>327</v>
      </c>
      <c r="E81" s="430">
        <v>1</v>
      </c>
      <c r="F81" s="435"/>
      <c r="G81" s="432">
        <f t="shared" si="1"/>
        <v>0</v>
      </c>
      <c r="H81" s="433"/>
    </row>
    <row r="82" spans="1:8" ht="12.75" x14ac:dyDescent="0.2">
      <c r="A82" s="412"/>
      <c r="B82" s="413"/>
      <c r="C82" s="443" t="s">
        <v>1104</v>
      </c>
      <c r="D82" s="413" t="s">
        <v>327</v>
      </c>
      <c r="E82" s="430">
        <v>1</v>
      </c>
      <c r="F82" s="435"/>
      <c r="G82" s="432">
        <f t="shared" si="1"/>
        <v>0</v>
      </c>
      <c r="H82" s="433"/>
    </row>
    <row r="83" spans="1:8" ht="12.75" x14ac:dyDescent="0.2">
      <c r="A83" s="412"/>
      <c r="B83" s="413"/>
      <c r="C83" s="414" t="s">
        <v>1105</v>
      </c>
      <c r="D83" s="413" t="s">
        <v>327</v>
      </c>
      <c r="E83" s="430">
        <v>1</v>
      </c>
      <c r="F83" s="435"/>
      <c r="G83" s="432">
        <f t="shared" si="1"/>
        <v>0</v>
      </c>
      <c r="H83" s="433"/>
    </row>
    <row r="84" spans="1:8" ht="12.75" x14ac:dyDescent="0.2">
      <c r="A84" s="412"/>
      <c r="B84" s="413"/>
      <c r="C84" s="444" t="s">
        <v>1106</v>
      </c>
      <c r="D84" s="413" t="s">
        <v>327</v>
      </c>
      <c r="E84" s="430">
        <v>1</v>
      </c>
      <c r="F84" s="435"/>
      <c r="G84" s="432">
        <f t="shared" si="1"/>
        <v>0</v>
      </c>
      <c r="H84" s="433"/>
    </row>
    <row r="85" spans="1:8" ht="12.75" x14ac:dyDescent="0.2">
      <c r="A85" s="412"/>
      <c r="B85" s="413"/>
      <c r="C85" s="443" t="s">
        <v>1107</v>
      </c>
      <c r="D85" s="413" t="s">
        <v>327</v>
      </c>
      <c r="E85" s="430">
        <v>1</v>
      </c>
      <c r="F85" s="435"/>
      <c r="G85" s="432">
        <f t="shared" si="1"/>
        <v>0</v>
      </c>
      <c r="H85" s="433"/>
    </row>
    <row r="86" spans="1:8" ht="12.75" x14ac:dyDescent="0.2">
      <c r="A86" s="412"/>
      <c r="B86" s="413"/>
      <c r="C86" s="444" t="s">
        <v>1108</v>
      </c>
      <c r="D86" s="413" t="s">
        <v>327</v>
      </c>
      <c r="E86" s="430">
        <v>1</v>
      </c>
      <c r="F86" s="435"/>
      <c r="G86" s="432">
        <f t="shared" si="1"/>
        <v>0</v>
      </c>
      <c r="H86" s="433"/>
    </row>
    <row r="87" spans="1:8" ht="12.75" x14ac:dyDescent="0.2">
      <c r="A87" s="412"/>
      <c r="B87" s="413"/>
      <c r="C87" s="414"/>
      <c r="D87" s="413"/>
      <c r="E87" s="445"/>
      <c r="F87" s="435"/>
      <c r="G87" s="432"/>
      <c r="H87" s="433"/>
    </row>
    <row r="88" spans="1:8" ht="14.1" customHeight="1" thickBot="1" x14ac:dyDescent="0.25">
      <c r="A88" s="265"/>
      <c r="B88" s="275"/>
      <c r="C88" s="446" t="s">
        <v>1109</v>
      </c>
      <c r="D88" s="275"/>
      <c r="E88" s="447"/>
      <c r="F88" s="448"/>
      <c r="G88" s="449">
        <f>SUM(G25:G87)</f>
        <v>0</v>
      </c>
      <c r="H88" s="450"/>
    </row>
    <row r="89" spans="1:8" ht="14.1" customHeight="1" x14ac:dyDescent="0.2">
      <c r="C89" s="226" t="s">
        <v>1110</v>
      </c>
      <c r="E89" s="451"/>
      <c r="F89" s="452"/>
      <c r="G89" s="453"/>
      <c r="H89" s="452"/>
    </row>
    <row r="90" spans="1:8" ht="14.1" customHeight="1" x14ac:dyDescent="0.2">
      <c r="C90" s="454"/>
      <c r="E90" s="451"/>
      <c r="F90" s="452"/>
      <c r="G90" s="453"/>
      <c r="H90" s="452"/>
    </row>
    <row r="99" spans="3:3" ht="14.1" customHeight="1" x14ac:dyDescent="0.2">
      <c r="C99" s="226" t="s">
        <v>1042</v>
      </c>
    </row>
  </sheetData>
  <autoFilter ref="A4:J89" xr:uid="{69045AE2-EE8B-41AE-97AC-E806059C2637}"/>
  <mergeCells count="12">
    <mergeCell ref="A21:H21"/>
    <mergeCell ref="A1:H1"/>
    <mergeCell ref="F2:H2"/>
    <mergeCell ref="A6:H6"/>
    <mergeCell ref="A7:H8"/>
    <mergeCell ref="A9:H10"/>
    <mergeCell ref="A11:J12"/>
    <mergeCell ref="A13:J13"/>
    <mergeCell ref="A14:J14"/>
    <mergeCell ref="A15:J16"/>
    <mergeCell ref="A17:J19"/>
    <mergeCell ref="A20:J20"/>
  </mergeCells>
  <printOptions gridLines="1"/>
  <pageMargins left="0.78740157480314965" right="0.78740157480314965" top="0.98425196850393704" bottom="0.98425196850393704" header="0.37386363636363634" footer="0.51181102362204722"/>
  <pageSetup paperSize="9" scale="85" fitToHeight="0" orientation="landscape" useFirstPageNumber="1" r:id="rId1"/>
  <headerFooter alignWithMargins="0">
    <oddHeader>&amp;L VZDUCHOTECHNIKA - Výkaz výměr
Projekt pro provedení stavby
Září &amp;8 2025
&amp;CStavební úpravy na snížení energetické náročnosti
Ploliklinika  Pacov 
&amp;R&amp;G</oddHeader>
    <oddFooter>&amp;CStránka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01 9313-0102 Pol</vt:lpstr>
      <vt:lpstr>723-Plyn</vt:lpstr>
      <vt:lpstr>M21-ESIL</vt:lpstr>
      <vt:lpstr>M21-FVE</vt:lpstr>
      <vt:lpstr>M24-VZT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9313-0102 Pol'!Názvy_tisku</vt:lpstr>
      <vt:lpstr>'723-Plyn'!Názvy_tisku</vt:lpstr>
      <vt:lpstr>'M21-ESIL'!Názvy_tisku</vt:lpstr>
      <vt:lpstr>'M24-VZT'!Názvy_tisku</vt:lpstr>
      <vt:lpstr>oadresa</vt:lpstr>
      <vt:lpstr>Stavba!Objednatel</vt:lpstr>
      <vt:lpstr>Stavba!Objekt</vt:lpstr>
      <vt:lpstr>'01 9313-0102 Pol'!Oblast_tisku</vt:lpstr>
      <vt:lpstr>'723-Plyn'!Oblast_tisku</vt:lpstr>
      <vt:lpstr>'M21-ESIL'!Oblast_tisku</vt:lpstr>
      <vt:lpstr>'M24-VZT'!Oblast_tisku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Romana Kocourová</cp:lastModifiedBy>
  <cp:lastPrinted>2019-03-19T12:27:02Z</cp:lastPrinted>
  <dcterms:created xsi:type="dcterms:W3CDTF">2009-04-08T07:15:50Z</dcterms:created>
  <dcterms:modified xsi:type="dcterms:W3CDTF">2026-01-13T13:27:47Z</dcterms:modified>
</cp:coreProperties>
</file>