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/>
  <workbookProtection workbookAlgorithmName="SHA-512" workbookHashValue="bd8LBSulTkNd5hsRfd2QGAfwWjDL7Zcq6OUs2rTntpJH6MXMEKKbryuvhaKpgjC8P3NuwFJipRVVA+eR3c/UZg==" workbookSpinCount="100000" workbookSaltValue="IkKlUndo9vOE2binMVPA5g==" lockStructure="1"/>
  <bookViews>
    <workbookView xWindow="65416" yWindow="65416" windowWidth="29040" windowHeight="15840" firstSheet="7" activeTab="12"/>
  </bookViews>
  <sheets>
    <sheet name="Rekapitulace stavby" sheetId="1" r:id="rId1"/>
    <sheet name="VRN - Vedlejší rozpočtové..." sheetId="2" r:id="rId2"/>
    <sheet name="01 - Stavební část" sheetId="3" r:id="rId3"/>
    <sheet name="D_1_4_1 - Vytápění " sheetId="4" r:id="rId4"/>
    <sheet name="D_1_4_3 - Zdravotechnika" sheetId="5" r:id="rId5"/>
    <sheet name="D_1_4_4 - Plynová odběrná..." sheetId="6" r:id="rId6"/>
    <sheet name="D_1_4_5 - Přípojka vody a..." sheetId="7" r:id="rId7"/>
    <sheet name="02.1 - Kmenový vývod NN z..." sheetId="8" r:id="rId8"/>
    <sheet name="02.2 - Silnoproud vlastní..." sheetId="9" r:id="rId9"/>
    <sheet name="02.3 - Hromosvod a uzemnění" sheetId="10" r:id="rId10"/>
    <sheet name="D.1.5.1 - Jednotný čas" sheetId="11" r:id="rId11"/>
    <sheet name="D.1.5.2 - Nouzové volání" sheetId="12" r:id="rId12"/>
    <sheet name="D.1.5.3 - Školní rozhlas" sheetId="13" r:id="rId13"/>
    <sheet name="D.1.5.4 - Strukturovaná k..." sheetId="14" r:id="rId14"/>
    <sheet name="D.1.5.5 - Společná televi..." sheetId="15" r:id="rId15"/>
    <sheet name="Pokyny pro vyplnění" sheetId="16" r:id="rId16"/>
  </sheets>
  <definedNames>
    <definedName name="_xlnm._FilterDatabase" localSheetId="2" hidden="1">'01 - Stavební část'!$C$104:$K$844</definedName>
    <definedName name="_xlnm._FilterDatabase" localSheetId="7" hidden="1">'02.1 - Kmenový vývod NN z...'!$C$83:$K$151</definedName>
    <definedName name="_xlnm._FilterDatabase" localSheetId="8" hidden="1">'02.2 - Silnoproud vlastní...'!$C$81:$K$288</definedName>
    <definedName name="_xlnm._FilterDatabase" localSheetId="9" hidden="1">'02.3 - Hromosvod a uzemnění'!$C$81:$K$151</definedName>
    <definedName name="_xlnm._FilterDatabase" localSheetId="10" hidden="1">'D.1.5.1 - Jednotný čas'!$C$81:$K$117</definedName>
    <definedName name="_xlnm._FilterDatabase" localSheetId="11" hidden="1">'D.1.5.2 - Nouzové volání'!$C$81:$K$111</definedName>
    <definedName name="_xlnm._FilterDatabase" localSheetId="12" hidden="1">'D.1.5.3 - Školní rozhlas'!$C$81:$K$110</definedName>
    <definedName name="_xlnm._FilterDatabase" localSheetId="13" hidden="1">'D.1.5.4 - Strukturovaná k...'!$C$81:$K$133</definedName>
    <definedName name="_xlnm._FilterDatabase" localSheetId="14" hidden="1">'D.1.5.5 - Společná televi...'!$C$81:$K$120</definedName>
    <definedName name="_xlnm._FilterDatabase" localSheetId="3" hidden="1">'D_1_4_1 - Vytápění '!$C$87:$K$255</definedName>
    <definedName name="_xlnm._FilterDatabase" localSheetId="4" hidden="1">'D_1_4_3 - Zdravotechnika'!$C$83:$K$321</definedName>
    <definedName name="_xlnm._FilterDatabase" localSheetId="5" hidden="1">'D_1_4_4 - Plynová odběrná...'!$C$80:$K$132</definedName>
    <definedName name="_xlnm._FilterDatabase" localSheetId="6" hidden="1">'D_1_4_5 - Přípojka vody a...'!$C$80:$K$177</definedName>
    <definedName name="_xlnm._FilterDatabase" localSheetId="1" hidden="1">'VRN - Vedlejší rozpočtové...'!$C$80:$K$93</definedName>
    <definedName name="_xlnm.Print_Area" localSheetId="2">'01 - Stavební část'!$C$4:$J$39,'01 - Stavební část'!$C$45:$J$86,'01 - Stavební část'!$C$92:$J$844</definedName>
    <definedName name="_xlnm.Print_Area" localSheetId="7">'02.1 - Kmenový vývod NN z...'!$C$4:$J$39,'02.1 - Kmenový vývod NN z...'!$C$45:$J$65,'02.1 - Kmenový vývod NN z...'!$C$71:$J$151</definedName>
    <definedName name="_xlnm.Print_Area" localSheetId="8">'02.2 - Silnoproud vlastní...'!$C$4:$J$39,'02.2 - Silnoproud vlastní...'!$C$45:$J$63,'02.2 - Silnoproud vlastní...'!$C$69:$J$288</definedName>
    <definedName name="_xlnm.Print_Area" localSheetId="9">'02.3 - Hromosvod a uzemnění'!$C$4:$J$39,'02.3 - Hromosvod a uzemnění'!$C$45:$J$63,'02.3 - Hromosvod a uzemnění'!$C$69:$J$151</definedName>
    <definedName name="_xlnm.Print_Area" localSheetId="10">'D.1.5.1 - Jednotný čas'!$C$4:$J$39,'D.1.5.1 - Jednotný čas'!$C$45:$J$63,'D.1.5.1 - Jednotný čas'!$C$69:$J$117</definedName>
    <definedName name="_xlnm.Print_Area" localSheetId="11">'D.1.5.2 - Nouzové volání'!$C$4:$J$39,'D.1.5.2 - Nouzové volání'!$C$45:$J$63,'D.1.5.2 - Nouzové volání'!$C$69:$J$111</definedName>
    <definedName name="_xlnm.Print_Area" localSheetId="12">'D.1.5.3 - Školní rozhlas'!$C$4:$J$39,'D.1.5.3 - Školní rozhlas'!$C$45:$J$63,'D.1.5.3 - Školní rozhlas'!$C$69:$J$110</definedName>
    <definedName name="_xlnm.Print_Area" localSheetId="13">'D.1.5.4 - Strukturovaná k...'!$C$4:$J$39,'D.1.5.4 - Strukturovaná k...'!$C$45:$J$63,'D.1.5.4 - Strukturovaná k...'!$C$69:$J$133</definedName>
    <definedName name="_xlnm.Print_Area" localSheetId="14">'D.1.5.5 - Společná televi...'!$C$4:$J$39,'D.1.5.5 - Společná televi...'!$C$45:$J$63,'D.1.5.5 - Společná televi...'!$C$69:$J$120</definedName>
    <definedName name="_xlnm.Print_Area" localSheetId="3">'D_1_4_1 - Vytápění '!$C$4:$J$39,'D_1_4_1 - Vytápění '!$C$45:$J$69,'D_1_4_1 - Vytápění '!$C$75:$J$255</definedName>
    <definedName name="_xlnm.Print_Area" localSheetId="4">'D_1_4_3 - Zdravotechnika'!$C$4:$J$39,'D_1_4_3 - Zdravotechnika'!$C$45:$J$65,'D_1_4_3 - Zdravotechnika'!$C$71:$J$321</definedName>
    <definedName name="_xlnm.Print_Area" localSheetId="5">'D_1_4_4 - Plynová odběrná...'!$C$4:$J$39,'D_1_4_4 - Plynová odběrná...'!$C$45:$J$62,'D_1_4_4 - Plynová odběrná...'!$C$68:$J$132</definedName>
    <definedName name="_xlnm.Print_Area" localSheetId="6">'D_1_4_5 - Přípojka vody a...'!$C$4:$J$39,'D_1_4_5 - Přípojka vody a...'!$C$45:$J$62,'D_1_4_5 - Přípojka vody a...'!$C$68:$J$177</definedName>
    <definedName name="_xlnm.Print_Area" localSheetId="1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stavby'!$C$42:$AQ$69</definedName>
    <definedName name="_xlnm.Print_Area" localSheetId="1">'VRN - Vedlejší rozpočtové...'!$C$4:$J$39,'VRN - Vedlejší rozpočtové...'!$C$45:$J$62,'VRN - Vedlejší rozpočtové...'!$C$68:$J$93</definedName>
    <definedName name="_xlnm.Print_Titles" localSheetId="0">'Rekapitulace stavby'!$52:$52</definedName>
    <definedName name="_xlnm.Print_Titles" localSheetId="1">'VRN - Vedlejší rozpočtové...'!$80:$80</definedName>
    <definedName name="_xlnm.Print_Titles" localSheetId="2">'01 - Stavební část'!$104:$104</definedName>
    <definedName name="_xlnm.Print_Titles" localSheetId="3">'D_1_4_1 - Vytápění '!$87:$87</definedName>
    <definedName name="_xlnm.Print_Titles" localSheetId="4">'D_1_4_3 - Zdravotechnika'!$83:$83</definedName>
    <definedName name="_xlnm.Print_Titles" localSheetId="5">'D_1_4_4 - Plynová odběrná...'!$80:$80</definedName>
    <definedName name="_xlnm.Print_Titles" localSheetId="6">'D_1_4_5 - Přípojka vody a...'!$80:$80</definedName>
    <definedName name="_xlnm.Print_Titles" localSheetId="7">'02.1 - Kmenový vývod NN z...'!$83:$83</definedName>
    <definedName name="_xlnm.Print_Titles" localSheetId="8">'02.2 - Silnoproud vlastní...'!$81:$81</definedName>
    <definedName name="_xlnm.Print_Titles" localSheetId="9">'02.3 - Hromosvod a uzemnění'!$81:$81</definedName>
    <definedName name="_xlnm.Print_Titles" localSheetId="10">'D.1.5.1 - Jednotný čas'!$81:$81</definedName>
    <definedName name="_xlnm.Print_Titles" localSheetId="11">'D.1.5.2 - Nouzové volání'!$81:$81</definedName>
    <definedName name="_xlnm.Print_Titles" localSheetId="12">'D.1.5.3 - Školní rozhlas'!$81:$81</definedName>
    <definedName name="_xlnm.Print_Titles" localSheetId="13">'D.1.5.4 - Strukturovaná k...'!$81:$81</definedName>
    <definedName name="_xlnm.Print_Titles" localSheetId="14">'D.1.5.5 - Společná televi...'!$81:$81</definedName>
  </definedNames>
  <calcPr calcId="191029"/>
  <extLst/>
</workbook>
</file>

<file path=xl/sharedStrings.xml><?xml version="1.0" encoding="utf-8"?>
<sst xmlns="http://schemas.openxmlformats.org/spreadsheetml/2006/main" count="23018" uniqueCount="3597">
  <si>
    <t>Export Komplet</t>
  </si>
  <si>
    <t>VZ</t>
  </si>
  <si>
    <t>2.0</t>
  </si>
  <si>
    <t/>
  </si>
  <si>
    <t>False</t>
  </si>
  <si>
    <t>{e70a963e-db83-40b4-aa84-7d5505b836e6}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</si>
  <si>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</si>
  <si>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</si>
  <si>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</si>
  <si>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</si>
  <si>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</si>
  <si>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</si>
  <si>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</si>
  <si>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</si>
  <si>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</si>
  <si>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</si>
  <si>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</si>
  <si>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</si>
  <si>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budovy ZŠ Obrataň</t>
  </si>
  <si>
    <t>KSO:</t>
  </si>
  <si>
    <t>CC-CZ:</t>
  </si>
  <si>
    <t>Místo:</t>
  </si>
  <si>
    <t>Obrataň</t>
  </si>
  <si>
    <t>Datum:</t>
  </si>
  <si>
    <t>11. 1. 2021</t>
  </si>
  <si>
    <t>Zadavatel:</t>
  </si>
  <si>
    <t>IČ:</t>
  </si>
  <si>
    <t>Obec Obrataň</t>
  </si>
  <si>
    <t>DIČ:</t>
  </si>
  <si>
    <t>Uchazeč:</t>
  </si>
  <si>
    <t>Vyplň údaj</t>
  </si>
  <si>
    <t>Projektant:</t>
  </si>
  <si>
    <t>Ing. Patrik Příhoda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</si>
  <si>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</si>
  <si>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</si>
  <si>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</si>
  <si>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</si>
  <si>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</si>
  <si>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</si>
  <si>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</si>
  <si>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</si>
  <si>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</si>
  <si>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</si>
  <si>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</si>
  <si>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</si>
  <si>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</si>
  <si>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</si>
  <si>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</si>
  <si>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</si>
  <si>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</si>
  <si>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</si>
  <si>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</si>
  <si>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</si>
  <si>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</si>
  <si>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</si>
  <si>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</si>
  <si>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</si>
  <si>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</si>
  <si>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</si>
  <si>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</si>
  <si>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</si>
  <si>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</si>
  <si>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</si>
  <si>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</si>
  <si>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</si>
  <si>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</si>
  <si>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</si>
  <si>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</si>
  <si>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</si>
  <si>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</si>
  <si>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</si>
  <si>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</si>
  <si>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</si>
  <si>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</si>
  <si>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</si>
  <si>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</si>
  <si>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</si>
  <si>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</si>
  <si>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</si>
  <si>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</si>
  <si>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</si>
  <si>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{6fdaa4ab-fc3c-47e8-bbc0-3d3f7fd68c0e}</t>
  </si>
  <si>
    <t>2</t>
  </si>
  <si>
    <t>01</t>
  </si>
  <si>
    <t>Stavební část</t>
  </si>
  <si>
    <t>{5d81000a-367f-4940-a57a-c47b60d62132}</t>
  </si>
  <si>
    <t>D_1_4_1</t>
  </si>
  <si>
    <t xml:space="preserve">Vytápění </t>
  </si>
  <si>
    <t>{727dc37d-cb11-4922-9b4c-1a551fa67747}</t>
  </si>
  <si>
    <t>D_1_4_3</t>
  </si>
  <si>
    <t>Zdravotechnika</t>
  </si>
  <si>
    <t>{db41665e-00a8-4b47-8cce-697d9a31a978}</t>
  </si>
  <si>
    <t>D_1_4_4</t>
  </si>
  <si>
    <t>Plynová odběrná zařízení</t>
  </si>
  <si>
    <t>{dca2dc1a-5d16-4027-87a0-949b5a358946}</t>
  </si>
  <si>
    <t>D_1_4_5</t>
  </si>
  <si>
    <t>Přípojka vody a kanalizace</t>
  </si>
  <si>
    <t>{01ee73e5-8c25-45d7-81ad-d6e0506b8ac7}</t>
  </si>
  <si>
    <t>02.1</t>
  </si>
  <si>
    <t>Kmenový vývod NN za měřením</t>
  </si>
  <si>
    <t>{a7edee75-d25c-4c53-8dfe-bb6ec176a43f}</t>
  </si>
  <si>
    <t>02.2</t>
  </si>
  <si>
    <t>Silnoproud vlastní stavba</t>
  </si>
  <si>
    <t>{6039830f-eca9-4687-be41-d755e20ecb2f}</t>
  </si>
  <si>
    <t>02.3</t>
  </si>
  <si>
    <t>Hromosvod a uzemnění</t>
  </si>
  <si>
    <t>{61815b49-9ef4-4f18-8140-e50a03a037a4}</t>
  </si>
  <si>
    <t>D.1.5.1</t>
  </si>
  <si>
    <t>Jednotný čas</t>
  </si>
  <si>
    <t>{33e95b66-fc7c-4af5-96bc-168be3bdc703}</t>
  </si>
  <si>
    <t>D.1.5.2</t>
  </si>
  <si>
    <t>Nouzové volání</t>
  </si>
  <si>
    <t>{1e0e21a9-201f-4058-9738-48c54758197d}</t>
  </si>
  <si>
    <t>D.1.5.3</t>
  </si>
  <si>
    <t>Školní rozhlas</t>
  </si>
  <si>
    <t>{87778536-44ba-42eb-8c86-217296e9d92b}</t>
  </si>
  <si>
    <t>D.1.5.4</t>
  </si>
  <si>
    <t>Strukturovaná kabeláž</t>
  </si>
  <si>
    <t>{9321cce3-58e7-44a7-841f-1e5c8475f7dd}</t>
  </si>
  <si>
    <t>D.1.5.5</t>
  </si>
  <si>
    <t>Společná televizní anténa</t>
  </si>
  <si>
    <t>{4cce1e67-33e8-4ec0-9f59-f557bf9054b8}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</si>
  <si>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</si>
  <si>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</si>
  <si>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</si>
  <si>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</si>
  <si>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</si>
  <si>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</si>
  <si>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-1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</si>
  <si>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</si>
  <si>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</si>
  <si>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</si>
  <si>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</si>
  <si>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</si>
  <si>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</si>
  <si>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</si>
  <si>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</si>
  <si>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</si>
  <si>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</si>
  <si>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</si>
  <si>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</si>
  <si>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</si>
  <si>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</si>
  <si>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</si>
  <si>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</si>
  <si>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</si>
  <si>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</si>
  <si>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</si>
  <si>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</si>
  <si>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</si>
  <si>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</si>
  <si>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1024</t>
  </si>
  <si>
    <t>1352945615</t>
  </si>
  <si>
    <t>013254000</t>
  </si>
  <si>
    <t>Dokumentace skutečného provedení stavby</t>
  </si>
  <si>
    <t>-1955250764</t>
  </si>
  <si>
    <t>3</t>
  </si>
  <si>
    <t>013294100</t>
  </si>
  <si>
    <t>Zařízení staveniště</t>
  </si>
  <si>
    <t>1732940063</t>
  </si>
  <si>
    <t>4</t>
  </si>
  <si>
    <t>032103100</t>
  </si>
  <si>
    <t>Dílenská dokumentace</t>
  </si>
  <si>
    <t>-848585901</t>
  </si>
  <si>
    <t>034303000</t>
  </si>
  <si>
    <t>Dopravní značení na staveništi</t>
  </si>
  <si>
    <t>-89772147</t>
  </si>
  <si>
    <t>6</t>
  </si>
  <si>
    <t>041903100</t>
  </si>
  <si>
    <t>Harmonogram</t>
  </si>
  <si>
    <t>958317827</t>
  </si>
  <si>
    <t>7</t>
  </si>
  <si>
    <t>045203000</t>
  </si>
  <si>
    <t>Kompletační činnost</t>
  </si>
  <si>
    <t>555272950</t>
  </si>
  <si>
    <t>8</t>
  </si>
  <si>
    <t>051103000</t>
  </si>
  <si>
    <t>Pojištění proti vlivu vyšší moci</t>
  </si>
  <si>
    <t>1310289948</t>
  </si>
  <si>
    <t>9</t>
  </si>
  <si>
    <t>071103100</t>
  </si>
  <si>
    <t>Provozní vlivy</t>
  </si>
  <si>
    <t>-1814831934</t>
  </si>
  <si>
    <t>10</t>
  </si>
  <si>
    <t>091003100</t>
  </si>
  <si>
    <t>Měření hluku</t>
  </si>
  <si>
    <t>-2013890054</t>
  </si>
  <si>
    <t>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</si>
  <si>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</si>
  <si>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</si>
  <si>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</si>
  <si>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</si>
  <si>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</si>
  <si>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</si>
  <si>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</si>
  <si>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</si>
  <si>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</si>
  <si>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</si>
  <si>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</si>
  <si>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</si>
  <si>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</si>
  <si>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</si>
  <si>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</si>
  <si>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</si>
  <si>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</si>
  <si>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</si>
  <si>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</si>
  <si>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</si>
  <si>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</si>
  <si>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</si>
  <si>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</si>
  <si>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</si>
  <si>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</si>
  <si>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</si>
  <si>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HSV</t>
  </si>
  <si>
    <t>Práce a dodávky HSV</t>
  </si>
  <si>
    <t>Zemní práce</t>
  </si>
  <si>
    <t>121151103</t>
  </si>
  <si>
    <t>Sejmutí ornice strojně při souvislé ploše do 100 m2, tl. vrstvy do 200 mm</t>
  </si>
  <si>
    <t>m2</t>
  </si>
  <si>
    <t>-1392824125</t>
  </si>
  <si>
    <t>VV</t>
  </si>
  <si>
    <t>((27,9+6)*(14,75+6)-(22,8*12,3))*0,1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</si>
  <si>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</si>
  <si>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</si>
  <si>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</si>
  <si>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-103100391</t>
  </si>
  <si>
    <t>(7,2+28,25+5,1+5,575+0,8+8,5+0,8+0,4+5,575*2)*0,8*0,1</t>
  </si>
  <si>
    <t>(7,9+13,5+7,125)*0,8*0,1</t>
  </si>
  <si>
    <t>(10,575+2)*0,8*0,1</t>
  </si>
  <si>
    <t>(14,75+6+5,125)*0,8*0,1</t>
  </si>
  <si>
    <t>(2+2+3)*0,4*0,1</t>
  </si>
  <si>
    <t>(8,45+2,075)*0,3*0,1</t>
  </si>
  <si>
    <t>(2,8+1,7+5,6+1,7)*0,4*0,5</t>
  </si>
  <si>
    <t>Součet</t>
  </si>
  <si>
    <t>132251103</t>
  </si>
  <si>
    <t>Hloubení nezapažených rýh šířky do 800 mm strojně s urovnáním dna do předepsaného profilu a spádu v hornině třídy těžitelnosti I skupiny 3 přes 50 do 100 m3</t>
  </si>
  <si>
    <t>605741603</t>
  </si>
  <si>
    <t>(7,2+28,25+5,1+5,575+0,8+8,5+0,8+0,4+5,575*2)*0,8*1,15</t>
  </si>
  <si>
    <t>(7,9+13,5+7,125)*0,8*1,65</t>
  </si>
  <si>
    <t>(10,575+2)*0,8*1,4</t>
  </si>
  <si>
    <t>(14,75+6+5,125)*0,8*1,9</t>
  </si>
  <si>
    <t>(2+2+3)*0,4*1,65</t>
  </si>
  <si>
    <t>(8,45+2,075)*0,3*1,3</t>
  </si>
  <si>
    <t>(2,8+1,7+5,6+1,7)*0,4*0,1</t>
  </si>
  <si>
    <t>Mezisoučet</t>
  </si>
  <si>
    <t>ZTI, vytápění, plyn</t>
  </si>
  <si>
    <t>(7+73)*0,8*1,6</t>
  </si>
  <si>
    <t>(15+70)*0,6*1</t>
  </si>
  <si>
    <t>24*0,6*1,2</t>
  </si>
  <si>
    <t>10*0,6*1,1</t>
  </si>
  <si>
    <t>5*0,6*0,8</t>
  </si>
  <si>
    <t>(13,5+5)*0,6*1,6</t>
  </si>
  <si>
    <t>133251101</t>
  </si>
  <si>
    <t>Hloubení nezapažených šachet strojně v hornině třídy těžitelnosti I skupiny 3 do 20 m3</t>
  </si>
  <si>
    <t>1910688858</t>
  </si>
  <si>
    <t>1*1*1,65*2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</si>
  <si>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</si>
  <si>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</si>
  <si>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-2142134011</t>
  </si>
  <si>
    <t>(13,736+360,057+3,3)*2</t>
  </si>
  <si>
    <t>167151101</t>
  </si>
  <si>
    <t>Nakládání, skládání a překládání neulehlého výkopku nebo sypaniny strojně nakládání, množství do 100 m3, z horniny třídy těžitelnosti I, skupiny 1 až 3</t>
  </si>
  <si>
    <t>1887905023</t>
  </si>
  <si>
    <t>(13,736+360,057+3,3)</t>
  </si>
  <si>
    <t>171251101</t>
  </si>
  <si>
    <t>Uložení sypanin do násypů strojně s rozprostřením sypaniny ve vrstvách a s hrubým urovnáním nezhutněných jakékoliv třídy těžitelnosti</t>
  </si>
  <si>
    <t>-275218436</t>
  </si>
  <si>
    <t>174151101</t>
  </si>
  <si>
    <t>Zásyp sypaninou z jakékoliv horniny strojně s uložením výkopku ve vrstvách se zhutněním jam, šachet, rýh nebo kolem objektů v těchto vykopávkách</t>
  </si>
  <si>
    <t>1359146809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</si>
  <si>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</si>
  <si>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</si>
  <si>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-383703269</t>
  </si>
  <si>
    <t>(7+73)*0,8*0,5</t>
  </si>
  <si>
    <t>(15+70)*0,6*0,5</t>
  </si>
  <si>
    <t>24*0,6*0,4</t>
  </si>
  <si>
    <t>10*0,6*0,4</t>
  </si>
  <si>
    <t>5*0,6*0,4</t>
  </si>
  <si>
    <t>(13,5+5)*0,6*0,4</t>
  </si>
  <si>
    <t>M</t>
  </si>
  <si>
    <t>58331200</t>
  </si>
  <si>
    <t>štěrkopísek netříděný zásypový</t>
  </si>
  <si>
    <t>t</t>
  </si>
  <si>
    <t>1215078971</t>
  </si>
  <si>
    <t>71,3*2 'Přepočtené koeficientem množství</t>
  </si>
  <si>
    <t>11</t>
  </si>
  <si>
    <t>181351003</t>
  </si>
  <si>
    <t>Rozprostření a urovnání ornice v rovině nebo ve svahu sklonu do 1:5 strojně při souvislé ploše do 100 m2, tl. vrstvy do 200 mm</t>
  </si>
  <si>
    <t>-84891424</t>
  </si>
  <si>
    <t>((27,9+6)*(14,75+6)-(22,8*12,3))</t>
  </si>
  <si>
    <t>Zakládání</t>
  </si>
  <si>
    <t>12</t>
  </si>
  <si>
    <t>271532211</t>
  </si>
  <si>
    <t>Podsyp pod základové konstrukce se zhutněním a urovnáním povrchu z kameniva hrubého, frakce 0 - 63 mm</t>
  </si>
  <si>
    <t>2142965945</t>
  </si>
  <si>
    <t>27,9*14,75*0,1</t>
  </si>
  <si>
    <t>13</t>
  </si>
  <si>
    <t>273313711</t>
  </si>
  <si>
    <t>Základy z betonu prostého desky z betonu kamenem neprokládaného tř. C 20/25</t>
  </si>
  <si>
    <t>1132890348</t>
  </si>
  <si>
    <t>27,9*14,75*0,12</t>
  </si>
  <si>
    <t>zesílení pod příčky</t>
  </si>
  <si>
    <t>(1,95*2+1,6+4,7+2,25+1,825+2*4+1,5+2,2)*0,6*0,3</t>
  </si>
  <si>
    <t>(5,2*2+2,7+11,5+2,05+6,85+6)*0,6*0,3</t>
  </si>
  <si>
    <t>14</t>
  </si>
  <si>
    <t>273351121</t>
  </si>
  <si>
    <t>Bednění základů desek zřízení</t>
  </si>
  <si>
    <t>155545318</t>
  </si>
  <si>
    <t>(27,9+14,75)*2*0,25</t>
  </si>
  <si>
    <t>273351122</t>
  </si>
  <si>
    <t>Bednění základů desek odstranění</t>
  </si>
  <si>
    <t>-1288994501</t>
  </si>
  <si>
    <t>16</t>
  </si>
  <si>
    <t>273362021</t>
  </si>
  <si>
    <t>Výztuž základů desek ze svařovaných sítí z drátů typu KARI</t>
  </si>
  <si>
    <t>-146808037</t>
  </si>
  <si>
    <t>(27,9*14,75)*0,00444*1,2</t>
  </si>
  <si>
    <t>pod příčky</t>
  </si>
  <si>
    <t>(1,95*2+1,6+4,7+2,25+1,825+2*4+1,5+2,2)*0,6*0,00444*1,2</t>
  </si>
  <si>
    <t>(5,2*2+2,7+11,5+2,05+6,85+6)*0,6*0,00444*1,2</t>
  </si>
  <si>
    <t>17</t>
  </si>
  <si>
    <t>274311511</t>
  </si>
  <si>
    <t>Základy z betonu prostého pasy z betonu kamenem prokládaného tř. C 12/15</t>
  </si>
  <si>
    <t>-1603021552</t>
  </si>
  <si>
    <t>(7,2+28,25+5,1+5,575+0,8+8,5+0,8+0,4+5,575*2)*0,8*0,75*1,035</t>
  </si>
  <si>
    <t>(7,9+13,5+7,125)*0,8*1*1,035</t>
  </si>
  <si>
    <t>(10,575+2)*0,8*0,75*1,035</t>
  </si>
  <si>
    <t>(14,75+6+5,125)*0,8*1*1,035</t>
  </si>
  <si>
    <t>(2+2+3)*0,4*0,6*1,035</t>
  </si>
  <si>
    <t>(8,45+2,075)*0,3*0,6*1,035</t>
  </si>
  <si>
    <t>1,25*4*0,8*0,5*1,035</t>
  </si>
  <si>
    <t>1,25*2*0,8*0,25*1,035</t>
  </si>
  <si>
    <t>(2,8+1,6+5,6+1,6)*0,4*0,5*1,035</t>
  </si>
  <si>
    <t>18</t>
  </si>
  <si>
    <t>279000R01</t>
  </si>
  <si>
    <t>Zřízení prostupu v základových konstrukcích</t>
  </si>
  <si>
    <t>kus</t>
  </si>
  <si>
    <t>-945110928</t>
  </si>
  <si>
    <t>svislé</t>
  </si>
  <si>
    <t>9+3</t>
  </si>
  <si>
    <t>vodorovné</t>
  </si>
  <si>
    <t>19</t>
  </si>
  <si>
    <t>279113144</t>
  </si>
  <si>
    <t>Základové zdi z tvárnic ztraceného bednění včetně výplně z betonu bez zvláštních nároků na vliv prostředí třídy C 20/25, tloušťky zdiva přes 250 do 300 mm</t>
  </si>
  <si>
    <t>-360530219</t>
  </si>
  <si>
    <t>(2,7*2+3,6)*1</t>
  </si>
  <si>
    <t>8,75*0,65</t>
  </si>
  <si>
    <t>1,7*0,5</t>
  </si>
  <si>
    <t>20</t>
  </si>
  <si>
    <t>279113145</t>
  </si>
  <si>
    <t>Základové zdi z tvárnic ztraceného bednění včetně výplně z betonu bez zvláštních nároků na vliv prostředí třídy C 20/25, tloušťky zdiva přes 300 do 400 mm</t>
  </si>
  <si>
    <t>-1917317124</t>
  </si>
  <si>
    <t>(7,2+28,25+5,1+5,575+0,8+8,5+0,8+0,4+5,575*2)*0,5</t>
  </si>
  <si>
    <t>(7,9+13,5+7,125)*0,75</t>
  </si>
  <si>
    <t>(10,575+2)*0,75</t>
  </si>
  <si>
    <t>(14,75+6+5,125)*1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</si>
  <si>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</si>
  <si>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</si>
  <si>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-728683738</t>
  </si>
  <si>
    <t>(15,538*0,3+90,588*0,4)*0,04</t>
  </si>
  <si>
    <t>Svislé a kompletní konstrukce</t>
  </si>
  <si>
    <t>22</t>
  </si>
  <si>
    <t>311272227</t>
  </si>
  <si>
    <t>Zdivo z pórobetonových tvárnic na tenké maltové lože, tl. zdiva 300 mm pevnost tvárnic přes P2 do P4, objemová hmotnost do 450 kg/m3 na pero a drážku</t>
  </si>
  <si>
    <t>-822589085</t>
  </si>
  <si>
    <t>(13,85+6+7,55+20,7)*4,025</t>
  </si>
  <si>
    <t>otvory</t>
  </si>
  <si>
    <t>-(1,15*2,3*7+1,8*2,55+1,5*0,5)</t>
  </si>
  <si>
    <t>(2,5*2+4,3)*0,5+4,3*1,6/2</t>
  </si>
  <si>
    <t>23</t>
  </si>
  <si>
    <t>311273121</t>
  </si>
  <si>
    <t>Zdivo tepelněizolační z pórobetonových tvárnic na tenkovrstvou maltu, pevnost tvárnic do P2, objemová hmotnost do 400 kg/m3,součinitel prostupu tepla U přes 0,18 do 0,22, tl. zdiva 450 mm</t>
  </si>
  <si>
    <t>1665949940</t>
  </si>
  <si>
    <t>(27,9+13,85)*2*4,025</t>
  </si>
  <si>
    <t>3,7*14,75</t>
  </si>
  <si>
    <t>-(2,25*2,125*13+1,162*3,05*3+1,088*2,125*3+0,7*1,25*14+2*2,55)</t>
  </si>
  <si>
    <t>24</t>
  </si>
  <si>
    <t>317142422</t>
  </si>
  <si>
    <t>Překlady nenosné z pórobetonu osazené do tenkého maltového lože, výšky do 250 mm, šířky překladu 100 mm, délky překladu přes 1000 do 1250 mm</t>
  </si>
  <si>
    <t>-1204949496</t>
  </si>
  <si>
    <t>25</t>
  </si>
  <si>
    <t>317142444</t>
  </si>
  <si>
    <t>Překlady nenosné z pórobetonu osazené do tenkého maltového lože, výšky do 250 mm, šířky překladu 150 mm, délky překladu přes 1250 do 1500 mm</t>
  </si>
  <si>
    <t>2117181259</t>
  </si>
  <si>
    <t>26</t>
  </si>
  <si>
    <t>317143452</t>
  </si>
  <si>
    <t>Překlady nosné z pórobetonu osazené do tenkého maltového lože, pro zdi tl. 300 mm, délky překladu přes 1300 do 1500 mm</t>
  </si>
  <si>
    <t>-202239532</t>
  </si>
  <si>
    <t>27</t>
  </si>
  <si>
    <t>317143455</t>
  </si>
  <si>
    <t>Překlady nosné z pórobetonu osazené do tenkého maltového lože, pro zdi tl. 300 mm, délky překladu přes 2100 do 2400 mm</t>
  </si>
  <si>
    <t>-1750741438</t>
  </si>
  <si>
    <t>28</t>
  </si>
  <si>
    <t>317143464</t>
  </si>
  <si>
    <t>Překlady nosné z pórobetonu osazené do tenkého maltového lože, pro zdi tl. 375 mm, délky překladu přes 1800 do 2100 mm</t>
  </si>
  <si>
    <t>1965624382</t>
  </si>
  <si>
    <t>29</t>
  </si>
  <si>
    <t>317143466</t>
  </si>
  <si>
    <t>Překlady nosné z pórobetonu osazené do tenkého maltového lože, pro zdi tl. 375 mm, délky překladu přes 2400 mm</t>
  </si>
  <si>
    <t>-436323751</t>
  </si>
  <si>
    <t>30</t>
  </si>
  <si>
    <t>317234410</t>
  </si>
  <si>
    <t>Vyzdívka mezi nosníky cihlami pálenými na maltu cementovou</t>
  </si>
  <si>
    <t>746830437</t>
  </si>
  <si>
    <t>(2,8*2+4,3)*0,2*0,25</t>
  </si>
  <si>
    <t>31</t>
  </si>
  <si>
    <t>317352411</t>
  </si>
  <si>
    <t>Ztracené bednění překladů z pórobetonových U-profilů osazených do maltového lože, bez podpěrné konstrukce objemová hmotnost do 500 kg/m3 ve zdech tloušťky 375 mm</t>
  </si>
  <si>
    <t>m</t>
  </si>
  <si>
    <t>1826197318</t>
  </si>
  <si>
    <t>72*0,5</t>
  </si>
  <si>
    <t>32</t>
  </si>
  <si>
    <t>317998R01</t>
  </si>
  <si>
    <t>Tepelná izolace uložení stropních trámů z EPS tl do 20 mm</t>
  </si>
  <si>
    <t>1144179708</t>
  </si>
  <si>
    <t>stropní trámy</t>
  </si>
  <si>
    <t>0,3*0,25*2*(24+38+42)</t>
  </si>
  <si>
    <t>33</t>
  </si>
  <si>
    <t>317998123</t>
  </si>
  <si>
    <t>Izolace tepelná mezi překlady z pěnového polystyrenu jakékoliv výšky, tloušťky 80 mm</t>
  </si>
  <si>
    <t>-1881776618</t>
  </si>
  <si>
    <t>72*0,5*0,25</t>
  </si>
  <si>
    <t>(2*5+2,5)*0,25</t>
  </si>
  <si>
    <t>34</t>
  </si>
  <si>
    <t>331273013</t>
  </si>
  <si>
    <t>Pilíř z betonových tvárnic včetně zmonolitnění betonovou směsí bez výztuže, rozměru přes 300x300 do 400x400 mm</t>
  </si>
  <si>
    <t>-1042270778</t>
  </si>
  <si>
    <t>0,3*0,3*3,6*2</t>
  </si>
  <si>
    <t>35</t>
  </si>
  <si>
    <t>331361821</t>
  </si>
  <si>
    <t>Výztuž sloupů, pilířů, rámových stojek, táhel nebo vzpěr hranatých svislých nebo šikmých (odkloněných) z betonářské oceli 10 505 (R) nebo BSt 500</t>
  </si>
  <si>
    <t>-1677646294</t>
  </si>
  <si>
    <t>0,585*0,18</t>
  </si>
  <si>
    <t>36</t>
  </si>
  <si>
    <t>341941001</t>
  </si>
  <si>
    <t>Nosné nebo spojovací svary ocelových doplňkových konstrukcí kromě betonářské oceli, tloušťky svaru do 10 mm</t>
  </si>
  <si>
    <t>1492743590</t>
  </si>
  <si>
    <t>stropní konstrukce</t>
  </si>
  <si>
    <t>10,5/0,35*0,1</t>
  </si>
  <si>
    <t>6,45*2*2/0,3*0,1</t>
  </si>
  <si>
    <t>0,28*6*2</t>
  </si>
  <si>
    <t>37</t>
  </si>
  <si>
    <t>342272225</t>
  </si>
  <si>
    <t>Příčky z pórobetonových tvárnic hladkých na tenké maltové lože objemová hmotnost do 500 kg/m3, tloušťka příčky 100 mm</t>
  </si>
  <si>
    <t>1007435457</t>
  </si>
  <si>
    <t>(1,95*2+1,6+4,7+2,25+1,825+2*4+1,5+2,2)*4,025</t>
  </si>
  <si>
    <t>-(0,6*2*4+0,7*0,2*3+0,8*2*2+0,9*2)</t>
  </si>
  <si>
    <t>38</t>
  </si>
  <si>
    <t>342272245</t>
  </si>
  <si>
    <t>Příčky z pórobetonových tvárnic hladkých na tenké maltové lože objemová hmotnost do 500 kg/m3, tloušťka příčky 150 mm</t>
  </si>
  <si>
    <t>1490298376</t>
  </si>
  <si>
    <t>(5,2*2+2,7+11,5+2,05+6,85+6)*4,025</t>
  </si>
  <si>
    <t>-(0,7*2*2+0,8*2*4+0,9*2*2)</t>
  </si>
  <si>
    <t>39</t>
  </si>
  <si>
    <t>342291121</t>
  </si>
  <si>
    <t>Ukotvení příček plochými kotvami, do konstrukce cihelné</t>
  </si>
  <si>
    <t>1606764654</t>
  </si>
  <si>
    <t>17*4,025</t>
  </si>
  <si>
    <t>40</t>
  </si>
  <si>
    <t>346244361</t>
  </si>
  <si>
    <t>Zazdívka rýh, potrubí, nik (výklenků) nebo kapes z pálených cihel na maltu tl. 65 mm</t>
  </si>
  <si>
    <t>228057369</t>
  </si>
  <si>
    <t>(10+45+20+10+10)*0,15</t>
  </si>
  <si>
    <t>41</t>
  </si>
  <si>
    <t>346244381</t>
  </si>
  <si>
    <t>Plentování ocelových válcovaných nosníků jednostranné cihlami na maltu, výška stojiny do 200 mm</t>
  </si>
  <si>
    <t>-1137291898</t>
  </si>
  <si>
    <t>(2,8*2+4,3)*0,2*2</t>
  </si>
  <si>
    <t>42</t>
  </si>
  <si>
    <t>346272256</t>
  </si>
  <si>
    <t>Přizdívky z pórobetonových tvárnic objemová hmotnost do 500 kg/m3, na tenké maltové lože, tloušťka přizdívky 150 mm</t>
  </si>
  <si>
    <t>-710995469</t>
  </si>
  <si>
    <t>(0,95*2+0,9*2+1*2)*1,2+0,9*1,8</t>
  </si>
  <si>
    <t>43</t>
  </si>
  <si>
    <t>346481112</t>
  </si>
  <si>
    <t>Zaplentování rýh, potrubí, válcovaných nosníků, výklenků nebo nik jakéhokoliv tvaru, na maltu ve stěnách nebo před stěnami keramickým a funkčně podobným pletivem</t>
  </si>
  <si>
    <t>1370675212</t>
  </si>
  <si>
    <t>(2,8*2+4,3)*(0,25*2+0,3)</t>
  </si>
  <si>
    <t>44</t>
  </si>
  <si>
    <t>349234R01</t>
  </si>
  <si>
    <t>Doplnění zdiva ocelových zárubní</t>
  </si>
  <si>
    <t>1968285241</t>
  </si>
  <si>
    <t>(1,015+2*2)*7+1,8+2,55*2</t>
  </si>
  <si>
    <t>Vodorovné konstrukce</t>
  </si>
  <si>
    <t>45</t>
  </si>
  <si>
    <t>413941123</t>
  </si>
  <si>
    <t>Osazování ocelových válcovaných nosníků ve stropech I nebo IE nebo U nebo UE nebo L č. 14 až 22 nebo výšky do 220 mm</t>
  </si>
  <si>
    <t>458059032</t>
  </si>
  <si>
    <t>0,47+0,294+5,794</t>
  </si>
  <si>
    <t>46</t>
  </si>
  <si>
    <t>13010752</t>
  </si>
  <si>
    <t>ocel profilová IPE 200 jakost 11 375</t>
  </si>
  <si>
    <t>-1582608414</t>
  </si>
  <si>
    <t>(3*4+4,5*2)*0,0224</t>
  </si>
  <si>
    <t>47</t>
  </si>
  <si>
    <t>13010938</t>
  </si>
  <si>
    <t>ocel profilová UPE 200 jakost 11 375</t>
  </si>
  <si>
    <t>-732029685</t>
  </si>
  <si>
    <t>6,45*2*0,0228</t>
  </si>
  <si>
    <t>48</t>
  </si>
  <si>
    <t>13010988</t>
  </si>
  <si>
    <t>ocel profilová HE-B 280 jakost 11 375</t>
  </si>
  <si>
    <t>-1987703796</t>
  </si>
  <si>
    <t>(8*3+6,45*5)*0,103</t>
  </si>
  <si>
    <t>49</t>
  </si>
  <si>
    <t>417272111</t>
  </si>
  <si>
    <t>Obezdívka ztužujícího věnce pórobetonovými věncovkami jednostranná včetně tepelné izolace z pěnového polystyrenu tl. 75 mm výška věnce 250 mm</t>
  </si>
  <si>
    <t>-16893713</t>
  </si>
  <si>
    <t>14,75*2</t>
  </si>
  <si>
    <t>50</t>
  </si>
  <si>
    <t>417321414</t>
  </si>
  <si>
    <t>Ztužující pásy a věnce z betonu železového (bez výztuže) tř. C 20/25</t>
  </si>
  <si>
    <t>1870441408</t>
  </si>
  <si>
    <t>27,9*2*0,375*0,25</t>
  </si>
  <si>
    <t>14,75*2*0,3*0,25</t>
  </si>
  <si>
    <t>(13,85+6+7,55+20,7)*0,3*0,25</t>
  </si>
  <si>
    <t>72*0,5*0,225*0,175</t>
  </si>
  <si>
    <t>51</t>
  </si>
  <si>
    <t>417351115</t>
  </si>
  <si>
    <t>Bednění bočnic ztužujících pásů a věnců včetně vzpěr zřízení</t>
  </si>
  <si>
    <t>-1965325014</t>
  </si>
  <si>
    <t>27,9*2*0,35*2</t>
  </si>
  <si>
    <t>14,75*2*0,35</t>
  </si>
  <si>
    <t>(13,85+6+7,55+20,7)*0,35*2</t>
  </si>
  <si>
    <t>52</t>
  </si>
  <si>
    <t>417351116</t>
  </si>
  <si>
    <t>Bednění bočnic ztužujících pásů a věnců včetně vzpěr odstranění</t>
  </si>
  <si>
    <t>539427215</t>
  </si>
  <si>
    <t>53</t>
  </si>
  <si>
    <t>417361821</t>
  </si>
  <si>
    <t>Výztuž ztužujících pásů a věnců z betonářské oceli 10 505 (R) nebo BSt 500</t>
  </si>
  <si>
    <t>59294923</t>
  </si>
  <si>
    <t>"pruty prům. 16"(33*7+52,3*4+48,1*4)*0,00158</t>
  </si>
  <si>
    <t>"rohy"2*14*2*3*0,00158</t>
  </si>
  <si>
    <t>"pruty prům. 12"33*2*0,00089</t>
  </si>
  <si>
    <t>"třmínky prů. 6"(1,3*221+1,3*122+1,3*211+1,2*194)*0,00022</t>
  </si>
  <si>
    <t>54</t>
  </si>
  <si>
    <t>430321515</t>
  </si>
  <si>
    <t>Schodišťové konstrukce a rampy z betonu železového (bez výztuže) stupně, schodnice, ramena, podesty s nosníky tř. C 20/25</t>
  </si>
  <si>
    <t>977720843</t>
  </si>
  <si>
    <t>(5,5+4)*1,7*0,15</t>
  </si>
  <si>
    <t>((5,5+4)*0,3*0,2)/2*5</t>
  </si>
  <si>
    <t>55</t>
  </si>
  <si>
    <t>430362021</t>
  </si>
  <si>
    <t>Výztuž schodišťových konstrukcí a ramp stupňů, schodnic, ramen, podest s nosníky ze svařovaných sítí z drátů typu KARI</t>
  </si>
  <si>
    <t>-1542382513</t>
  </si>
  <si>
    <t>(5,5+4)*1,7*0,00444*2*1,2</t>
  </si>
  <si>
    <t>56</t>
  </si>
  <si>
    <t>431351121</t>
  </si>
  <si>
    <t>Bednění podest, podstupňových desek a ramp včetně podpěrné konstrukce výšky do 4 m půdorysně přímočarých zřízení</t>
  </si>
  <si>
    <t>-1230050325</t>
  </si>
  <si>
    <t>(5,5+4)*1,7</t>
  </si>
  <si>
    <t>((5,5+4)*(0,3+0,2))*5</t>
  </si>
  <si>
    <t>57</t>
  </si>
  <si>
    <t>431351122</t>
  </si>
  <si>
    <t>Bednění podest, podstupňových desek a ramp včetně podpěrné konstrukce výšky do 4 m půdorysně přímočarých odstranění</t>
  </si>
  <si>
    <t>889077055</t>
  </si>
  <si>
    <t>Komunikace pozemní</t>
  </si>
  <si>
    <t>58</t>
  </si>
  <si>
    <t>564730011</t>
  </si>
  <si>
    <t>Podklad nebo kryt z kameniva hrubého drceného vel. 8-16 mm s rozprostřením a zhutněním, po zhutnění tl. 100 mm</t>
  </si>
  <si>
    <t>1351738327</t>
  </si>
  <si>
    <t>93,6+(14,5+11)*2,5+4,3*2,5</t>
  </si>
  <si>
    <t>59</t>
  </si>
  <si>
    <t>564730111</t>
  </si>
  <si>
    <t>Podklad nebo kryt z kameniva hrubého drceného vel. 16-32 mm s rozprostřením a zhutněním, po zhutnění tl. 100 mm</t>
  </si>
  <si>
    <t>-1888428524</t>
  </si>
  <si>
    <t>60</t>
  </si>
  <si>
    <t>564831111</t>
  </si>
  <si>
    <t>Podklad ze štěrkodrti ŠD s rozprostřením a zhutněním, po zhutnění tl. 100 mm</t>
  </si>
  <si>
    <t>-96140208</t>
  </si>
  <si>
    <t>61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</si>
  <si>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</si>
  <si>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</si>
  <si>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-1322182152</t>
  </si>
  <si>
    <t>62</t>
  </si>
  <si>
    <t>59245018</t>
  </si>
  <si>
    <t>dlažba tvar obdélník betonová 200x100x60mm přírodní</t>
  </si>
  <si>
    <t>38561704</t>
  </si>
  <si>
    <t>168,1*1,03 'Přepočtené koeficientem množství</t>
  </si>
  <si>
    <t>Úpravy povrchů, podlahy a osazování výplní</t>
  </si>
  <si>
    <t>63</t>
  </si>
  <si>
    <t>612131121</t>
  </si>
  <si>
    <t>Podkladní a spojovací vrstva vnitřních omítaných ploch penetrace akrylát-silikonová nanášená ručně stěn</t>
  </si>
  <si>
    <t>1426697618</t>
  </si>
  <si>
    <t>perlinka</t>
  </si>
  <si>
    <t>(6+13,8+9+6+9+6+6,85+4,7+1,95+1,65+0,95+1,6+0,9+1,6+1,95+1,4+5,7+2,7+3,05+2,7+7,2+5,2+1,825+2,15+1+2,15+0,9+1,2+0,95+1,2+0,95+1,2+2+2,3+2+2,3)*2*4</t>
  </si>
  <si>
    <t>(2+1,5+2+1,5+11,5+2,2+2,25+6)*2*4</t>
  </si>
  <si>
    <t>14,75*3,3</t>
  </si>
  <si>
    <t>ostění</t>
  </si>
  <si>
    <t>((2,25+2,125*2)*13+(3,05*2+2,25)*3+(1,5+0,5)*2*2+(0,7+1,25*2)*14+(2,55*2+2))*0,25</t>
  </si>
  <si>
    <t>((2,8*2+1,15)*5+(2,3*2+1,05)*2+2,55*2+1,8)*0,2</t>
  </si>
  <si>
    <t>odečet otvorů</t>
  </si>
  <si>
    <t>-(0,9*2*8+0,8*2*7+0,7*2*5+0,6*2*5+1,4*2,45)</t>
  </si>
  <si>
    <t>štuk</t>
  </si>
  <si>
    <t>1170,123</t>
  </si>
  <si>
    <t>64</t>
  </si>
  <si>
    <t>612142001</t>
  </si>
  <si>
    <t>Potažení vnitřních ploch pletivem v ploše nebo pruzích, na plném podkladu sklovláknitým vtlačením do tmelu stěn</t>
  </si>
  <si>
    <t>-309005169</t>
  </si>
  <si>
    <t>1170,123-75,75</t>
  </si>
  <si>
    <t>65</t>
  </si>
  <si>
    <t>612311131</t>
  </si>
  <si>
    <t>Potažení vnitřních ploch štukem tloušťky do 3 mm svislých konstrukcí stěn</t>
  </si>
  <si>
    <t>-759410640</t>
  </si>
  <si>
    <t>66</t>
  </si>
  <si>
    <t>622131121</t>
  </si>
  <si>
    <t>Podkladní a spojovací vrstva vnějších omítaných ploch penetrace nanášená ručně stěn</t>
  </si>
  <si>
    <t>434971502</t>
  </si>
  <si>
    <t>67</t>
  </si>
  <si>
    <t>622142001</t>
  </si>
  <si>
    <t>Potažení vnějších ploch pletivem v ploše nebo pruzích, na plném podkladu sklovláknitým vtlačením do tmelu stěn</t>
  </si>
  <si>
    <t>727713228</t>
  </si>
  <si>
    <t>7,8+312,265</t>
  </si>
  <si>
    <t>68</t>
  </si>
  <si>
    <t>622143003</t>
  </si>
  <si>
    <t>Montáž omítkových profilů plastových, pozinkovaných nebo dřevěných upevněných vtlačením do podkladní vrstvy nebo přibitím rohových s tkaninou</t>
  </si>
  <si>
    <t>-2084972149</t>
  </si>
  <si>
    <t>398,9+143+91,6</t>
  </si>
  <si>
    <t>69</t>
  </si>
  <si>
    <t>63127464</t>
  </si>
  <si>
    <t>profil rohový Al 15x15mm s výztužnou tkaninou š 100mm pro ETICS</t>
  </si>
  <si>
    <t>977865356</t>
  </si>
  <si>
    <t>3*4*4,5</t>
  </si>
  <si>
    <t>2,125*2*13+3,05*2*3+1,25*2*14+2,55*2</t>
  </si>
  <si>
    <t>int.</t>
  </si>
  <si>
    <t>((2,25+2,125*2)*13+(3,05*2+2,25)*3+(0,7+1,25*2)*14+(2,55*2+2))</t>
  </si>
  <si>
    <t>(2,3*2+1,15)*7+2,55*2+1,8+(1,5+0,5)*2*2*2+(1,15+0,5)*2*2</t>
  </si>
  <si>
    <t>398,85*1,05 'Přepočtené koeficientem množství</t>
  </si>
  <si>
    <t>70</t>
  </si>
  <si>
    <t>59051510</t>
  </si>
  <si>
    <t>profil začišťovací s okapnicí PVC s výztužnou tkaninou pro nadpraží ETICS</t>
  </si>
  <si>
    <t>-242398544</t>
  </si>
  <si>
    <t>2,25*13+2,25*3+0,7*14+2</t>
  </si>
  <si>
    <t>hrana soklu</t>
  </si>
  <si>
    <t>(27,9+14,75)*2</t>
  </si>
  <si>
    <t>závětří</t>
  </si>
  <si>
    <t>2,8*2+4,3</t>
  </si>
  <si>
    <t>143*1,05 'Přepočtené koeficientem množství</t>
  </si>
  <si>
    <t>71</t>
  </si>
  <si>
    <t>59051512</t>
  </si>
  <si>
    <t>profil začišťovací s okapnicí PVC s výztužnou tkaninou pro parapet ETICS</t>
  </si>
  <si>
    <t>-829937182</t>
  </si>
  <si>
    <t>ext. a int.</t>
  </si>
  <si>
    <t>(2,25*13+2,25*3+0,7*14)*2</t>
  </si>
  <si>
    <t>91,6*1,05 'Přepočtené koeficientem množství</t>
  </si>
  <si>
    <t>72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</si>
  <si>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</si>
  <si>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</si>
  <si>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-1444608165</t>
  </si>
  <si>
    <t>ext. a  int.</t>
  </si>
  <si>
    <t>((2,25+2,125*2)*13+(3,05*2+2,25)*3+(0,7+1,25*2)*14+(2,55*2+2))*2</t>
  </si>
  <si>
    <t>73</t>
  </si>
  <si>
    <t>59051476</t>
  </si>
  <si>
    <t>profil začišťovací PVC 9mm s výztužnou tkaninou pro ostění ETICS</t>
  </si>
  <si>
    <t>-1254068593</t>
  </si>
  <si>
    <t>322,9*1,05 'Přepočtené koeficientem množství</t>
  </si>
  <si>
    <t>74</t>
  </si>
  <si>
    <t>622211011</t>
  </si>
  <si>
    <t>Montáž kontaktního zateplení lepením a mechanickým kotvením z polystyrenových desek nebo z kombinovaných desek na vnější stěny, tloušťky desek přes 40 do 80 mm</t>
  </si>
  <si>
    <t>-555018558</t>
  </si>
  <si>
    <t>zateplení základů a soklu</t>
  </si>
  <si>
    <t>ztr. bednění</t>
  </si>
  <si>
    <t>90,588</t>
  </si>
  <si>
    <t xml:space="preserve"> nad ztr. bedněním</t>
  </si>
  <si>
    <t>(27,9+14,75)*0,37</t>
  </si>
  <si>
    <t>75</t>
  </si>
  <si>
    <t>28376016</t>
  </si>
  <si>
    <t>deska perimetrická fasádní soklová 150kPa λ=0,035 tl 80mm</t>
  </si>
  <si>
    <t>1752825550</t>
  </si>
  <si>
    <t>106,369*1,02 'Přepočtené koeficientem množství</t>
  </si>
  <si>
    <t>76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</si>
  <si>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</si>
  <si>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</si>
  <si>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60464175</t>
  </si>
  <si>
    <t>nadpraží oken</t>
  </si>
  <si>
    <t>2,25*16+2+0,7*10</t>
  </si>
  <si>
    <t>77</t>
  </si>
  <si>
    <t>28375931</t>
  </si>
  <si>
    <t>deska EPS 70 fasádní λ=0,039 tl 30mm</t>
  </si>
  <si>
    <t>-993180066</t>
  </si>
  <si>
    <t>45*0,2</t>
  </si>
  <si>
    <t>9*1,1 'Přepočtené koeficientem množství</t>
  </si>
  <si>
    <t>78</t>
  </si>
  <si>
    <t>622511111</t>
  </si>
  <si>
    <t>Omítka tenkovrstvá akrylátová vnějších ploch probarvená, včetně penetrace podkladu mozaiková střednězrnná stěn</t>
  </si>
  <si>
    <t>-2087708499</t>
  </si>
  <si>
    <t>14,75*0,8+5,7*1,1+18*0,8+4,5*0,5</t>
  </si>
  <si>
    <t>79</t>
  </si>
  <si>
    <t>622532011</t>
  </si>
  <si>
    <t>Omítka tenkovrstvá silikonová vnějších ploch probarvená, včetně penetrace podkladu hydrofilní, s regulací vlhkosti na povrchu a se zvýšenou ochranou proti mikroorganismům zrnitá, tloušťky 1,5 mm stěn</t>
  </si>
  <si>
    <t>-2076872846</t>
  </si>
  <si>
    <t>(27,9+14,75)*2*3,5+16,5*4+(2,8+4,3)*0,5*2+6*1,8/2</t>
  </si>
  <si>
    <t>((2,25+2,125*2)*13+(3,05*2+2,25)*3+(0,7+1,25*2)*14+(2,55*2+2))*0,2</t>
  </si>
  <si>
    <t>80</t>
  </si>
  <si>
    <t>623532011</t>
  </si>
  <si>
    <t>Omítka tenkovrstvá silikonová vnějších ploch probarvená, včetně penetrace podkladu hydrofilní, s regulací vlhkosti na povrchu a se zvýšenou ochranou proti mikroorganismům zrnitá, tloušťky 1,5 mm pilířů a sloupů</t>
  </si>
  <si>
    <t>421595203</t>
  </si>
  <si>
    <t>3,25*0,3*4*2</t>
  </si>
  <si>
    <t>81</t>
  </si>
  <si>
    <t>629991011</t>
  </si>
  <si>
    <t>Zakrytí vnějších ploch před znečištěním včetně pozdějšího odkrytí výplní otvorů a svislých ploch fólií přilepenou lepící páskou</t>
  </si>
  <si>
    <t>758218932</t>
  </si>
  <si>
    <t>97,075*2</t>
  </si>
  <si>
    <t>82</t>
  </si>
  <si>
    <t>631311115</t>
  </si>
  <si>
    <t>Mazanina z betonu prostého bez zvýšených nároků na prostředí tl. přes 50 do 80 mm tř. C 20/25</t>
  </si>
  <si>
    <t>-145686425</t>
  </si>
  <si>
    <t>350,7*0,06</t>
  </si>
  <si>
    <t>83</t>
  </si>
  <si>
    <t>631319011</t>
  </si>
  <si>
    <t>Příplatek k cenám mazanin za úpravu povrchu mazaniny přehlazením, mazanina tl. přes 50 do 80 mm</t>
  </si>
  <si>
    <t>1874046865</t>
  </si>
  <si>
    <t>84</t>
  </si>
  <si>
    <t>631319202</t>
  </si>
  <si>
    <t>Příplatek k cenám betonových mazanin za vyztužení ocelovými vlákny (drátkobeton) objemové vyztužení 20 kg/m3</t>
  </si>
  <si>
    <t>2071416993</t>
  </si>
  <si>
    <t>85</t>
  </si>
  <si>
    <t>631319R01</t>
  </si>
  <si>
    <t>Průraz stropem včetně zapravení</t>
  </si>
  <si>
    <t>-471208589</t>
  </si>
  <si>
    <t>ZTI a kuřovod</t>
  </si>
  <si>
    <t>3+1</t>
  </si>
  <si>
    <t>86</t>
  </si>
  <si>
    <t>634112123</t>
  </si>
  <si>
    <t>Obvodová dilatace mezi stěnou a mazaninou nebo potěrem podlahovým páskem z pěnového PE s fólií tl. do 10 mm, výšky 80 mm</t>
  </si>
  <si>
    <t>-234856308</t>
  </si>
  <si>
    <t>(6+13,8+9+6+9+6+6,85+4,7+1,95+1,65+0,95+1,6+0,9+1,6+1,95+1,4+5,7+2,7+3,05+2,7+7,2+5,2+1,825+2,15+1+2,15+0,9+1,2+0,95+1,2+0,95+1,2+2+2,3+2+2,3)*2</t>
  </si>
  <si>
    <t>(2+1,5+2+1,5+11,5+2,2+2,25+6)*2</t>
  </si>
  <si>
    <t>87</t>
  </si>
  <si>
    <t>637211122</t>
  </si>
  <si>
    <t>Okapový chodník z dlaždic betonových se zalitím spár cementovou maltou do písku, tl. dlaždic 50 mm</t>
  </si>
  <si>
    <t>-859295826</t>
  </si>
  <si>
    <t>(3+15,6+1,3+3,8+15,6+4,9)*0,5</t>
  </si>
  <si>
    <t>88</t>
  </si>
  <si>
    <t>642942611</t>
  </si>
  <si>
    <t>Osazování zárubní nebo rámů kovových dveřních lisovaných nebo z úhelníků bez dveřních křídel na montážní pěnu, plochy otvoru do 2,5 m2</t>
  </si>
  <si>
    <t>-1650427243</t>
  </si>
  <si>
    <t>5+5+7+8</t>
  </si>
  <si>
    <t>89</t>
  </si>
  <si>
    <t>55331480</t>
  </si>
  <si>
    <t>zárubeň jednokřídlá ocelová pro zdění tl stěny 75-100mm rozměru 600/1970, 2100mm</t>
  </si>
  <si>
    <t>1899517336</t>
  </si>
  <si>
    <t>90</t>
  </si>
  <si>
    <t>55331481</t>
  </si>
  <si>
    <t>zárubeň jednokřídlá ocelová pro zdění tl stěny 75-100mm rozměru 700/1970, 2100mm</t>
  </si>
  <si>
    <t>-413368822</t>
  </si>
  <si>
    <t>91</t>
  </si>
  <si>
    <t>55331482</t>
  </si>
  <si>
    <t>zárubeň jednokřídlá ocelová pro zdění tl stěny 75-100mm rozměru 800/1970, 2100mm</t>
  </si>
  <si>
    <t>-1017374652</t>
  </si>
  <si>
    <t>92</t>
  </si>
  <si>
    <t>55331483</t>
  </si>
  <si>
    <t>zárubeň jednokřídlá ocelová pro zdění tl stěny 75-100mm rozměru 900/1970, 2100mm</t>
  </si>
  <si>
    <t>-1095142501</t>
  </si>
  <si>
    <t>93</t>
  </si>
  <si>
    <t>642942721</t>
  </si>
  <si>
    <t>Osazování zárubní nebo rámů kovových dveřních lisovaných nebo z úhelníků bez dveřních křídel na montážní pěnu, plochy otvoru přes 2,5 do 4,5 m2</t>
  </si>
  <si>
    <t>49147562</t>
  </si>
  <si>
    <t>94</t>
  </si>
  <si>
    <t>553317R01</t>
  </si>
  <si>
    <t>zárubeň dvoukřídlá ocelová pro zdění tl stěny 110-150mm rozměru 1450/2450 mm s nadsvětlíkem viz tabulka výrobků Ozn. 11T</t>
  </si>
  <si>
    <t>-2111521442</t>
  </si>
  <si>
    <t>Ostatní konstrukce a práce, bourání</t>
  </si>
  <si>
    <t>95</t>
  </si>
  <si>
    <t>916331112</t>
  </si>
  <si>
    <t>Osazení zahradního obrubníku betonového s ložem tl. od 50 do 100 mm z betonu prostého tř. C 12/15 s boční opěrou z betonu prostého tř. C 12/15</t>
  </si>
  <si>
    <t>383371255</t>
  </si>
  <si>
    <t>44,2+24,3*2+4*2+14+11*2</t>
  </si>
  <si>
    <t>96</t>
  </si>
  <si>
    <t>59217001</t>
  </si>
  <si>
    <t>obrubník betonový zahradní 1000x50x250mm</t>
  </si>
  <si>
    <t>-1772686279</t>
  </si>
  <si>
    <t>97</t>
  </si>
  <si>
    <t>916991121</t>
  </si>
  <si>
    <t>Lože pod obrubníky, krajníky nebo obruby z dlažebních kostek z betonu prostého</t>
  </si>
  <si>
    <t>479869481</t>
  </si>
  <si>
    <t>136,8*0,3*0,2</t>
  </si>
  <si>
    <t>98</t>
  </si>
  <si>
    <t>941211111</t>
  </si>
  <si>
    <t>Montáž lešení řadového rámového lehkého pracovního s podlahami s provozním zatížením tř. 3 do 200 kg/m2 šířky tř. SW06 přes 0,6 do 0,9 m, výšky do 10 m</t>
  </si>
  <si>
    <t>1886669817</t>
  </si>
  <si>
    <t>(29*2+2,8*2)*4,5+14,8*2*8,5</t>
  </si>
  <si>
    <t>99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</si>
  <si>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</si>
  <si>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</si>
  <si>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2125433707</t>
  </si>
  <si>
    <t>537,8*3</t>
  </si>
  <si>
    <t>100</t>
  </si>
  <si>
    <t>941211811</t>
  </si>
  <si>
    <t>Demontáž lešení řadového rámového lehkého pracovního s provozním zatížením tř. 3 do 200 kg/m2 šířky tř. SW06 přes 0,6 do 0,9 m, výšky do 10 m</t>
  </si>
  <si>
    <t>798201832</t>
  </si>
  <si>
    <t>101</t>
  </si>
  <si>
    <t>949101112</t>
  </si>
  <si>
    <t>Lešení pomocné pracovní pro objekty pozemních staveb pro zatížení do 150 kg/m2, o výšce lešeňové podlahy přes 1,9 do 3,5 m</t>
  </si>
  <si>
    <t>-2122023958</t>
  </si>
  <si>
    <t>350,7*3+10</t>
  </si>
  <si>
    <t>102</t>
  </si>
  <si>
    <t>952901111</t>
  </si>
  <si>
    <t>Vyčištění budov nebo objektů před předáním do užívání budov bytové nebo občanské výstavby, světlé výšky podlaží do 4 m</t>
  </si>
  <si>
    <t>1690530236</t>
  </si>
  <si>
    <t>103</t>
  </si>
  <si>
    <t>953943211</t>
  </si>
  <si>
    <t>Osazování drobných kovových předmětů kotvených do stěny hasicího přístroje</t>
  </si>
  <si>
    <t>1173555968</t>
  </si>
  <si>
    <t>104</t>
  </si>
  <si>
    <t>44932114</t>
  </si>
  <si>
    <t>přístroj hasicí ruční práškový PG 6 LE</t>
  </si>
  <si>
    <t>-2013113179</t>
  </si>
  <si>
    <t>105</t>
  </si>
  <si>
    <t>953961214</t>
  </si>
  <si>
    <t>Kotvy chemické s vyvrtáním otvoru do betonu, železobetonu nebo tvrdého kamene chemická patrona, velikost M 16, hloubka 125 mm</t>
  </si>
  <si>
    <t>1126018985</t>
  </si>
  <si>
    <t>stropní trámy a pozednice</t>
  </si>
  <si>
    <t>146</t>
  </si>
  <si>
    <t>106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</si>
  <si>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</si>
  <si>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</si>
  <si>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-1694211237</t>
  </si>
  <si>
    <t>5+6</t>
  </si>
  <si>
    <t>107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</si>
  <si>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</si>
  <si>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</si>
  <si>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-1260199810</t>
  </si>
  <si>
    <t>6+4</t>
  </si>
  <si>
    <t>108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</si>
  <si>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</si>
  <si>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</si>
  <si>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966646736</t>
  </si>
  <si>
    <t>109</t>
  </si>
  <si>
    <t>974032142</t>
  </si>
  <si>
    <t>Vysekání rýh ve stěnách nebo příčkách z dutých cihel, tvárnic, desek z dutých cihel nebo tvárnic do hl. 70 mm a šířky do 70 mm</t>
  </si>
  <si>
    <t>-1537921389</t>
  </si>
  <si>
    <t>110</t>
  </si>
  <si>
    <t>974032143</t>
  </si>
  <si>
    <t>Vysekání rýh ve stěnách nebo příčkách z dutých cihel, tvárnic, desek z dutých cihel nebo tvárnic do hl. 70 mm a šířky do 100 mm</t>
  </si>
  <si>
    <t>-1152046640</t>
  </si>
  <si>
    <t>20+10</t>
  </si>
  <si>
    <t>111</t>
  </si>
  <si>
    <t>974032153</t>
  </si>
  <si>
    <t>Vysekání rýh ve stěnách nebo příčkách z dutých cihel, tvárnic, desek z dutých cihel nebo tvárnic do hl. 100 mm a šířky do 100 mm</t>
  </si>
  <si>
    <t>1596181877</t>
  </si>
  <si>
    <t>112</t>
  </si>
  <si>
    <t>974032164</t>
  </si>
  <si>
    <t>Vysekání rýh ve stěnách nebo příčkách z dutých cihel, tvárnic, desek z dutých cihel nebo tvárnic do hl. 150 mm a šířky do 150 mm</t>
  </si>
  <si>
    <t>731657399</t>
  </si>
  <si>
    <t>997</t>
  </si>
  <si>
    <t>Přesun sutě</t>
  </si>
  <si>
    <t>113</t>
  </si>
  <si>
    <t>997013111</t>
  </si>
  <si>
    <t>Vnitrostaveništní doprava suti a vybouraných hmot vodorovně do 50 m svisle s použitím mechanizace pro budovy a haly výšky do 6 m</t>
  </si>
  <si>
    <t>-1928019501</t>
  </si>
  <si>
    <t>114</t>
  </si>
  <si>
    <t>997013501</t>
  </si>
  <si>
    <t>Odvoz suti a vybouraných hmot na skládku nebo meziskládku se složením, na vzdálenost do 1 km</t>
  </si>
  <si>
    <t>1604642157</t>
  </si>
  <si>
    <t>115</t>
  </si>
  <si>
    <t>997013509</t>
  </si>
  <si>
    <t>Odvoz suti a vybouraných hmot na skládku nebo meziskládku se složením, na vzdálenost Příplatek k ceně za každý další i započatý 1 km přes 1 km</t>
  </si>
  <si>
    <t>1499611819</t>
  </si>
  <si>
    <t>1,521*15</t>
  </si>
  <si>
    <t>116</t>
  </si>
  <si>
    <t>997013603</t>
  </si>
  <si>
    <t>Poplatek za uložení stavebního odpadu na skládce (skládkovné) cihelného zatříděného do Katalogu odpadů pod kódem 17 01 02</t>
  </si>
  <si>
    <t>941635649</t>
  </si>
  <si>
    <t>998</t>
  </si>
  <si>
    <t>Přesun hmot</t>
  </si>
  <si>
    <t>117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</si>
  <si>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</si>
  <si>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</si>
  <si>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-497596953</t>
  </si>
  <si>
    <t>PSV</t>
  </si>
  <si>
    <t>Práce a dodávky PSV</t>
  </si>
  <si>
    <t>711</t>
  </si>
  <si>
    <t>Izolace proti vodě, vlhkosti a plynům</t>
  </si>
  <si>
    <t>118</t>
  </si>
  <si>
    <t>711111001</t>
  </si>
  <si>
    <t>Provedení izolace proti zemní vlhkosti natěradly a tmely za studena na ploše vodorovné V nátěrem penetračním</t>
  </si>
  <si>
    <t>-683710468</t>
  </si>
  <si>
    <t>27,9*14,75</t>
  </si>
  <si>
    <t>119</t>
  </si>
  <si>
    <t>11163150</t>
  </si>
  <si>
    <t>lak penetrační asfaltový</t>
  </si>
  <si>
    <t>-1487418626</t>
  </si>
  <si>
    <t>411,525*0,00033 'Přepočtené koeficientem množství</t>
  </si>
  <si>
    <t>120</t>
  </si>
  <si>
    <t>711131101</t>
  </si>
  <si>
    <t>Provedení izolace proti zemní vlhkosti pásy na sucho AIP nebo tkaniny na ploše vodorovné V</t>
  </si>
  <si>
    <t>-2051266368</t>
  </si>
  <si>
    <t>uložení stropních trámů</t>
  </si>
  <si>
    <t>(19+21+12)*2*0,3*0,45</t>
  </si>
  <si>
    <t>121</t>
  </si>
  <si>
    <t>62821109</t>
  </si>
  <si>
    <t>asfaltový pás separační s krycí vrstvou tl do 1,0mm, typu R</t>
  </si>
  <si>
    <t>1411562574</t>
  </si>
  <si>
    <t>14,04*1,1655 'Přepočtené koeficientem množství</t>
  </si>
  <si>
    <t>122</t>
  </si>
  <si>
    <t>711141559</t>
  </si>
  <si>
    <t>Provedení izolace proti zemní vlhkosti pásy přitavením NAIP na ploše vodorovné V</t>
  </si>
  <si>
    <t>256196020</t>
  </si>
  <si>
    <t>27,9*14,75*2</t>
  </si>
  <si>
    <t>123</t>
  </si>
  <si>
    <t>62836110</t>
  </si>
  <si>
    <t>pás asfaltový natavitelný oxidovaný tl 4,0mm s vložkou z hliníkové fólie / hliníkové fólie s textilií, se spalitelnou PE folií nebo jemnozrnným minerálním posypem</t>
  </si>
  <si>
    <t>1947080573</t>
  </si>
  <si>
    <t>823,05*1,1655 'Přepočtené koeficientem množství</t>
  </si>
  <si>
    <t>124</t>
  </si>
  <si>
    <t>711161212</t>
  </si>
  <si>
    <t>Izolace proti zemní vlhkosti a beztlakové vodě nopovými fóliemi na ploše svislé S vrstva ochranná, odvětrávací a drenážní výška nopku 8,0 mm, tl. fólie do 0,6 mm</t>
  </si>
  <si>
    <t>1504032480</t>
  </si>
  <si>
    <t>106,369-34,72</t>
  </si>
  <si>
    <t>125</t>
  </si>
  <si>
    <t>711161383</t>
  </si>
  <si>
    <t>Izolace proti zemní vlhkosti a beztlakové vodě nopovými fóliemi ostatní ukončení izolace lištou</t>
  </si>
  <si>
    <t>-1927687029</t>
  </si>
  <si>
    <t>126</t>
  </si>
  <si>
    <t>711747067</t>
  </si>
  <si>
    <t>Provedení detailů pásy přitavením opracování trubních prostupů pod těsnící objímkou, průměru do 300 mm, NAIP</t>
  </si>
  <si>
    <t>-782658041</t>
  </si>
  <si>
    <t>127</t>
  </si>
  <si>
    <t>1921167178</t>
  </si>
  <si>
    <t>10*0,735 'Přepočtené koeficientem množství</t>
  </si>
  <si>
    <t>128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</si>
  <si>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</si>
  <si>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</si>
  <si>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</si>
  <si>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-711610016</t>
  </si>
  <si>
    <t>713</t>
  </si>
  <si>
    <t>Izolace tepelné</t>
  </si>
  <si>
    <t>129</t>
  </si>
  <si>
    <t>713121111</t>
  </si>
  <si>
    <t>Montáž tepelné izolace podlah rohožemi, pásy, deskami, dílci, bloky (izolační materiál ve specifikaci) kladenými volně jednovrstvá</t>
  </si>
  <si>
    <t>-1662038653</t>
  </si>
  <si>
    <t>130</t>
  </si>
  <si>
    <t>28375032</t>
  </si>
  <si>
    <t>deska EPS 150 do plochých střech a podlah λ=0,035 tl 130mm</t>
  </si>
  <si>
    <t>1833709579</t>
  </si>
  <si>
    <t>350,7*1,02 'Přepočtené koeficientem množství</t>
  </si>
  <si>
    <t>131</t>
  </si>
  <si>
    <t>713121131</t>
  </si>
  <si>
    <t>Montáž tepelné izolace podlah parotěsnými reflexními pásy, tloušťka izolace do 5 mm</t>
  </si>
  <si>
    <t>632405948</t>
  </si>
  <si>
    <t>132</t>
  </si>
  <si>
    <t>63150819</t>
  </si>
  <si>
    <t>fólie kontaktní difuzně propustná pro doplňkovou hydroizolační vrstvu, jednovrstvá mikrovláknitá s funkční vrstvou tl 220μm</t>
  </si>
  <si>
    <t>-815164033</t>
  </si>
  <si>
    <t>373,95*1,05 'Přepočtené koeficientem množství</t>
  </si>
  <si>
    <t>133</t>
  </si>
  <si>
    <t>713141131</t>
  </si>
  <si>
    <t>Montáž tepelné izolace střech plochých rohožemi, pásy, deskami, dílci, bloky (izolační materiál ve specifikaci) přilepenými za studena zplna, jednovrstvá</t>
  </si>
  <si>
    <t>-1816911745</t>
  </si>
  <si>
    <t>27*13,85</t>
  </si>
  <si>
    <t>134</t>
  </si>
  <si>
    <t>28372317</t>
  </si>
  <si>
    <t>deska EPS 100 do plochých střech a podlah λ=0,037 tl 150mm</t>
  </si>
  <si>
    <t>-239431506</t>
  </si>
  <si>
    <t>373,95*1,02 'Přepočtené koeficientem množství</t>
  </si>
  <si>
    <t>135</t>
  </si>
  <si>
    <t>713191132</t>
  </si>
  <si>
    <t>Montáž tepelné izolace stavebních konstrukcí - doplňky a konstrukční součásti podlah, stropů vrchem nebo střech překrytím fólií separační z PE</t>
  </si>
  <si>
    <t>-1584118356</t>
  </si>
  <si>
    <t>136</t>
  </si>
  <si>
    <t>28329042</t>
  </si>
  <si>
    <t>fólie PE separační či ochranná tl 0,2mm</t>
  </si>
  <si>
    <t>1391654754</t>
  </si>
  <si>
    <t>350,7*1,1655 'Přepočtené koeficientem množství</t>
  </si>
  <si>
    <t>137</t>
  </si>
  <si>
    <t>998713201</t>
  </si>
  <si>
    <t>Přesun hmot pro izolace tepelné stanovený procentní sazbou (%) z ceny vodorovná dopravní vzdálenost do 50 m v objektech výšky do 6 m</t>
  </si>
  <si>
    <t>-863724639</t>
  </si>
  <si>
    <t>714</t>
  </si>
  <si>
    <t>Akustická a protiotřesová opatření</t>
  </si>
  <si>
    <t>138</t>
  </si>
  <si>
    <t>714111401</t>
  </si>
  <si>
    <t>Montáž akustických obkladů pohltivých z dřevěných panelů bez podkladového roštu na závěsné latě</t>
  </si>
  <si>
    <t>-278956616</t>
  </si>
  <si>
    <t>4,2*1,8+6*1,8*2</t>
  </si>
  <si>
    <t>139</t>
  </si>
  <si>
    <t>5903616R1</t>
  </si>
  <si>
    <t>panel akustický dřevěný nástěnný  tl 25mm</t>
  </si>
  <si>
    <t>173690284</t>
  </si>
  <si>
    <t>140</t>
  </si>
  <si>
    <t>714119001</t>
  </si>
  <si>
    <t>Montáž akustických obkladů rošt podkladový na stěnu</t>
  </si>
  <si>
    <t>-173725097</t>
  </si>
  <si>
    <t>1,8*8+4,2*4</t>
  </si>
  <si>
    <t>(1,8*11+6*4)*2</t>
  </si>
  <si>
    <t>141</t>
  </si>
  <si>
    <t>60514103</t>
  </si>
  <si>
    <t>řezivo jehličnaté lať 30x50mm</t>
  </si>
  <si>
    <t>2086201743</t>
  </si>
  <si>
    <t>118,8*0,05*0,03*1,1</t>
  </si>
  <si>
    <t>142</t>
  </si>
  <si>
    <t>714121012</t>
  </si>
  <si>
    <t>Montáž akustických minerálních panelů podstropních s rozšířenou pohltivostí zvuku zavěšených na rošt polozapuštěný</t>
  </si>
  <si>
    <t>-995235748</t>
  </si>
  <si>
    <t>143</t>
  </si>
  <si>
    <t>59036075</t>
  </si>
  <si>
    <t>panel akustický polozapuštěná hrana viditelný rošt š 24mm bílá tl 15mm</t>
  </si>
  <si>
    <t>1897567148</t>
  </si>
  <si>
    <t>350,7*1,05 'Přepočtené koeficientem množství</t>
  </si>
  <si>
    <t>144</t>
  </si>
  <si>
    <t>714121041</t>
  </si>
  <si>
    <t>Montáž akustických minerálních panelů napojení na stěnu lištou obvodovou</t>
  </si>
  <si>
    <t>-1406966673</t>
  </si>
  <si>
    <t>301,95</t>
  </si>
  <si>
    <t>145</t>
  </si>
  <si>
    <t>59036253</t>
  </si>
  <si>
    <t>lišta obvodová rastru nosného pro kazetové minerální podhledy Pz lakovaná v 22mm dl 3m</t>
  </si>
  <si>
    <t>-581503734</t>
  </si>
  <si>
    <t>301,95*1,05 'Přepočtené koeficientem množství</t>
  </si>
  <si>
    <t>714181021</t>
  </si>
  <si>
    <t>Montáž pohltivých a konstrukčních součástí protiprašných vložek do lamel nebo kazet lepením</t>
  </si>
  <si>
    <t>1499893032</t>
  </si>
  <si>
    <t>(9*2+4,8*2+9*2+4,8*2+13,85*2+4,8*2)*0,6</t>
  </si>
  <si>
    <t>147</t>
  </si>
  <si>
    <t>714000R01</t>
  </si>
  <si>
    <t>pás  akustický š. 600mm tl. 50mm</t>
  </si>
  <si>
    <t>-64022378</t>
  </si>
  <si>
    <t>55,5*1,05 'Přepočtené koeficientem množství</t>
  </si>
  <si>
    <t>148</t>
  </si>
  <si>
    <t>998714201</t>
  </si>
  <si>
    <t>Přesun hmot pro akustická a protiotřesová opatření stanovený procentní sazbou (%) z ceny vodorovná dopravní vzdálenost do 50 m v objektech výšky do 6 m</t>
  </si>
  <si>
    <t>-334365579</t>
  </si>
  <si>
    <t>762</t>
  </si>
  <si>
    <t>Konstrukce tesařské</t>
  </si>
  <si>
    <t>149</t>
  </si>
  <si>
    <t>762083121</t>
  </si>
  <si>
    <t>Práce společné pro tesařské konstrukce impregnace řeziva máčením proti dřevokaznému hmyzu, houbám a plísním, třída ohrožení 1 a 2 (dřevo v interiéru)</t>
  </si>
  <si>
    <t>1878882297</t>
  </si>
  <si>
    <t>14,939+3,015+14,669+4,376+1,312+0,179+14,206+12,746+10,626</t>
  </si>
  <si>
    <t>150</t>
  </si>
  <si>
    <t>762085114</t>
  </si>
  <si>
    <t>Práce společné pro tesařské konstrukce montáž ocelových spojovacích prostředků (materiál ve specifikaci) svorníků, šroubů délky přes 450 do 1000 mm</t>
  </si>
  <si>
    <t>1927167847</t>
  </si>
  <si>
    <t>strop</t>
  </si>
  <si>
    <t>pozednice</t>
  </si>
  <si>
    <t>151</t>
  </si>
  <si>
    <t>31197006</t>
  </si>
  <si>
    <t>tyč závitová Pz 4.6 M16</t>
  </si>
  <si>
    <t>-345302188</t>
  </si>
  <si>
    <t>104*0,6</t>
  </si>
  <si>
    <t>42*0,7</t>
  </si>
  <si>
    <t>152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</si>
  <si>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</si>
  <si>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</si>
  <si>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-1130647241</t>
  </si>
  <si>
    <t>"P01"70</t>
  </si>
  <si>
    <t>"V04"5,1</t>
  </si>
  <si>
    <t>"k01 a K02"9,3*50+4*8</t>
  </si>
  <si>
    <t>"KL1"7*14</t>
  </si>
  <si>
    <t>"SL1"2,5*18+4*8</t>
  </si>
  <si>
    <t>"PA1"1,3*39</t>
  </si>
  <si>
    <t>"UK1"5*2</t>
  </si>
  <si>
    <t>"VZ1"3,9*16</t>
  </si>
  <si>
    <t>153</t>
  </si>
  <si>
    <t>60512132</t>
  </si>
  <si>
    <t>hranol stavební řezivo průřezu do 224cm2 přes dl 8m</t>
  </si>
  <si>
    <t>-38785353</t>
  </si>
  <si>
    <t>"P01"70*0,16*0,12</t>
  </si>
  <si>
    <t>"V04"5,1*0,1*0,18</t>
  </si>
  <si>
    <t>"k01 a K02"(9,3*50+4*8)*0,1*0,18</t>
  </si>
  <si>
    <t>"KL1"7*14*0,08*0,16</t>
  </si>
  <si>
    <t>"SL1"(2,5*18+4*8)*0,14*0,14</t>
  </si>
  <si>
    <t>"PA1"1,3*39*0,12*0,12</t>
  </si>
  <si>
    <t>"UK1"5*2*0,1*0,16</t>
  </si>
  <si>
    <t>"VZ1"3,9*16*0,12*0,12</t>
  </si>
  <si>
    <t>154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</si>
  <si>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</si>
  <si>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</si>
  <si>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-1080761180</t>
  </si>
  <si>
    <t>"V1, V2, V2"</t>
  </si>
  <si>
    <t>6,85*3+10,2*3+11,5*3</t>
  </si>
  <si>
    <t>155</t>
  </si>
  <si>
    <t>60512142</t>
  </si>
  <si>
    <t>hranol stavební řezivo průřezu do 450cm2 přes dl 8m</t>
  </si>
  <si>
    <t>2104834216</t>
  </si>
  <si>
    <t>(6,85*3+10,2*3+11,5*3)*0,16*0,22</t>
  </si>
  <si>
    <t>156</t>
  </si>
  <si>
    <t>762341210</t>
  </si>
  <si>
    <t>Bednění a laťování montáž bednění střech rovných a šikmých sklonu do 60° s vyřezáním otvorů z prken hrubých na sraz tl. do 32 mm</t>
  </si>
  <si>
    <t>1894363245</t>
  </si>
  <si>
    <t>533,4</t>
  </si>
  <si>
    <t>157</t>
  </si>
  <si>
    <t>60515111</t>
  </si>
  <si>
    <t>řezivo jehličnaté boční prkno 20-30mm</t>
  </si>
  <si>
    <t>-256655852</t>
  </si>
  <si>
    <t>533,4*0,025*1,1</t>
  </si>
  <si>
    <t>158</t>
  </si>
  <si>
    <t>762342214</t>
  </si>
  <si>
    <t>Bednění a laťování montáž laťování střech jednoduchých sklonu do 60° při osové vzdálenosti latí přes 150 do 360 mm</t>
  </si>
  <si>
    <t>40916895</t>
  </si>
  <si>
    <t>159</t>
  </si>
  <si>
    <t>60514101</t>
  </si>
  <si>
    <t>řezivo jehličnaté lať 10-25cm2</t>
  </si>
  <si>
    <t>27591103</t>
  </si>
  <si>
    <t>(533,4*3+28,7*2)*0,06*0,04*1,1</t>
  </si>
  <si>
    <t>160</t>
  </si>
  <si>
    <t>762342441</t>
  </si>
  <si>
    <t>Bednění a laťování montáž lišt trojúhelníkových nebo kontralatí</t>
  </si>
  <si>
    <t>349489586</t>
  </si>
  <si>
    <t>(9,3*50+4*8)</t>
  </si>
  <si>
    <t>161</t>
  </si>
  <si>
    <t>-357161624</t>
  </si>
  <si>
    <t>(9,3*50+4*8)*0,06*0,04*1,1</t>
  </si>
  <si>
    <t>162</t>
  </si>
  <si>
    <t>762395000</t>
  </si>
  <si>
    <t>Spojovací prostředky krovů, bednění a laťování, nadstřešních konstrukcí svory, prkna, hřebíky, pásová ocel, vruty</t>
  </si>
  <si>
    <t>1007286895</t>
  </si>
  <si>
    <t>14,939+3,015+14,669+4,376+1,312+0,179</t>
  </si>
  <si>
    <t>163</t>
  </si>
  <si>
    <t>762429001</t>
  </si>
  <si>
    <t>Obložení stropů nebo střešních podhledů montáž roštu podkladového</t>
  </si>
  <si>
    <t>1384763829</t>
  </si>
  <si>
    <t>(28,7+2,4)*2</t>
  </si>
  <si>
    <t>58*0,8</t>
  </si>
  <si>
    <t>164</t>
  </si>
  <si>
    <t>-653733055</t>
  </si>
  <si>
    <t>108,6*0,03*0,05*1,1</t>
  </si>
  <si>
    <t>165</t>
  </si>
  <si>
    <t>762813115</t>
  </si>
  <si>
    <t>Záklop stropů montáž (materiál ve specifikaci) vrchního z desek dřevotřískových nebo dřevoštěpkových na pero a drážku</t>
  </si>
  <si>
    <t>-1580133432</t>
  </si>
  <si>
    <t>14*27+4,7*2,5</t>
  </si>
  <si>
    <t>166</t>
  </si>
  <si>
    <t>60726280</t>
  </si>
  <si>
    <t>deska dřevoštěpková OSB 3 P+D nebroušená tl 25mm</t>
  </si>
  <si>
    <t>-955795220</t>
  </si>
  <si>
    <t>389,75*1,08 'Přepočtené koeficientem množství</t>
  </si>
  <si>
    <t>167</t>
  </si>
  <si>
    <t>762822140</t>
  </si>
  <si>
    <t>Montáž stropních trámů z hraněného a polohraněného řeziva s trámovými výměnami, průřezové plochy přes 450 do 540 cm2</t>
  </si>
  <si>
    <t>-682342795</t>
  </si>
  <si>
    <t>7,65*19+7,2*12</t>
  </si>
  <si>
    <t>9,2*21</t>
  </si>
  <si>
    <t>168</t>
  </si>
  <si>
    <t>60512146</t>
  </si>
  <si>
    <t>hranol stavební řezivo průřezu nad 450cm2 dl 6-8m</t>
  </si>
  <si>
    <t>1181176854</t>
  </si>
  <si>
    <t>(7,65*19+7,2*12)*0,2*0,25*1,1</t>
  </si>
  <si>
    <t>169</t>
  </si>
  <si>
    <t>60512147</t>
  </si>
  <si>
    <t>hranol stavební řezivo průřezu nad 450cm2 přes dl 8m</t>
  </si>
  <si>
    <t>1939334915</t>
  </si>
  <si>
    <t>(9,2*21)*0,2*0,25*1,1</t>
  </si>
  <si>
    <t>170</t>
  </si>
  <si>
    <t>762842231</t>
  </si>
  <si>
    <t>Montáž podbíjení střech šikmých, vnějšího přesahu šířky přes 0,8 m z hoblovaných prken z palubek</t>
  </si>
  <si>
    <t>-692371099</t>
  </si>
  <si>
    <t>(28,7+2,4)*2*0,85</t>
  </si>
  <si>
    <t>(9,061*4+3,5*2)*0,4</t>
  </si>
  <si>
    <t>171</t>
  </si>
  <si>
    <t>61191120</t>
  </si>
  <si>
    <t>palubky obkladové smrk profil klasický 12,5x96mm jakost A/B</t>
  </si>
  <si>
    <t>-597782341</t>
  </si>
  <si>
    <t>70,168*1,1 'Přepočtené koeficientem množství</t>
  </si>
  <si>
    <t>172</t>
  </si>
  <si>
    <t>762895000</t>
  </si>
  <si>
    <t>Spojovací prostředky záklopu stropů, stropnic, podbíjení hřebíky, svory</t>
  </si>
  <si>
    <t>-871864960</t>
  </si>
  <si>
    <t>14,206+12,746+10,626</t>
  </si>
  <si>
    <t>173</t>
  </si>
  <si>
    <t>998762201</t>
  </si>
  <si>
    <t>Přesun hmot pro konstrukce tesařské stanovený procentní sazbou (%) z ceny vodorovná dopravní vzdálenost do 50 m v objektech výšky do 6 m</t>
  </si>
  <si>
    <t>552181909</t>
  </si>
  <si>
    <t>763</t>
  </si>
  <si>
    <t>Konstrukce suché výstavby</t>
  </si>
  <si>
    <t>174</t>
  </si>
  <si>
    <t>763131451</t>
  </si>
  <si>
    <t>Podhled ze sádrokartonových desek dvouvrstvá zavěšená spodní konstrukce z ocelových profilů CD, UD jednoduše opláštěná deskou impregnovanou H2, tl. 12,5 mm, bez izolace</t>
  </si>
  <si>
    <t>-1976251846</t>
  </si>
  <si>
    <t>2,5*3,7</t>
  </si>
  <si>
    <t>175</t>
  </si>
  <si>
    <t>763131714</t>
  </si>
  <si>
    <t>Podhled ze sádrokartonových desek ostatní práce a konstrukce na podhledech ze sádrokartonových desek základní penetrační nátěr</t>
  </si>
  <si>
    <t>520209961</t>
  </si>
  <si>
    <t>176</t>
  </si>
  <si>
    <t>763164511</t>
  </si>
  <si>
    <t>Obklad konstrukcí sádrokartonovými deskami včetně ochranných úhelníků ve tvaru L rozvinuté šíře do 0,4 m, opláštěný deskou standardní A, tl. 12,5 mm</t>
  </si>
  <si>
    <t>-1962711916</t>
  </si>
  <si>
    <t>stoupačky</t>
  </si>
  <si>
    <t>3*4</t>
  </si>
  <si>
    <t>177</t>
  </si>
  <si>
    <t>763172321</t>
  </si>
  <si>
    <t>Montáž dvířek pro konstrukce ze sádrokartonových desek revizních jednoplášťových pro příčky a předsazené stěny velikost (šxv) 200 x 200 mm</t>
  </si>
  <si>
    <t>695024490</t>
  </si>
  <si>
    <t>178</t>
  </si>
  <si>
    <t>59030710</t>
  </si>
  <si>
    <t>dvířka revizní jednokřídlá s automatickým zámkem 200x200mm</t>
  </si>
  <si>
    <t>-1646316295</t>
  </si>
  <si>
    <t>179</t>
  </si>
  <si>
    <t>763411111</t>
  </si>
  <si>
    <t>Sanitární příčky vhodné do mokrého prostředí dělící z dřevotřískových desek s HPL-laminátem tl. 19,6 mm</t>
  </si>
  <si>
    <t>-412005906</t>
  </si>
  <si>
    <t>1,3*2,8-0,8*2</t>
  </si>
  <si>
    <t>180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</si>
  <si>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</si>
  <si>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</si>
  <si>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-352564517</t>
  </si>
  <si>
    <t>181</t>
  </si>
  <si>
    <t>998763401</t>
  </si>
  <si>
    <t>Přesun hmot pro konstrukce montované z desek stanovený procentní sazbou (%) z ceny vodorovná dopravní vzdálenost do 50 m v objektech výšky do 6 m</t>
  </si>
  <si>
    <t>1840774854</t>
  </si>
  <si>
    <t>764</t>
  </si>
  <si>
    <t>Konstrukce klempířské</t>
  </si>
  <si>
    <t>182</t>
  </si>
  <si>
    <t>764212605</t>
  </si>
  <si>
    <t>Oplechování střešních prvků z pozinkovaného plechu s povrchovou úpravou úžlabí v krytině ze šablon systémovým úžlabním plechem rš 500 mm</t>
  </si>
  <si>
    <t>-204607370</t>
  </si>
  <si>
    <t>4,5*2</t>
  </si>
  <si>
    <t>183</t>
  </si>
  <si>
    <t>764212662</t>
  </si>
  <si>
    <t>Oplechování střešních prvků z pozinkovaného plechu s povrchovou úpravou okapu okapovým plechem střechy rovné rš 200 mm</t>
  </si>
  <si>
    <t>389327134</t>
  </si>
  <si>
    <t>184</t>
  </si>
  <si>
    <t>764216644</t>
  </si>
  <si>
    <t>Oplechování parapetů z pozinkovaného plechu s povrchovou úpravou rovných celoplošně lepené, bez rohů rš 330 mm</t>
  </si>
  <si>
    <t>-285921638</t>
  </si>
  <si>
    <t>2,25*13+2,25*3+0,7*14</t>
  </si>
  <si>
    <t>185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</si>
  <si>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</si>
  <si>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</si>
  <si>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168761256</t>
  </si>
  <si>
    <t>(30+3)*2</t>
  </si>
  <si>
    <t>186</t>
  </si>
  <si>
    <t>764511602</t>
  </si>
  <si>
    <t>Žlab podokapní z pozinkovaného plechu s povrchovou úpravou včetně háků a čel půlkruhový rš 330 mm</t>
  </si>
  <si>
    <t>-2120307204</t>
  </si>
  <si>
    <t>187</t>
  </si>
  <si>
    <t>764511642</t>
  </si>
  <si>
    <t>Žlab podokapní z pozinkovaného plechu s povrchovou úpravou včetně háků a čel kotlík oválný (trychtýřový), rš žlabu/průměr svodu 330/100 mm</t>
  </si>
  <si>
    <t>1182369306</t>
  </si>
  <si>
    <t>188</t>
  </si>
  <si>
    <t>764518621</t>
  </si>
  <si>
    <t>Svod z pozinkovaného plechu s upraveným povrchem včetně objímek, kolen a odskoků kruhový, průměru do 90 mm</t>
  </si>
  <si>
    <t>297659940</t>
  </si>
  <si>
    <t>4,75*6</t>
  </si>
  <si>
    <t>189</t>
  </si>
  <si>
    <t>998764201</t>
  </si>
  <si>
    <t>Přesun hmot pro konstrukce klempířské stanovený procentní sazbou (%) z ceny vodorovná dopravní vzdálenost do 50 m v objektech výšky do 6 m</t>
  </si>
  <si>
    <t>-509605686</t>
  </si>
  <si>
    <t>765</t>
  </si>
  <si>
    <t>Krytina skládaná</t>
  </si>
  <si>
    <t>190</t>
  </si>
  <si>
    <t>765121341</t>
  </si>
  <si>
    <t>Montáž krytiny betonové štítové hrany na sucho okrajovými taškami</t>
  </si>
  <si>
    <t>-110413812</t>
  </si>
  <si>
    <t>9,061*4+3,5*2</t>
  </si>
  <si>
    <t>191</t>
  </si>
  <si>
    <t>59244467</t>
  </si>
  <si>
    <t>taška betonová hladká symetrická krajní levá</t>
  </si>
  <si>
    <t>417677971</t>
  </si>
  <si>
    <t>192</t>
  </si>
  <si>
    <t>59244468</t>
  </si>
  <si>
    <t>taška betonová hladká symetrická krajní pravá</t>
  </si>
  <si>
    <t>-1326332557</t>
  </si>
  <si>
    <t>25,631067961165*2,575 'Přepočtené koeficientem množství</t>
  </si>
  <si>
    <t>193</t>
  </si>
  <si>
    <t>765121401</t>
  </si>
  <si>
    <t>Montáž krytiny betonové opracování krytiny v místě prostupu plochy prostupu jednotlivě do 0,25 m2</t>
  </si>
  <si>
    <t>-86646110</t>
  </si>
  <si>
    <t>194</t>
  </si>
  <si>
    <t>765123012</t>
  </si>
  <si>
    <t>Krytina betonová drážková skládaná na sucho sklonu střechy do 30° z tašek s povrchovou úpravou</t>
  </si>
  <si>
    <t>467511489</t>
  </si>
  <si>
    <t>195</t>
  </si>
  <si>
    <t>765123111</t>
  </si>
  <si>
    <t>Krytina betonová drážková skládaná na sucho sklonu střechy do 30° prvky okapové hrany větrací pás plastový</t>
  </si>
  <si>
    <t>2133790515</t>
  </si>
  <si>
    <t>28,7*2+3,5*5</t>
  </si>
  <si>
    <t>196</t>
  </si>
  <si>
    <t>765123312</t>
  </si>
  <si>
    <t>Krytina betonová drážková skládaná na sucho sklonu střechy do 30° hřeben provětrávaný z hřebenáčů s povrchovou úpravou</t>
  </si>
  <si>
    <t>-672589276</t>
  </si>
  <si>
    <t>28,7+5,4</t>
  </si>
  <si>
    <t>197</t>
  </si>
  <si>
    <t>765123411</t>
  </si>
  <si>
    <t>Krytina betonová drážková skládaná na sucho sklonu střechy do 30° úžlabí ze systémového hliníkového pásu s barevnou povrchovou úpravou</t>
  </si>
  <si>
    <t>372482982</t>
  </si>
  <si>
    <t>198</t>
  </si>
  <si>
    <t>765123713</t>
  </si>
  <si>
    <t>Krytina betonová drážková skládaná na sucho sklonu střechy do 30° lemování prostupů těsnicím pásem plochy jednotlivě přes 0,5 do 1 m2</t>
  </si>
  <si>
    <t>1169573239</t>
  </si>
  <si>
    <t>střešní výlezy</t>
  </si>
  <si>
    <t>199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</si>
  <si>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</si>
  <si>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</si>
  <si>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335591996</t>
  </si>
  <si>
    <t>200</t>
  </si>
  <si>
    <t>59244057</t>
  </si>
  <si>
    <t>taška betonová větrací velmi hladká s povrchovou úpravou se zvýšenou ochranou</t>
  </si>
  <si>
    <t>1768066572</t>
  </si>
  <si>
    <t>24*2+3*2</t>
  </si>
  <si>
    <t>201</t>
  </si>
  <si>
    <t>59244213</t>
  </si>
  <si>
    <t>taška betonová prostupová barevná s povrchovou úpravou</t>
  </si>
  <si>
    <t>1498841445</t>
  </si>
  <si>
    <t>202</t>
  </si>
  <si>
    <t>765125121</t>
  </si>
  <si>
    <t>Montáž střešních doplňků krytiny betonové doplňků hřebene a nároží uzávěry hřebene</t>
  </si>
  <si>
    <t>-295695940</t>
  </si>
  <si>
    <t>203</t>
  </si>
  <si>
    <t>59244404</t>
  </si>
  <si>
    <t>uzávěra hřebene betonová s jednou příchytkou</t>
  </si>
  <si>
    <t>-1350744546</t>
  </si>
  <si>
    <t>204</t>
  </si>
  <si>
    <t>765125201</t>
  </si>
  <si>
    <t>Montáž střešních doplňků krytiny betonové nástavce pro anténu</t>
  </si>
  <si>
    <t>1635655515</t>
  </si>
  <si>
    <t>205</t>
  </si>
  <si>
    <t>59244022</t>
  </si>
  <si>
    <t>komplet pro anténu (průchozí taška,nástavec 22-110mm plastový)</t>
  </si>
  <si>
    <t>1867445207</t>
  </si>
  <si>
    <t>206</t>
  </si>
  <si>
    <t>765125202</t>
  </si>
  <si>
    <t>Montáž střešních doplňků krytiny betonové nástavce pro odvětrání kanalizace</t>
  </si>
  <si>
    <t>187863357</t>
  </si>
  <si>
    <t>4+1</t>
  </si>
  <si>
    <t>207</t>
  </si>
  <si>
    <t>59244019</t>
  </si>
  <si>
    <t>komplet odvětrání kanalizace (průchozí taška,napojovací trubka 100/125mm,nástavec,kryt)</t>
  </si>
  <si>
    <t>-1939253455</t>
  </si>
  <si>
    <t>ZTI a VZT</t>
  </si>
  <si>
    <t>208</t>
  </si>
  <si>
    <t>59244094</t>
  </si>
  <si>
    <t>komplet pro odkouření turbokotle -průchozí taška, nástavec  (116 mm)plast</t>
  </si>
  <si>
    <t>sada</t>
  </si>
  <si>
    <t>-1979695829</t>
  </si>
  <si>
    <t>209</t>
  </si>
  <si>
    <t>765125302</t>
  </si>
  <si>
    <t>Montáž střešních doplňků krytiny betonové střešního výlezu plochy jednotlivě přes 0,25 m2</t>
  </si>
  <si>
    <t>-1395994314</t>
  </si>
  <si>
    <t>210</t>
  </si>
  <si>
    <t>59244016</t>
  </si>
  <si>
    <t>okno střešní výstupní univerzální otevírané ven 3 směry 705x765m, otvor 480x510mm</t>
  </si>
  <si>
    <t>-212586753</t>
  </si>
  <si>
    <t>211</t>
  </si>
  <si>
    <t>765125352</t>
  </si>
  <si>
    <t>Montáž střešních doplňků krytiny betonové stoupací plošiny délky přes 450 do 900 mm</t>
  </si>
  <si>
    <t>-1939805113</t>
  </si>
  <si>
    <t>212</t>
  </si>
  <si>
    <t>59244096</t>
  </si>
  <si>
    <t>držák stoupací plošiny</t>
  </si>
  <si>
    <t>686688015</t>
  </si>
  <si>
    <t>213</t>
  </si>
  <si>
    <t>59244027</t>
  </si>
  <si>
    <t>plošina stoupací kovová šíře 880x250mm</t>
  </si>
  <si>
    <t>1672501667</t>
  </si>
  <si>
    <t>214</t>
  </si>
  <si>
    <t>765191023</t>
  </si>
  <si>
    <t>Montáž pojistné hydroizolační nebo parotěsné fólie kladené ve sklonu přes 20° s lepenými přesahy na bednění nebo tepelnou izolaci</t>
  </si>
  <si>
    <t>33947473</t>
  </si>
  <si>
    <t>215</t>
  </si>
  <si>
    <t>28329036</t>
  </si>
  <si>
    <t>fólie kontaktní difuzně propustná pro doplňkovou hydroizolační vrstvu, třívrstvá mikroporézní PP 150g/m2 s integrovanou samolepící páskou</t>
  </si>
  <si>
    <t>12245906</t>
  </si>
  <si>
    <t>533,4*1,1 'Přepočtené koeficientem množství</t>
  </si>
  <si>
    <t>216</t>
  </si>
  <si>
    <t>765191031</t>
  </si>
  <si>
    <t>Montáž pojistné hydroizolační nebo parotěsné fólie lepení těsnících pásků pod kontralatě</t>
  </si>
  <si>
    <t>1041518330</t>
  </si>
  <si>
    <t>497</t>
  </si>
  <si>
    <t>217</t>
  </si>
  <si>
    <t>28329303</t>
  </si>
  <si>
    <t>páska těsnící jednostranně lepící butylkaučuková pod kontralatě š 50mm</t>
  </si>
  <si>
    <t>-1394518040</t>
  </si>
  <si>
    <t>497*1,1 'Přepočtené koeficientem množství</t>
  </si>
  <si>
    <t>218</t>
  </si>
  <si>
    <t>765191041</t>
  </si>
  <si>
    <t>Montáž pojistné hydroizolační nebo parotěsné fólie v místech střešních prostupů průměru do 150 mm</t>
  </si>
  <si>
    <t>-1614486528</t>
  </si>
  <si>
    <t>219</t>
  </si>
  <si>
    <t>28329324</t>
  </si>
  <si>
    <t>fólie kontaktní difuzně propustná pro doplňkovou hydroizolační vrstvu, třívrstvá mikroporézní PP 130-135g/m2</t>
  </si>
  <si>
    <t>-1773268832</t>
  </si>
  <si>
    <t>8*1,15 'Přepočtené koeficientem množství</t>
  </si>
  <si>
    <t>220</t>
  </si>
  <si>
    <t>998765202</t>
  </si>
  <si>
    <t>Přesun hmot pro krytiny skládané stanovený procentní sazbou (%) z ceny vodorovná dopravní vzdálenost do 50 m v objektech výšky přes 6 do 12 m</t>
  </si>
  <si>
    <t>-1586853332</t>
  </si>
  <si>
    <t>766</t>
  </si>
  <si>
    <t>Konstrukce truhlářské</t>
  </si>
  <si>
    <t>221</t>
  </si>
  <si>
    <t>766231113</t>
  </si>
  <si>
    <t>Montáž sklápěcich schodů na půdu s vyřezáním otvoru a kompletizací</t>
  </si>
  <si>
    <t>-1789017891</t>
  </si>
  <si>
    <t>222</t>
  </si>
  <si>
    <t>55347591</t>
  </si>
  <si>
    <t>schody skládací protipož,mech. EW 15DP3 TI, pro výšku max. 350cm, 120/70 cm</t>
  </si>
  <si>
    <t>1943219122</t>
  </si>
  <si>
    <t>223</t>
  </si>
  <si>
    <t>766622131</t>
  </si>
  <si>
    <t>Montáž oken plastových včetně montáže rámu plochy přes 1 m2 otevíravých do zdiva, výšky do 1,5 m</t>
  </si>
  <si>
    <t>307339772</t>
  </si>
  <si>
    <t>"3T"0,7*1,25*10</t>
  </si>
  <si>
    <t>224</t>
  </si>
  <si>
    <t>6110003T</t>
  </si>
  <si>
    <t>okno plastové otvíravé a sklápěcí, izolační trojsklo, barva antracit, 700/1250 mm viz. tabulka výrobků Ozn. 3T</t>
  </si>
  <si>
    <t>1411161827</t>
  </si>
  <si>
    <t>225</t>
  </si>
  <si>
    <t>766622132</t>
  </si>
  <si>
    <t>Montáž oken plastových včetně montáže rámu plochy přes 1 m2 otevíravých do zdiva, výšky přes 1,5 do 2,5 m</t>
  </si>
  <si>
    <t>-281738553</t>
  </si>
  <si>
    <t>"1T"2,25*2,125*13</t>
  </si>
  <si>
    <t>"2T"(3,05*1,162+2,125*1,088)*3</t>
  </si>
  <si>
    <t>226</t>
  </si>
  <si>
    <t>6110001T</t>
  </si>
  <si>
    <t>okno plastové otvíravé a sklápěcí, izolační trojsklo, barva antracit, 2250/2125 mm viz. tabulka výrobků Ozn. 1T</t>
  </si>
  <si>
    <t>-1890003636</t>
  </si>
  <si>
    <t>227</t>
  </si>
  <si>
    <t>6110002T</t>
  </si>
  <si>
    <t>okno plastové otvíravé a sklápěcí, izolační trojsklo, barva antracit, 2250/3050 mm viz. tabulka výrobků Ozn. 2T</t>
  </si>
  <si>
    <t>-1425460970</t>
  </si>
  <si>
    <t>228</t>
  </si>
  <si>
    <t>766629215</t>
  </si>
  <si>
    <t>Příplatek k cenám za tepelnou izolaci mezi ostěním a rámem okna při rovném ostění, připojovací spára tl. do 45 mm</t>
  </si>
  <si>
    <t>172436594</t>
  </si>
  <si>
    <t>(2,25+2,125)*2*13+(2,25+3,05)*2*3+(0,7+1,25)*2*14+(2+2,55)*2</t>
  </si>
  <si>
    <t>229</t>
  </si>
  <si>
    <t>766660001</t>
  </si>
  <si>
    <t>Montáž dveřních křídel dřevěných nebo plastových otevíravých do ocelové zárubně povrchově upravených jednokřídlových, šířky do 800 mm</t>
  </si>
  <si>
    <t>66437402</t>
  </si>
  <si>
    <t>230</t>
  </si>
  <si>
    <t>6116008T</t>
  </si>
  <si>
    <t>dveře vnitřní plechové hladké, výplň voština z 1/3 prosklené 800/1970 viz. tabulka výrobků Ozn. 8T</t>
  </si>
  <si>
    <t>-1622231977</t>
  </si>
  <si>
    <t>231</t>
  </si>
  <si>
    <t>6116009T</t>
  </si>
  <si>
    <t>dveře vnitřní plechové hladké, výplň voština bez prosklení 700/1970 viz. tabulka výrobků Ozn. 9T</t>
  </si>
  <si>
    <t>20377747</t>
  </si>
  <si>
    <t>232</t>
  </si>
  <si>
    <t>6116010T</t>
  </si>
  <si>
    <t>dveře vnitřní plechové hladké, výplň voština bez prosklení 700/1970 viz. tabulka výrobků Ozn. 10T</t>
  </si>
  <si>
    <t>1914475564</t>
  </si>
  <si>
    <t>233</t>
  </si>
  <si>
    <t>766660002</t>
  </si>
  <si>
    <t>Montáž dveřních křídel dřevěných nebo plastových otevíravých do ocelové zárubně povrchově upravených jednokřídlových, šířky přes 800 mm</t>
  </si>
  <si>
    <t>-1304332848</t>
  </si>
  <si>
    <t>234</t>
  </si>
  <si>
    <t>6116006T</t>
  </si>
  <si>
    <t>dveře vnitřní plechové hladké, výplň voština z 1/3 prosklené 900/1970 viz. tabulka výrobků Ozn. 6T</t>
  </si>
  <si>
    <t>-2138941259</t>
  </si>
  <si>
    <t>235</t>
  </si>
  <si>
    <t>6116007T</t>
  </si>
  <si>
    <t>dveře vnitřní plechové hladké, výplň voština bez prosklení 900/1970 viz. tabulka výrobků Ozn. 7T</t>
  </si>
  <si>
    <t>-1467197788</t>
  </si>
  <si>
    <t>236</t>
  </si>
  <si>
    <t>766660011</t>
  </si>
  <si>
    <t>Montáž dveřních křídel dřevěných nebo plastových otevíravých do ocelové zárubně povrchově upravených dvoukřídlových, šířky do 1450 mm</t>
  </si>
  <si>
    <t>-2113309695</t>
  </si>
  <si>
    <t>237</t>
  </si>
  <si>
    <t>6116011T</t>
  </si>
  <si>
    <t>dveře vnitřní plechové hladké, dvoukřídlé výplň voština z 2/3 prosklené s nadsvětlíkem 1500/2450 viz. tabulka výrobků Ozn. 11T</t>
  </si>
  <si>
    <t>-1820201579</t>
  </si>
  <si>
    <t>238</t>
  </si>
  <si>
    <t>766660461</t>
  </si>
  <si>
    <t>Montáž dveřních křídel dřevěných nebo plastových vchodových dveří včetně rámu do zdiva dvoukřídlových s nadsvětlíkem</t>
  </si>
  <si>
    <t>486875570</t>
  </si>
  <si>
    <t>239</t>
  </si>
  <si>
    <t>6110005T</t>
  </si>
  <si>
    <t>plastová stěna se vstupními dvoukřídlými dveřmi, izolační trojsko, barva antracit 2000/2550 mm viz. tabulka výrobků Ozn. 5T</t>
  </si>
  <si>
    <t>1090343782</t>
  </si>
  <si>
    <t>240</t>
  </si>
  <si>
    <t>766660711</t>
  </si>
  <si>
    <t>Montáž dveřních doplňků dokování závěsů na zárubeň univerzální dveří jednokřídlových</t>
  </si>
  <si>
    <t>1316358923</t>
  </si>
  <si>
    <t>241</t>
  </si>
  <si>
    <t>766660712</t>
  </si>
  <si>
    <t>Montáž dveřních doplňků dokování závěsů na zárubeň univerzální dveří dvoukřídlových</t>
  </si>
  <si>
    <t>2098345917</t>
  </si>
  <si>
    <t>242</t>
  </si>
  <si>
    <t>54931584R</t>
  </si>
  <si>
    <t>závěs dveřní nosný k zašroubování 60x10mm</t>
  </si>
  <si>
    <t>1646650471</t>
  </si>
  <si>
    <t>(25+1*2)*3</t>
  </si>
  <si>
    <t>243</t>
  </si>
  <si>
    <t>766660717</t>
  </si>
  <si>
    <t>Montáž dveřních doplňků samozavírače na zárubeň ocelovou</t>
  </si>
  <si>
    <t>1918885298</t>
  </si>
  <si>
    <t>244</t>
  </si>
  <si>
    <t>54917260</t>
  </si>
  <si>
    <t>samozavírač dveří hydraulický K214 č.13 zlatá bronz</t>
  </si>
  <si>
    <t>1401602257</t>
  </si>
  <si>
    <t>245</t>
  </si>
  <si>
    <t>766660728</t>
  </si>
  <si>
    <t>Montáž dveřních doplňků dveřního kování interiérového zámku</t>
  </si>
  <si>
    <t>-1267469702</t>
  </si>
  <si>
    <t>246</t>
  </si>
  <si>
    <t>54924003</t>
  </si>
  <si>
    <t>zámek zadlabací 190/140 /20 P WC6</t>
  </si>
  <si>
    <t>99794595</t>
  </si>
  <si>
    <t>247</t>
  </si>
  <si>
    <t>766660729</t>
  </si>
  <si>
    <t>Montáž dveřních doplňků dveřního kování interiérového štítku s klikou</t>
  </si>
  <si>
    <t>-1279585606</t>
  </si>
  <si>
    <t>248</t>
  </si>
  <si>
    <t>54914620</t>
  </si>
  <si>
    <t>kování dveřní vrchní klika včetně rozet a montážního materiálu R PZ nerez PK</t>
  </si>
  <si>
    <t>964481213</t>
  </si>
  <si>
    <t>249</t>
  </si>
  <si>
    <t>766660734</t>
  </si>
  <si>
    <t>Montáž dveřních doplňků dveřního kování bezpečnostního panikového kování</t>
  </si>
  <si>
    <t>1892554524</t>
  </si>
  <si>
    <t>250</t>
  </si>
  <si>
    <t>549000R01</t>
  </si>
  <si>
    <t>panikové kování</t>
  </si>
  <si>
    <t>2043665187</t>
  </si>
  <si>
    <t>251</t>
  </si>
  <si>
    <t>766694111</t>
  </si>
  <si>
    <t>Montáž ostatních truhlářských konstrukcí parapetních desek dřevěných nebo plastových šířky do 300 mm, délky do 1000 mm</t>
  </si>
  <si>
    <t>325383572</t>
  </si>
  <si>
    <t>252</t>
  </si>
  <si>
    <t>766694112</t>
  </si>
  <si>
    <t>Montáž ostatních truhlářských konstrukcí parapetních desek dřevěných nebo plastových šířky do 300 mm, délky přes 1000 do 1600 mm</t>
  </si>
  <si>
    <t>-1607242619</t>
  </si>
  <si>
    <t>253</t>
  </si>
  <si>
    <t>766694113</t>
  </si>
  <si>
    <t>Montáž ostatních truhlářských konstrukcí parapetních desek dřevěných nebo plastových šířky do 300 mm, délky přes 1600 do 2600 mm</t>
  </si>
  <si>
    <t>-1802576922</t>
  </si>
  <si>
    <t>254</t>
  </si>
  <si>
    <t>61144402</t>
  </si>
  <si>
    <t>parapet plastový vnitřní komůrkový tl 20mm š 305mm</t>
  </si>
  <si>
    <t>-789331294</t>
  </si>
  <si>
    <t>2,25*16+0,7*14+1,5*2+1,15*2</t>
  </si>
  <si>
    <t>255</t>
  </si>
  <si>
    <t>61144019</t>
  </si>
  <si>
    <t>koncovka k parapetu plastovému vnitřnímu 1 pár</t>
  </si>
  <si>
    <t>-311381074</t>
  </si>
  <si>
    <t>256</t>
  </si>
  <si>
    <t>767620122</t>
  </si>
  <si>
    <t>Montáž oken zdvojených z hliníkových nebo ocelových profilů na polyuretanovou pěnu otevíravých do celostěnových panelů nebo ocelové konstrukce, plochy přes 0,6 do 1,5 m2</t>
  </si>
  <si>
    <t>1822749015</t>
  </si>
  <si>
    <t>"4T"0,7*1,25*4</t>
  </si>
  <si>
    <t>257</t>
  </si>
  <si>
    <t>6110004T</t>
  </si>
  <si>
    <t>okno hliníkové otvíravé a sklápěcí, izolační trojsklo, barva antracit, 700/1250 mm viz. tabulka výrobků Ozn. 4T</t>
  </si>
  <si>
    <t>946137927</t>
  </si>
  <si>
    <t>258</t>
  </si>
  <si>
    <t>767610116</t>
  </si>
  <si>
    <t>Montáž oken jednoduchých z hliníkových nebo ocelových profilů na polyuretanovou pěnu pevných do zdiva, plochy přes 0,6 do 1,5 m2</t>
  </si>
  <si>
    <t>-1479859367</t>
  </si>
  <si>
    <t>"12T a 13T"1,5*0,5*2+1,15*0,5</t>
  </si>
  <si>
    <t>259</t>
  </si>
  <si>
    <t>6110012T</t>
  </si>
  <si>
    <t>okno hliníkové fixní, jednoduché zasklení,  1500/500 mm viz. tabulka výrobků Ozn. 12T</t>
  </si>
  <si>
    <t>-822543073</t>
  </si>
  <si>
    <t>260</t>
  </si>
  <si>
    <t>6110013T</t>
  </si>
  <si>
    <t>okno hliníkové fixní, jednoduché zasklení,  1150/500 mm viz. tabulka výrobků Ozn. 13T</t>
  </si>
  <si>
    <t>1791830693</t>
  </si>
  <si>
    <t>261</t>
  </si>
  <si>
    <t>998766201</t>
  </si>
  <si>
    <t>Přesun hmot pro konstrukce truhlářské stanovený procentní sazbou (%) z ceny vodorovná dopravní vzdálenost do 50 m v objektech výšky do 6 m</t>
  </si>
  <si>
    <t>2021321251</t>
  </si>
  <si>
    <t>767</t>
  </si>
  <si>
    <t>Konstrukce zámečnické</t>
  </si>
  <si>
    <t>262</t>
  </si>
  <si>
    <t>767 Z1</t>
  </si>
  <si>
    <t>D+M zábradlí rampy včetně kotvení viz. Tabulka výrobků Ozn. Z1</t>
  </si>
  <si>
    <t>587465847</t>
  </si>
  <si>
    <t>263</t>
  </si>
  <si>
    <t>767 Z2</t>
  </si>
  <si>
    <t>D+M madla rampy včetně kotvení viz. Tabulka výrobků Ozn. Z2</t>
  </si>
  <si>
    <t>345309746</t>
  </si>
  <si>
    <t>264</t>
  </si>
  <si>
    <t>767531111</t>
  </si>
  <si>
    <t>Montáž vstupních čistících zón z rohoží kovových nebo plastových</t>
  </si>
  <si>
    <t>1708874851</t>
  </si>
  <si>
    <t>265</t>
  </si>
  <si>
    <t>69752001</t>
  </si>
  <si>
    <t>rohož vstupní provedení hliník standard 22 mm</t>
  </si>
  <si>
    <t>-474423227</t>
  </si>
  <si>
    <t>2*1</t>
  </si>
  <si>
    <t>266</t>
  </si>
  <si>
    <t>69752100</t>
  </si>
  <si>
    <t>rohož textilní provedení 100% PP, zatavený do měkčeného PVC</t>
  </si>
  <si>
    <t>-780422141</t>
  </si>
  <si>
    <t>2*2</t>
  </si>
  <si>
    <t>267</t>
  </si>
  <si>
    <t>767531121</t>
  </si>
  <si>
    <t>Montáž vstupních čistících zón z rohoží osazení rámu mosazného nebo hliníkového zapuštěného z L profilů</t>
  </si>
  <si>
    <t>976307102</t>
  </si>
  <si>
    <t>2*4+6</t>
  </si>
  <si>
    <t>268</t>
  </si>
  <si>
    <t>69752160</t>
  </si>
  <si>
    <t>rám pro zapuštění profil L-30/30 25/25 20/30 15/30-Al</t>
  </si>
  <si>
    <t>-506277814</t>
  </si>
  <si>
    <t>269</t>
  </si>
  <si>
    <t>998767201</t>
  </si>
  <si>
    <t>Přesun hmot pro zámečnické konstrukce stanovený procentní sazbou (%) z ceny vodorovná dopravní vzdálenost do 50 m v objektech výšky do 6 m</t>
  </si>
  <si>
    <t>-1200015452</t>
  </si>
  <si>
    <t>771</t>
  </si>
  <si>
    <t>Podlahy z dlaždic</t>
  </si>
  <si>
    <t>270</t>
  </si>
  <si>
    <t>771121011</t>
  </si>
  <si>
    <t>Příprava podkladu před provedením dlažby nátěr penetrační na podlahu</t>
  </si>
  <si>
    <t>-1796981635</t>
  </si>
  <si>
    <t>8,2+32+3+7,2+3+7,2+3,9+1,9+3,7+3,1</t>
  </si>
  <si>
    <t>41,5*0,5</t>
  </si>
  <si>
    <t>271</t>
  </si>
  <si>
    <t>771151012</t>
  </si>
  <si>
    <t>Příprava podkladu před provedením dlažby samonivelační stěrka min.pevnosti 20 MPa, tloušťky přes 3 do 5 mm</t>
  </si>
  <si>
    <t>1315814300</t>
  </si>
  <si>
    <t>41,5*0,3</t>
  </si>
  <si>
    <t>272</t>
  </si>
  <si>
    <t>771274123</t>
  </si>
  <si>
    <t>Montáž obkladů schodišť z dlaždic keramických lepených flexibilním lepidlem stupnic protiskluzných nebo reliéfních, šířky přes 250 do 300 mm</t>
  </si>
  <si>
    <t>-1787930187</t>
  </si>
  <si>
    <t>(3,4+4,9)*5</t>
  </si>
  <si>
    <t>273</t>
  </si>
  <si>
    <t>59761337</t>
  </si>
  <si>
    <t>schodovka protiskluzná šířky 300x600mm</t>
  </si>
  <si>
    <t>821823471</t>
  </si>
  <si>
    <t>41,5*1,837 'Přepočtené koeficientem množství</t>
  </si>
  <si>
    <t>274</t>
  </si>
  <si>
    <t>771274242</t>
  </si>
  <si>
    <t>Montáž obkladů schodišť z dlaždic keramických lepených flexibilním lepidlem podstupnic protiskluzních nebo reliéfních, výšky přes 150 do 200 mm</t>
  </si>
  <si>
    <t>-627668666</t>
  </si>
  <si>
    <t>275</t>
  </si>
  <si>
    <t>59761432</t>
  </si>
  <si>
    <t>dlažba keramická slinutá hladká do interiéru i exteriéru pro vysoké mechanické namáhání přes 22 do 25ks/m2</t>
  </si>
  <si>
    <t>2078443995</t>
  </si>
  <si>
    <t>41,5*0,2</t>
  </si>
  <si>
    <t>8,3*1,1 'Přepočtené koeficientem množství</t>
  </si>
  <si>
    <t>276</t>
  </si>
  <si>
    <t>771474113</t>
  </si>
  <si>
    <t>Montáž soklů z dlaždic keramických lepených flexibilním lepidlem rovných, výšky přes 90 do 120 mm</t>
  </si>
  <si>
    <t>554063132</t>
  </si>
  <si>
    <t>(3,05*2+2,7*2+0,2*4-0,8*2-1,4-2)</t>
  </si>
  <si>
    <t>5,2*2+7,2*2-0,9*3-1,4</t>
  </si>
  <si>
    <t>1,95*2+1,65*2+0,2*2-0,8*2-0,7</t>
  </si>
  <si>
    <t>1,5*3+2,3+2+1,5-0,6*2-0,7*3+1,5*3+2,3*2+2*2-0,6*2-0,7*3</t>
  </si>
  <si>
    <t>277</t>
  </si>
  <si>
    <t>59761009</t>
  </si>
  <si>
    <t>sokl-dlažba keramická slinutá hladká do interiéru i exteriéru 600x95mm</t>
  </si>
  <si>
    <t>1518120757</t>
  </si>
  <si>
    <t>50,1*1,837 'Přepočtené koeficientem množství</t>
  </si>
  <si>
    <t>278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</si>
  <si>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</si>
  <si>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</si>
  <si>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1893702321</t>
  </si>
  <si>
    <t>279</t>
  </si>
  <si>
    <t>59761409</t>
  </si>
  <si>
    <t>dlažba keramická slinutá protiskluzná do interiéru i exteriéru pro vysoké mechanické namáhání přes 9 do 12ks/m2</t>
  </si>
  <si>
    <t>458399920</t>
  </si>
  <si>
    <t>73,2*1,1 'Přepočtené koeficientem množství</t>
  </si>
  <si>
    <t>280</t>
  </si>
  <si>
    <t>771577111</t>
  </si>
  <si>
    <t>Montáž podlah z dlaždic keramických lepených flexibilním lepidlem Příplatek k cenám za plochu do 5 m2 jednotlivě</t>
  </si>
  <si>
    <t>-1862073084</t>
  </si>
  <si>
    <t>281</t>
  </si>
  <si>
    <t>771591112</t>
  </si>
  <si>
    <t>Izolace podlahy pod dlažbu nátěrem nebo stěrkou ve dvou vrstvách</t>
  </si>
  <si>
    <t>87527360</t>
  </si>
  <si>
    <t>3+7,2+3+7,2+3,9+1,9+3,7</t>
  </si>
  <si>
    <t>282</t>
  </si>
  <si>
    <t>771592011</t>
  </si>
  <si>
    <t>Čištění vnitřních ploch po položení dlažby podlah nebo schodišť chemickými prostředky</t>
  </si>
  <si>
    <t>-1432750100</t>
  </si>
  <si>
    <t>283</t>
  </si>
  <si>
    <t>998771201</t>
  </si>
  <si>
    <t>Přesun hmot pro podlahy z dlaždic stanovený procentní sazbou (%) z ceny vodorovná dopravní vzdálenost do 50 m v objektech výšky do 6 m</t>
  </si>
  <si>
    <t>-78032035</t>
  </si>
  <si>
    <t>776</t>
  </si>
  <si>
    <t>Podlahy povlakové</t>
  </si>
  <si>
    <t>284</t>
  </si>
  <si>
    <t>776121311</t>
  </si>
  <si>
    <t>Příprava podkladu penetrace vodou ředitelná na savý podklad (válečkováním) ředěná v poměru 1:1 podlah</t>
  </si>
  <si>
    <t>1731885117</t>
  </si>
  <si>
    <t>25,3+54+54+83,1+32,2+15,4+13,5</t>
  </si>
  <si>
    <t>285</t>
  </si>
  <si>
    <t>776141112</t>
  </si>
  <si>
    <t>Příprava podkladu vyrovnání samonivelační stěrkou podlah min.pevnosti 20 MPa, tloušťky přes 3 do 5 mm</t>
  </si>
  <si>
    <t>-1200907098</t>
  </si>
  <si>
    <t>286</t>
  </si>
  <si>
    <t>776231111</t>
  </si>
  <si>
    <t>Montáž podlahovin z vinylu lepením lamel nebo čtverců standardním lepidlem</t>
  </si>
  <si>
    <t>-2005195723</t>
  </si>
  <si>
    <t>287</t>
  </si>
  <si>
    <t>28411014</t>
  </si>
  <si>
    <t>PVC vinyl heterogenní protiskluzná tl 2,00mm, nášlapná vrstva 0,70mm, třída zátěže 34/43, otlak do 0,05mm, R12, hořlavost Bfl S1</t>
  </si>
  <si>
    <t>-28959506</t>
  </si>
  <si>
    <t>277,5*1,1 'Přepočtené koeficientem množství</t>
  </si>
  <si>
    <t>288</t>
  </si>
  <si>
    <t>776411112</t>
  </si>
  <si>
    <t>Montáž soklíků lepením obvodových, výšky přes 80 do 100 mm</t>
  </si>
  <si>
    <t>-767842687</t>
  </si>
  <si>
    <t>11,5*2+2,2*2+0,2*2-0,9*6-0,8-0,7*2</t>
  </si>
  <si>
    <t>(9*2+6*2+0,2*8-0,9*4)*2</t>
  </si>
  <si>
    <t>13,85*2+6*6-0,9</t>
  </si>
  <si>
    <t>6,85*2+4,7*2+5,7*2+2,7*2+2,25*2+6*2+0,2*2-0,8*7</t>
  </si>
  <si>
    <t>289</t>
  </si>
  <si>
    <t>776421 R01</t>
  </si>
  <si>
    <t>fabionový profil pro vytahovaný soklík</t>
  </si>
  <si>
    <t>-317643231</t>
  </si>
  <si>
    <t>190,2*1,05 'Přepočtené koeficientem množství</t>
  </si>
  <si>
    <t>290</t>
  </si>
  <si>
    <t>776991121</t>
  </si>
  <si>
    <t>Ostatní práce údržba nových podlahovin po pokládce čištění základní</t>
  </si>
  <si>
    <t>1476232951</t>
  </si>
  <si>
    <t>291</t>
  </si>
  <si>
    <t>998776201</t>
  </si>
  <si>
    <t>Přesun hmot pro podlahy povlakové stanovený procentní sazbou (%) z ceny vodorovná dopravní vzdálenost do 50 m v objektech výšky do 6 m</t>
  </si>
  <si>
    <t>263777865</t>
  </si>
  <si>
    <t>781</t>
  </si>
  <si>
    <t>Dokončovací práce - obklady</t>
  </si>
  <si>
    <t>292</t>
  </si>
  <si>
    <t>781131112</t>
  </si>
  <si>
    <t>Izolace stěny pod obklad izolace nátěrem nebo stěrkou ve dvou vrstvách</t>
  </si>
  <si>
    <t>-507880146</t>
  </si>
  <si>
    <t>70,45*0,1</t>
  </si>
  <si>
    <t>293</t>
  </si>
  <si>
    <t>781131241</t>
  </si>
  <si>
    <t>Izolace stěny pod obklad izolace těsnícími izolačními pásy vnitřní kout</t>
  </si>
  <si>
    <t>1641047721</t>
  </si>
  <si>
    <t>37+12</t>
  </si>
  <si>
    <t>294</t>
  </si>
  <si>
    <t>781131242</t>
  </si>
  <si>
    <t>Izolace stěny pod obklad izolace těsnícími izolačními pásy vnější roh</t>
  </si>
  <si>
    <t>940853672</t>
  </si>
  <si>
    <t>295</t>
  </si>
  <si>
    <t>781131264</t>
  </si>
  <si>
    <t>Izolace stěny pod obklad izolace těsnícími izolačními pásy mezi podlahou a stěnu</t>
  </si>
  <si>
    <t>-2096267790</t>
  </si>
  <si>
    <t>"1.07"2*2+1,5*2-0,7*2</t>
  </si>
  <si>
    <t>"1.08"2,3*2+2*2+2,95*4+1,2*4-0,6*4-0,7</t>
  </si>
  <si>
    <t>"1.09"2*2+1,5*2-0,7*2</t>
  </si>
  <si>
    <t>"1.10"2,3*2+2*2+0,9*2+2,15*2+1,2*2+1*2-0,6*4-0,7</t>
  </si>
  <si>
    <t>"1.11"1,825*2+2,15*2-0,9</t>
  </si>
  <si>
    <t>"1.12"1,95*2+1,4*2-0,8</t>
  </si>
  <si>
    <t>"1.13"0,95*2+1,6*2+0,9*2+1,6*2-0,6*2-0,7</t>
  </si>
  <si>
    <t>296</t>
  </si>
  <si>
    <t>781474115</t>
  </si>
  <si>
    <t>Montáž obkladů vnitřních stěn z dlaždic keramických lepených flexibilním lepidlem maloformátových hladkých přes 22 do 25 ks/m2</t>
  </si>
  <si>
    <t>1557779681</t>
  </si>
  <si>
    <t>"1.04 a 1.05"1*1,5*2</t>
  </si>
  <si>
    <t>"1.06"6*0,45+1*1,5</t>
  </si>
  <si>
    <t>"1.07"(0,5*2+1,5)*1,5</t>
  </si>
  <si>
    <t>"1.08"(1+2,3+1,2*4+0,95*2+0,7)*1,5</t>
  </si>
  <si>
    <t>"1.09"(0,5*2+1,5)*1,5</t>
  </si>
  <si>
    <t>"1.10"(1,2*2+0,9+0,3+1*2+2,15*2-0,6)*1,5</t>
  </si>
  <si>
    <t>"1.11"(1,82*2+2,15*2-0,9)*1,5</t>
  </si>
  <si>
    <t>"1.12"(1,4*2+1,95*2-0,8)*1,5</t>
  </si>
  <si>
    <t>"1.13"(1,6*4+0,95*2+0,9+2-0,6*2-0,7)*1,15</t>
  </si>
  <si>
    <t>"1.15"2,1*0,45</t>
  </si>
  <si>
    <t>297</t>
  </si>
  <si>
    <t>59761039</t>
  </si>
  <si>
    <t>obklad keramický hladký přes 22 do 25ks/m2</t>
  </si>
  <si>
    <t>2012152399</t>
  </si>
  <si>
    <t>75,75*1,1 'Přepočtené koeficientem množství</t>
  </si>
  <si>
    <t>298</t>
  </si>
  <si>
    <t>781477111</t>
  </si>
  <si>
    <t>Montáž obkladů vnitřních stěn z dlaždic keramických Příplatek k cenám za plochu do 10 m2 jednotlivě</t>
  </si>
  <si>
    <t>1143459460</t>
  </si>
  <si>
    <t>299</t>
  </si>
  <si>
    <t>781494111</t>
  </si>
  <si>
    <t>Obklad - dokončující práce profily ukončovací lepené flexibilním lepidlem rohové</t>
  </si>
  <si>
    <t>-2014087408</t>
  </si>
  <si>
    <t>(27+12)*1,5</t>
  </si>
  <si>
    <t>300</t>
  </si>
  <si>
    <t>781494511</t>
  </si>
  <si>
    <t>Obklad - dokončující práce profily ukončovací lepené flexibilním lepidlem ukončovací</t>
  </si>
  <si>
    <t>1455939237</t>
  </si>
  <si>
    <t>70,45</t>
  </si>
  <si>
    <t>6+1,5*3*2+1*3+6*2+0,45*2+2,1*2+0,45*2</t>
  </si>
  <si>
    <t>301</t>
  </si>
  <si>
    <t>781495115</t>
  </si>
  <si>
    <t>Obklad - dokončující práce ostatní práce spárování silikonem</t>
  </si>
  <si>
    <t>1696946253</t>
  </si>
  <si>
    <t>302</t>
  </si>
  <si>
    <t>781495141</t>
  </si>
  <si>
    <t>Obklad - dokončující práce průnik obkladem kruhový, bez izolace do DN 30</t>
  </si>
  <si>
    <t>-184309422</t>
  </si>
  <si>
    <t>18+6</t>
  </si>
  <si>
    <t>303</t>
  </si>
  <si>
    <t>781495142</t>
  </si>
  <si>
    <t>Obklad - dokončující práce průnik obkladem kruhový, bez izolace přes DN 30 do DN 90</t>
  </si>
  <si>
    <t>-242823377</t>
  </si>
  <si>
    <t>304</t>
  </si>
  <si>
    <t>781495143</t>
  </si>
  <si>
    <t>Obklad - dokončující práce průnik obkladem kruhový, bez izolace přes DN 90</t>
  </si>
  <si>
    <t>-84614523</t>
  </si>
  <si>
    <t>305</t>
  </si>
  <si>
    <t>781495211</t>
  </si>
  <si>
    <t>Čištění vnitřních ploch po provedení obkladu stěn chemickými prostředky</t>
  </si>
  <si>
    <t>-1064986802</t>
  </si>
  <si>
    <t>306</t>
  </si>
  <si>
    <t>998781201</t>
  </si>
  <si>
    <t>Přesun hmot pro obklady keramické stanovený procentní sazbou (%) z ceny vodorovná dopravní vzdálenost do 50 m v objektech výšky do 6 m</t>
  </si>
  <si>
    <t>2085651538</t>
  </si>
  <si>
    <t>783</t>
  </si>
  <si>
    <t>Dokončovací práce - nátěry</t>
  </si>
  <si>
    <t>307</t>
  </si>
  <si>
    <t>783213011</t>
  </si>
  <si>
    <t>Preventivní napouštěcí nátěr tesařských prvků proti dřevokazným houbám, hmyzu a plísním nezabudovaných do konstrukce jednonásobný syntetický</t>
  </si>
  <si>
    <t>327910138</t>
  </si>
  <si>
    <t>70,168"palubky</t>
  </si>
  <si>
    <t>308</t>
  </si>
  <si>
    <t>783214101</t>
  </si>
  <si>
    <t>Základní nátěr tesařských konstrukcí jednonásobný syntetický</t>
  </si>
  <si>
    <t>777936344</t>
  </si>
  <si>
    <t>309</t>
  </si>
  <si>
    <t>783218111</t>
  </si>
  <si>
    <t>Lazurovací nátěr tesařských konstrukcí dvojnásobný syntetický</t>
  </si>
  <si>
    <t>1680085087</t>
  </si>
  <si>
    <t>310</t>
  </si>
  <si>
    <t>783314101</t>
  </si>
  <si>
    <t>Základní nátěr zámečnických konstrukcí jednonásobný syntetický</t>
  </si>
  <si>
    <t>-1818213684</t>
  </si>
  <si>
    <t>(4,9*8+4,8*7+4,7*5+4,6*5+7,9)*0,2</t>
  </si>
  <si>
    <t>311</t>
  </si>
  <si>
    <t>783315101</t>
  </si>
  <si>
    <t>Mezinátěr zámečnických konstrukcí jednonásobný syntetický standardní</t>
  </si>
  <si>
    <t>2135552581</t>
  </si>
  <si>
    <t>312</t>
  </si>
  <si>
    <t>783317101</t>
  </si>
  <si>
    <t>Krycí nátěr (email) zámečnických konstrukcí jednonásobný syntetický standardní</t>
  </si>
  <si>
    <t>1597962993</t>
  </si>
  <si>
    <t>784</t>
  </si>
  <si>
    <t>Dokončovací práce - malby a tapety</t>
  </si>
  <si>
    <t>313</t>
  </si>
  <si>
    <t>784181101</t>
  </si>
  <si>
    <t>Penetrace podkladu jednonásobná základní akrylátová bezbarvá v místnostech výšky do 3,80 m</t>
  </si>
  <si>
    <t>2036764080</t>
  </si>
  <si>
    <t>314</t>
  </si>
  <si>
    <t>784211101</t>
  </si>
  <si>
    <t>Malby z malířských směsí otěruvzdorných za mokra dvojnásobné, bílé za mokra otěruvzdorné výborně v místnostech výšky do 3,80 m</t>
  </si>
  <si>
    <t>2091120920</t>
  </si>
  <si>
    <t>1170,123+10</t>
  </si>
  <si>
    <t>786</t>
  </si>
  <si>
    <t>Dokončovací práce - čalounické úpravy</t>
  </si>
  <si>
    <t>315</t>
  </si>
  <si>
    <t>786626111</t>
  </si>
  <si>
    <t>Montáž zastiňujících žaluzií lamelových vnitřních nebo do oken dvojitých dřevěných</t>
  </si>
  <si>
    <t>-2050299734</t>
  </si>
  <si>
    <t>2,25*2,125*13+1,162*3,05*3+1,088*2,125*3</t>
  </si>
  <si>
    <t>316</t>
  </si>
  <si>
    <t>55346200</t>
  </si>
  <si>
    <t>žaluzie horizontální interiérové</t>
  </si>
  <si>
    <t>2132764314</t>
  </si>
  <si>
    <t>317</t>
  </si>
  <si>
    <t>998786201</t>
  </si>
  <si>
    <t>Přesun hmot pro stínění a čalounické úpravy stanovený procentní sazbou (%) z ceny vodorovná dopravní vzdálenost do 50 m v objektech výšky do 6 m</t>
  </si>
  <si>
    <t>150183972</t>
  </si>
  <si>
    <t xml:space="preserve">D_1_4_1 - Vytápění 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</si>
  <si>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</si>
  <si>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</si>
  <si>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</si>
  <si>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</si>
  <si>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</si>
  <si>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Z - Zámečnické výrobky</t>
  </si>
  <si>
    <t xml:space="preserve">    HZS - HZS</t>
  </si>
  <si>
    <t>731</t>
  </si>
  <si>
    <t>Ústřední vytápění - kotelny</t>
  </si>
  <si>
    <t>731244494</t>
  </si>
  <si>
    <t>Kotle ocelové teplovodní plynové závěsné kondenzační montáž kotlů kondenzačních ostatních typů o výkonu přes 28 do 50 kW</t>
  </si>
  <si>
    <t>soubor</t>
  </si>
  <si>
    <t>1525977275</t>
  </si>
  <si>
    <t>Viz. výkres: D.1.4.1-01, D.1.4.1-02</t>
  </si>
  <si>
    <t>48417646R1</t>
  </si>
  <si>
    <t>kotel ocelový plynový kondenzační závěsný pro vytápění, výkon 5,7-26,5kW/ TV 30kW, spotřeba plynu 3,2m3/h, integrovaná expanzní nádoba 10l, oběhové čerpadlo, přepínací ventil, pojistný ventil</t>
  </si>
  <si>
    <t>7996542</t>
  </si>
  <si>
    <t>48417646R2</t>
  </si>
  <si>
    <t xml:space="preserve">ekvitermní systémový regulátor </t>
  </si>
  <si>
    <t>1669934491</t>
  </si>
  <si>
    <t>48417646R3</t>
  </si>
  <si>
    <t>přídavný modul pro ekvitermní regulátor</t>
  </si>
  <si>
    <t>499835979</t>
  </si>
  <si>
    <t>48417646R4</t>
  </si>
  <si>
    <t>dálkové ovládání pro topnou větev (prostorový termostat)</t>
  </si>
  <si>
    <t>-144734576</t>
  </si>
  <si>
    <t>731810331</t>
  </si>
  <si>
    <t>Nucené odtahy spalin od kondenzačních kotlů soustředným potrubím vedeným svisle šikmou střechou, průměru 60/100 mm</t>
  </si>
  <si>
    <t>-239423651</t>
  </si>
  <si>
    <t>731810341</t>
  </si>
  <si>
    <t>Nucené odtahy spalin od kondenzačních kotlů prodloužení soustředného potrubí, průměru 60/100 mm</t>
  </si>
  <si>
    <t>-107839975</t>
  </si>
  <si>
    <t>998731101</t>
  </si>
  <si>
    <t>Přesun hmot pro kotelny stanovený z hmotnosti přesunovaného materiálu vodorovná dopravní vzdálenost do 50 m v objektech výšky do 6 m</t>
  </si>
  <si>
    <t>1485045034</t>
  </si>
  <si>
    <t>732</t>
  </si>
  <si>
    <t>Ústřední vytápění - strojovny</t>
  </si>
  <si>
    <t>732219301R</t>
  </si>
  <si>
    <t>Montáž ohříváku vody stojatého do 200 litrů</t>
  </si>
  <si>
    <t>786604864</t>
  </si>
  <si>
    <t>48438703R</t>
  </si>
  <si>
    <t>nepřímotopný zásobník teplé vody, stacionární, ocelový, smaltovaný s hořčíkovou anodou, objem 150L, max. provozní tlak 1,0MPa, rozměr d 590 x výška 988mm.</t>
  </si>
  <si>
    <t>769625858</t>
  </si>
  <si>
    <t>732331611</t>
  </si>
  <si>
    <t>Nádoby expanzní tlakové s membránou bez pojistného ventilu se závitovým připojením PN 0,6 o objemu 8 l</t>
  </si>
  <si>
    <t>-714665225</t>
  </si>
  <si>
    <t>732331771</t>
  </si>
  <si>
    <t>Nádoby expanzní tlakové příslušenství k expanzním nádobám souprava s upínací páskou</t>
  </si>
  <si>
    <t>1372716252</t>
  </si>
  <si>
    <t>732331777</t>
  </si>
  <si>
    <t>Nádoby expanzní tlakové příslušenství k expanzním nádobám bezpečnostní uzávěr k měření tlaku G 3/4</t>
  </si>
  <si>
    <t>773105868</t>
  </si>
  <si>
    <t>732429111R</t>
  </si>
  <si>
    <t>Montáž čerpadlové skupiny se dvěma topnými okruhy</t>
  </si>
  <si>
    <t>721793163</t>
  </si>
  <si>
    <t>42611210R</t>
  </si>
  <si>
    <t xml:space="preserve">sestava hydraulicky přizpůsobitelného rozdělovače pro 2 topné okruhy, se dvěma přímými čerpadlovými sadami (oběhová čerpadla DN15, výtlak 7,5m)   </t>
  </si>
  <si>
    <t>-307815811</t>
  </si>
  <si>
    <t>998732101</t>
  </si>
  <si>
    <t>Přesun hmot pro strojovny stanovený z hmotnosti přesunovaného materiálu vodorovná dopravní vzdálenost do 50 m v objektech výšky do 6 m</t>
  </si>
  <si>
    <t>-105186919</t>
  </si>
  <si>
    <t>733</t>
  </si>
  <si>
    <t>Ústřední vytápění - rozvodné potrubí</t>
  </si>
  <si>
    <t>733223202</t>
  </si>
  <si>
    <t>Potrubí z trubek měděných tvrdých spojovaných tvrdým pájením Ø 15/1</t>
  </si>
  <si>
    <t>-1305205351</t>
  </si>
  <si>
    <t>733223203</t>
  </si>
  <si>
    <t>Potrubí z trubek měděných tvrdých spojovaných tvrdým pájením Ø 18/1</t>
  </si>
  <si>
    <t>438484358</t>
  </si>
  <si>
    <t>733223204</t>
  </si>
  <si>
    <t>Potrubí z trubek měděných tvrdých spojovaných tvrdým pájením Ø 22/1</t>
  </si>
  <si>
    <t>-1869552864</t>
  </si>
  <si>
    <t>733223205</t>
  </si>
  <si>
    <t>Potrubí z trubek měděných tvrdých spojovaných tvrdým pájením Ø 28/1,5</t>
  </si>
  <si>
    <t>2061616225</t>
  </si>
  <si>
    <t>733224222</t>
  </si>
  <si>
    <t>Potrubí z trubek měděných Příplatek k cenám za zhotovení přípojky z trubek měděných Ø 15/1</t>
  </si>
  <si>
    <t>1656495531</t>
  </si>
  <si>
    <t>733291101</t>
  </si>
  <si>
    <t>Zkoušky těsnosti potrubí z trubek měděných Ø do 35/1,5</t>
  </si>
  <si>
    <t>-1384437884</t>
  </si>
  <si>
    <t>129+42+74+90</t>
  </si>
  <si>
    <t>998733101</t>
  </si>
  <si>
    <t>Přesun hmot pro rozvody potrubí stanovený z hmotnosti přesunovaného materiálu vodorovná dopravní vzdálenost do 50 m v objektech výšky do 6 m</t>
  </si>
  <si>
    <t>372386527</t>
  </si>
  <si>
    <t>734</t>
  </si>
  <si>
    <t>Ústřední vytápění - armatury</t>
  </si>
  <si>
    <t>734209115</t>
  </si>
  <si>
    <t>Montáž závitových armatur se 2 závity G 1 (DN 25)</t>
  </si>
  <si>
    <t>550763326</t>
  </si>
  <si>
    <t>55117234r</t>
  </si>
  <si>
    <t>filtr s magnetickou vložkou, odkalovací, 1"</t>
  </si>
  <si>
    <t>1517746277</t>
  </si>
  <si>
    <t>734211120</t>
  </si>
  <si>
    <t>Ventily odvzdušňovací závitové automatické PN 14 do 120°C G 1/2</t>
  </si>
  <si>
    <t>2059648451</t>
  </si>
  <si>
    <t>734221683R</t>
  </si>
  <si>
    <t>Termostatická hlavice kapalinová PN 10 do 110°C otopných těles VK, barva bílá, vč. montáže</t>
  </si>
  <si>
    <t>-1918007606</t>
  </si>
  <si>
    <t>734242412</t>
  </si>
  <si>
    <t>Ventily zpětné závitové PN 16 do 110°C přímé G 1/2</t>
  </si>
  <si>
    <t>1147223892</t>
  </si>
  <si>
    <t>Viz. výkres: D1.4d-01, D1.4d-02, D1.4d-03, D1.4d-04</t>
  </si>
  <si>
    <t>734261402</t>
  </si>
  <si>
    <t>Šroubení připojovací armatury radiátorů VK PN 10 do 110°C, regulační uzavíratelné rohové G 1/2 x 18</t>
  </si>
  <si>
    <t>1376493779</t>
  </si>
  <si>
    <t>734291123</t>
  </si>
  <si>
    <t>Ostatní armatury kohouty plnicí a vypouštěcí PN 10 do 90°C G 1/2</t>
  </si>
  <si>
    <t>1079491276</t>
  </si>
  <si>
    <t>734292715</t>
  </si>
  <si>
    <t>Ostatní armatury kulové kohouty PN 42 do 185°C přímé vnitřní závit G 1</t>
  </si>
  <si>
    <t>628123634</t>
  </si>
  <si>
    <t>734411101</t>
  </si>
  <si>
    <t>Teploměry technické s pevným stonkem a jímkou zadní připojení (axiální) průměr 63 mm délka stonku 50 mm</t>
  </si>
  <si>
    <t>84083282</t>
  </si>
  <si>
    <t>734421102R</t>
  </si>
  <si>
    <t>Tlakoměr s pevným stonkem a zpětnou klapkou tlak 0-4 bar průměr 63 mm spodní připojení, tlakoměrový kohout, kondenzační smyčka vč. montáže</t>
  </si>
  <si>
    <t>211526437</t>
  </si>
  <si>
    <t>998734101</t>
  </si>
  <si>
    <t>Přesun hmot pro armatury stanovený z hmotnosti přesunovaného materiálu vodorovná dopravní vzdálenost do 50 m v objektech výšky do 6 m</t>
  </si>
  <si>
    <t>654656035</t>
  </si>
  <si>
    <t>735</t>
  </si>
  <si>
    <t>Ústřední vytápění - otopná tělesa</t>
  </si>
  <si>
    <t>735152278</t>
  </si>
  <si>
    <t>Otopná tělesa panelová VK jednodesková PN 1,0 MPa, T do 110°C s jednou přídavnou přestupní plochou výšky tělesa 600 mm stavební délky / výkonu 1100 mm / 1102 W</t>
  </si>
  <si>
    <t>406910958</t>
  </si>
  <si>
    <t>735152279</t>
  </si>
  <si>
    <t>Otopná tělesa panelová VK jednodesková PN 1,0 MPa, T do 110°C s jednou přídavnou přestupní plochou výšky tělesa 600 mm stavební délky / výkonu 1200 mm / 1202 W</t>
  </si>
  <si>
    <t>548089376</t>
  </si>
  <si>
    <t>735152282</t>
  </si>
  <si>
    <t>Otopná tělesa panelová VK jednodesková PN 1,0 MPa, T do 110°C s jednou přídavnou přestupní plochou výšky tělesa 600 mm stavební délky / výkonu 1800 mm / 1804 W</t>
  </si>
  <si>
    <t>835172348</t>
  </si>
  <si>
    <t>735152471</t>
  </si>
  <si>
    <t>Otopná tělesa panelová VK dvoudesková PN 1,0 MPa, T do 110°C s jednou přídavnou přestupní plochou výšky tělesa 600 mm stavební délky / výkonu 400 mm / 515 W</t>
  </si>
  <si>
    <t>653764655</t>
  </si>
  <si>
    <t>735152473</t>
  </si>
  <si>
    <t>Otopná tělesa panelová VK dvoudesková PN 1,0 MPa, T do 110°C s jednou přídavnou přestupní plochou výšky tělesa 600 mm stavební délky / výkonu 600 mm / 773 W</t>
  </si>
  <si>
    <t>-2112953428</t>
  </si>
  <si>
    <t>735152476</t>
  </si>
  <si>
    <t>Otopná tělesa panelová VK dvoudesková PN 1,0 MPa, T do 110°C s jednou přídavnou přestupní plochou výšky tělesa 600 mm stavební délky / výkonu 900 mm / 1159 W</t>
  </si>
  <si>
    <t>1309467117</t>
  </si>
  <si>
    <t>735152481</t>
  </si>
  <si>
    <t>Otopná tělesa panelová VK dvoudesková PN 1,0 MPa, T do 110°C s jednou přídavnou přestupní plochou výšky tělesa 600 mm stavební délky / výkonu 1600 mm / 2061 W</t>
  </si>
  <si>
    <t>82734318</t>
  </si>
  <si>
    <t>735152482</t>
  </si>
  <si>
    <t>Otopná tělesa panelová VK dvoudesková PN 1,0 MPa, T do 110°C s jednou přídavnou přestupní plochou výšky tělesa 600 mm stavební délky / výkonu 1800 mm / 2318 W</t>
  </si>
  <si>
    <t>-1068989802</t>
  </si>
  <si>
    <t>735152592</t>
  </si>
  <si>
    <t>Otopná tělesa panelová VK dvoudesková PN 1,0 MPa, T do 110°C se dvěma přídavnými přestupními plochami výšky tělesa 900 mm stavební délky / výkonu 500 mm / 1157 W</t>
  </si>
  <si>
    <t>1684238651</t>
  </si>
  <si>
    <t>998735101</t>
  </si>
  <si>
    <t>Přesun hmot pro otopná tělesa stanovený z hmotnosti přesunovaného materiálu vodorovná dopravní vzdálenost do 50 m v objektech výšky do 6 m</t>
  </si>
  <si>
    <t>312428871</t>
  </si>
  <si>
    <t>Z</t>
  </si>
  <si>
    <t>Zámečnické výrobky</t>
  </si>
  <si>
    <t>767-Z01</t>
  </si>
  <si>
    <t>Montáž kovových stvebních doplňkových konstrukcí</t>
  </si>
  <si>
    <t>kg</t>
  </si>
  <si>
    <t>987805161</t>
  </si>
  <si>
    <t>767-Z52015</t>
  </si>
  <si>
    <t>Jednoduchý závěs pro potrubí vytápění, sestava, do stropu, potrubí DN15 - DN25</t>
  </si>
  <si>
    <t>-1139005202</t>
  </si>
  <si>
    <t>71346-PE01</t>
  </si>
  <si>
    <t>Montáž tepelné izolace potrubí z pěnového PE, lepené, DN do 16mm</t>
  </si>
  <si>
    <t>1868428547</t>
  </si>
  <si>
    <t>7131-PE11</t>
  </si>
  <si>
    <t>Termoizolační trubice z pěnového polyethylenu ,v základním provedení, tloušťka stěny 13 mm, vnitřní průměr 15 mm</t>
  </si>
  <si>
    <t>742172764</t>
  </si>
  <si>
    <t>71346-PE02</t>
  </si>
  <si>
    <t>Montáž tepelné izolace potrubí z pěnového PE, lepené, DN přes 16 do 25mm</t>
  </si>
  <si>
    <t>-1261310783</t>
  </si>
  <si>
    <t>42+74</t>
  </si>
  <si>
    <t>7131-PE12</t>
  </si>
  <si>
    <t>Termoizolační trubice z pěnového polyethylenu, v základním provedení, tloušťka stěny 13 mm, vnitřní průměr 18 mm</t>
  </si>
  <si>
    <t>-238536877</t>
  </si>
  <si>
    <t>7131-PE23</t>
  </si>
  <si>
    <t>Termoizolační trubice z pěnového polyethylenu, v základním provedení, tloušťka stěny 20 mm, vnitřní průměr 22 mm</t>
  </si>
  <si>
    <t>-965036920</t>
  </si>
  <si>
    <t>71346-PE03</t>
  </si>
  <si>
    <t>Montáž tepelné izolace potrubí z pěnového PE, lepené, DN přes 26 do 50mm</t>
  </si>
  <si>
    <t>1389529201</t>
  </si>
  <si>
    <t>7131-PE24</t>
  </si>
  <si>
    <t>Termoizolační trubice z pěnového polyethylenu, v základním provedení, tloušťka stěny 20 mm, vnitřní průměr 28 mm</t>
  </si>
  <si>
    <t>-269606442</t>
  </si>
  <si>
    <t>998713101</t>
  </si>
  <si>
    <t>Přesun hmot pro izolace tepelné stanovený z hmotnosti přesunovaného materiálu vodorovná dopravní vzdálenost do 50 m v objektech výšky do 6 m</t>
  </si>
  <si>
    <t>-383458215</t>
  </si>
  <si>
    <t>HZS</t>
  </si>
  <si>
    <t>799-M01</t>
  </si>
  <si>
    <t>Doregulování hydrodinamických tlaků</t>
  </si>
  <si>
    <t>hod</t>
  </si>
  <si>
    <t>2028042284</t>
  </si>
  <si>
    <t>799-M03</t>
  </si>
  <si>
    <t>Uvedení do provozu</t>
  </si>
  <si>
    <t>801126146</t>
  </si>
  <si>
    <t>799-M04</t>
  </si>
  <si>
    <t>Napuštění a odvzdušnění soustavy</t>
  </si>
  <si>
    <t>337006110</t>
  </si>
  <si>
    <t>799-M05</t>
  </si>
  <si>
    <t>Topná zkouška</t>
  </si>
  <si>
    <t>-1689620079</t>
  </si>
  <si>
    <t>D_1_4_3 -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</si>
  <si>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</si>
  <si>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</si>
  <si>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</si>
  <si>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</si>
  <si>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</si>
  <si>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</si>
  <si>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721173316</t>
  </si>
  <si>
    <t>Potrubí z trub PVC SN4 dešťové DN 125</t>
  </si>
  <si>
    <t>1722807515</t>
  </si>
  <si>
    <t>Viz. výkres: D.1.4.3-02, D.1.4.3-03</t>
  </si>
  <si>
    <t>721173317</t>
  </si>
  <si>
    <t>Potrubí z trub PVC SN4 dešťové DN 160</t>
  </si>
  <si>
    <t>-939085686</t>
  </si>
  <si>
    <t>721173401</t>
  </si>
  <si>
    <t>Potrubí z trub PVC SN4 svodné (ležaté) DN 110</t>
  </si>
  <si>
    <t>1068259562</t>
  </si>
  <si>
    <t>721173403</t>
  </si>
  <si>
    <t>Potrubí z trub PVC SN4 svodné (ležaté) DN 160</t>
  </si>
  <si>
    <t>-13538635</t>
  </si>
  <si>
    <t>721174024</t>
  </si>
  <si>
    <t>Potrubí z trub polypropylenových odpadní (svislé) DN 75</t>
  </si>
  <si>
    <t>-701469946</t>
  </si>
  <si>
    <t>721174025</t>
  </si>
  <si>
    <t>Potrubí z trub polypropylenových odpadní (svislé) DN 110</t>
  </si>
  <si>
    <t>1185554017</t>
  </si>
  <si>
    <t>721174042</t>
  </si>
  <si>
    <t>Potrubí z trub polypropylenových připojovací DN 40</t>
  </si>
  <si>
    <t>-350308635</t>
  </si>
  <si>
    <t>721174043</t>
  </si>
  <si>
    <t>Potrubí z trub polypropylenových připojovací DN 50</t>
  </si>
  <si>
    <t>1513189543</t>
  </si>
  <si>
    <t>721174045</t>
  </si>
  <si>
    <t>Potrubí z trub polypropylenových připojovací DN 110</t>
  </si>
  <si>
    <t>-1067776131</t>
  </si>
  <si>
    <t>721194104</t>
  </si>
  <si>
    <t>Vyměření přípojek na potrubí vyvedení a upevnění odpadních výpustek DN 40</t>
  </si>
  <si>
    <t>-860791220</t>
  </si>
  <si>
    <t>721194105</t>
  </si>
  <si>
    <t>Vyměření přípojek na potrubí vyvedení a upevnění odpadních výpustek DN 50</t>
  </si>
  <si>
    <t>-1185791239</t>
  </si>
  <si>
    <t>721194109</t>
  </si>
  <si>
    <t>Vyměření přípojek na potrubí vyvedení a upevnění odpadních výpustek DN 100</t>
  </si>
  <si>
    <t>-1788991696</t>
  </si>
  <si>
    <t>721211401R</t>
  </si>
  <si>
    <t>Vpusť podlahová s vodorovným odtokem DN 40/50, mechanická zápach. uzávěrka, izolační příruba, mřížka nerez 115x115, vč. montáže</t>
  </si>
  <si>
    <t>1874318879</t>
  </si>
  <si>
    <t>72121192R1</t>
  </si>
  <si>
    <t>Montáž zápachových uzávěrek DN 32/40</t>
  </si>
  <si>
    <t>-749554001</t>
  </si>
  <si>
    <t>2+1</t>
  </si>
  <si>
    <t>5516184R1</t>
  </si>
  <si>
    <t>Klalich pro úkapy DN32 se zápachovou uzávěrkou a přídavnou mechanickou uzávěrkou - kuličkou pro suchý stav</t>
  </si>
  <si>
    <t>615793426</t>
  </si>
  <si>
    <t>551602R138</t>
  </si>
  <si>
    <t>Podomítková vodní ZU pro odvod kondenzátu s přídavnou mechanickou uzávěrkou, DN32 - 100x100mm</t>
  </si>
  <si>
    <t>1221339931</t>
  </si>
  <si>
    <t>721241102</t>
  </si>
  <si>
    <t>Lapače střešních splavenin litinové DN 125</t>
  </si>
  <si>
    <t>-766829608</t>
  </si>
  <si>
    <t>894811241</t>
  </si>
  <si>
    <t>Revizní šachta z tvrdého PVC v otevřeném výkopu typ pravý/přímý/levý (DN šachty/DN trubního vedení) DN 400/160, odolnost vnějšímu tlaku 40 t, hloubka od 860 do 1230 mm</t>
  </si>
  <si>
    <t>1145485895</t>
  </si>
  <si>
    <t>721273153</t>
  </si>
  <si>
    <t>Ventilační hlavice z polypropylenu (PP) DN 110</t>
  </si>
  <si>
    <t>1684830139</t>
  </si>
  <si>
    <t>721290111</t>
  </si>
  <si>
    <t>Zkouška těsnosti kanalizace v objektech vodou do DN 125</t>
  </si>
  <si>
    <t>-2044193867</t>
  </si>
  <si>
    <t>73+44</t>
  </si>
  <si>
    <t>721290112</t>
  </si>
  <si>
    <t>Zkouška těsnosti kanalizace v objektech vodou DN 150 nebo DN 200</t>
  </si>
  <si>
    <t>1706674504</t>
  </si>
  <si>
    <t>22+26</t>
  </si>
  <si>
    <t>7221812R39</t>
  </si>
  <si>
    <t>Ochrana kanalizačního potrubí DN110 tepelnou izoalcí z minrerální vlny tl. 20mm a kašírovanou AL fólií, vč. montáže</t>
  </si>
  <si>
    <t>1995829281</t>
  </si>
  <si>
    <t>998721101</t>
  </si>
  <si>
    <t>Přesun hmot pro vnitřní kanalizace stanovený z hmotnosti přesunovaného materiálu vodorovná dopravní vzdálenost do 50 m v objektech výšky do 6 m</t>
  </si>
  <si>
    <t>-854862950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</si>
  <si>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</si>
  <si>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</si>
  <si>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</si>
  <si>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</si>
  <si>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-353164868</t>
  </si>
  <si>
    <t>18+58+44</t>
  </si>
  <si>
    <t>722174003</t>
  </si>
  <si>
    <t>Potrubí z plastových trubek z polypropylenu (PPR) svařovaných polyfuzně PN 16 (SDR 7,4) D 25 x 3,5</t>
  </si>
  <si>
    <t>42284655</t>
  </si>
  <si>
    <t>28+24</t>
  </si>
  <si>
    <t>722174004</t>
  </si>
  <si>
    <t>Potrubí z plastových trubek z polypropylenu (PPR) svařovaných polyfuzně PN 16 (SDR 7,4) D 32 x 4,4</t>
  </si>
  <si>
    <t>1645029819</t>
  </si>
  <si>
    <t>16+22</t>
  </si>
  <si>
    <t>722174005</t>
  </si>
  <si>
    <t>Potrubí z plastových trubek z polypropylenu (PPR) svařovaných polyfuzně PN 16 (SDR 7,4) D 40 x 5,5</t>
  </si>
  <si>
    <t>-400072827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</si>
  <si>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</si>
  <si>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</si>
  <si>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1582995317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</si>
  <si>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</si>
  <si>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</si>
  <si>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103531991</t>
  </si>
  <si>
    <t>28+16+7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</si>
  <si>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</si>
  <si>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</si>
  <si>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-553430574</t>
  </si>
  <si>
    <t>18+44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</si>
  <si>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</si>
  <si>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</si>
  <si>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-1519984210</t>
  </si>
  <si>
    <t>24+22</t>
  </si>
  <si>
    <t>722220111</t>
  </si>
  <si>
    <t>Armatury s jedním závitem nástěnky pro výtokový ventil G 1/2</t>
  </si>
  <si>
    <t>-233324889</t>
  </si>
  <si>
    <t>722220121</t>
  </si>
  <si>
    <t>Armatury s jedním závitem nástěnky pro baterii G 1/2</t>
  </si>
  <si>
    <t>pár</t>
  </si>
  <si>
    <t>545213176</t>
  </si>
  <si>
    <t>722224115</t>
  </si>
  <si>
    <t>Armatury s jedním závitem kohouty plnicí a vypouštěcí PN 10 G 1/2</t>
  </si>
  <si>
    <t>-373149934</t>
  </si>
  <si>
    <t>722224152</t>
  </si>
  <si>
    <t>Armatury s jedním závitem ventily kulové zahradní uzávěry PN 15 do 120° C G 1/2 - 3/4</t>
  </si>
  <si>
    <t>-2057542564</t>
  </si>
  <si>
    <t>722229101</t>
  </si>
  <si>
    <t>Armatury s jedním závitem montáž vodovodních armatur s jedním závitem ostatních typů G 1/2</t>
  </si>
  <si>
    <t>1355806121</t>
  </si>
  <si>
    <t>551212641R</t>
  </si>
  <si>
    <t>ventil pojistný rohový 1/2", 8bar</t>
  </si>
  <si>
    <t>212816614</t>
  </si>
  <si>
    <t>722231072</t>
  </si>
  <si>
    <t>Armatury se dvěma závity ventily zpětné mosazné PN 10 do 110°C G 1/2</t>
  </si>
  <si>
    <t>-1812588894</t>
  </si>
  <si>
    <t>722231074</t>
  </si>
  <si>
    <t>Armatury se dvěma závity ventily zpětné mosazné PN 10 do 110°C G 1</t>
  </si>
  <si>
    <t>-898038124</t>
  </si>
  <si>
    <t>722232043</t>
  </si>
  <si>
    <t>Armatury se dvěma závity kulové kohouty PN 42 do 185 °C přímé vnitřní závit G 1/2</t>
  </si>
  <si>
    <t>1472969467</t>
  </si>
  <si>
    <t>722232045</t>
  </si>
  <si>
    <t>Armatury se dvěma závity kulové kohouty PN 42 do 185 °C přímé vnitřní závit G 1</t>
  </si>
  <si>
    <t>-1965940588</t>
  </si>
  <si>
    <t>722232046</t>
  </si>
  <si>
    <t>Armatury se dvěma závity kulové kohouty PN 42 do 185 °C přímé vnitřní závit G 5/4</t>
  </si>
  <si>
    <t>207085329</t>
  </si>
  <si>
    <t>722234263</t>
  </si>
  <si>
    <t>Armatury se dvěma závity filtry mosazný PN 20 do 80 °C G 1/2</t>
  </si>
  <si>
    <t>948578247</t>
  </si>
  <si>
    <t>722239104</t>
  </si>
  <si>
    <t>Armatury se dvěma závity montáž vodovodních armatur se dvěma závity ostatních typů G 5/4</t>
  </si>
  <si>
    <t>-1989038108</t>
  </si>
  <si>
    <t>43633215R</t>
  </si>
  <si>
    <t>filtr domácí na studenou vodu 1" s manuální proplach, jemnost sítka 100 µm, do 40°C, PN16</t>
  </si>
  <si>
    <t>-1633078521</t>
  </si>
  <si>
    <t>722290227R</t>
  </si>
  <si>
    <t>Zkouška těsnosti vodovodního potrubí do DN 50</t>
  </si>
  <si>
    <t>-1330110314</t>
  </si>
  <si>
    <t>18+58+28+16+7+44+24+22</t>
  </si>
  <si>
    <t>722290234</t>
  </si>
  <si>
    <t>Zkoušky, proplach a desinfekce vodovodního potrubí proplach a desinfekce vodovodního potrubí do DN 80</t>
  </si>
  <si>
    <t>1082970000</t>
  </si>
  <si>
    <t>725813111</t>
  </si>
  <si>
    <t>Ventily rohové bez připojovací trubičky nebo flexi hadičky G 1/2</t>
  </si>
  <si>
    <t>1428124957</t>
  </si>
  <si>
    <t>732429212R</t>
  </si>
  <si>
    <t>Montáž cirkulačního čerpadla závitového do DN 25</t>
  </si>
  <si>
    <t>-339145698</t>
  </si>
  <si>
    <t>42611280R</t>
  </si>
  <si>
    <t>čerpadlo oběhové teplovodní závitové DN 15 cirkulační pro TUV výtlak 0,9 m Qmax 0,35 m3/h PN 10 bronzové do 80°C</t>
  </si>
  <si>
    <t>2020010051</t>
  </si>
  <si>
    <t>998722101</t>
  </si>
  <si>
    <t>Přesun hmot pro vnitřní vodovod stanovený z hmotnosti přesunovaného materiálu vodorovná dopravní vzdálenost do 50 m v objektech výšky do 6 m</t>
  </si>
  <si>
    <t>1893746245</t>
  </si>
  <si>
    <t>725</t>
  </si>
  <si>
    <t>Zdravotechnika - zařizovací předměty</t>
  </si>
  <si>
    <t>725119125</t>
  </si>
  <si>
    <t>Zařízení záchodů montáž klozetových mís závěsných na nosné stěny</t>
  </si>
  <si>
    <t>-1171625845</t>
  </si>
  <si>
    <t>1+5</t>
  </si>
  <si>
    <t>64236051</t>
  </si>
  <si>
    <t>klozet keramický bílý závěsný hluboké splachování pro handicapované</t>
  </si>
  <si>
    <t>1199844144</t>
  </si>
  <si>
    <t>55167399</t>
  </si>
  <si>
    <t>sedátko klozetové duroplastové bílé</t>
  </si>
  <si>
    <t>1618117734</t>
  </si>
  <si>
    <t>64236022R</t>
  </si>
  <si>
    <t>klozet keramický bílý závěsný hluboké splachování 510x360x350mm</t>
  </si>
  <si>
    <t>-903403598</t>
  </si>
  <si>
    <t>55167381</t>
  </si>
  <si>
    <t>sedátko klozetové duroplastové bílé s poklopem</t>
  </si>
  <si>
    <t>507441757</t>
  </si>
  <si>
    <t>725121525</t>
  </si>
  <si>
    <t>Pisoárové záchodky keramické automatické s radarovým senzorem</t>
  </si>
  <si>
    <t>-1054236226</t>
  </si>
  <si>
    <t>7251217R1</t>
  </si>
  <si>
    <t>Napájecí zdroj na lištu až pro 8 zařízení - 230/12 V, 50 Hz</t>
  </si>
  <si>
    <t>-493006004</t>
  </si>
  <si>
    <t>725219102</t>
  </si>
  <si>
    <t>Umyvadla montáž umyvadel ostatních typů na šrouby do zdiva</t>
  </si>
  <si>
    <t>-39211004</t>
  </si>
  <si>
    <t>8+1+1</t>
  </si>
  <si>
    <t>64211005</t>
  </si>
  <si>
    <t>umyvadlo keramické závěsné bílé 550x420mm</t>
  </si>
  <si>
    <t>1630771643</t>
  </si>
  <si>
    <t>64211023</t>
  </si>
  <si>
    <t>umyvadlo keramické závěsné bezbariérové bílé 640x550mm</t>
  </si>
  <si>
    <t>893716752</t>
  </si>
  <si>
    <t>64221001R</t>
  </si>
  <si>
    <t>umývátko asymetrické keramické stěnové bílé 450x250mm</t>
  </si>
  <si>
    <t>657888417</t>
  </si>
  <si>
    <t>725291722</t>
  </si>
  <si>
    <t>Doplňky zařízení koupelen a záchodů smaltované madla krakorcová sklopná, délky 834 mm</t>
  </si>
  <si>
    <t>196468405</t>
  </si>
  <si>
    <t>725339111</t>
  </si>
  <si>
    <t>Výlevky montáž výlevky</t>
  </si>
  <si>
    <t>31097671</t>
  </si>
  <si>
    <t>64271101</t>
  </si>
  <si>
    <t>výlevka keramická bílá</t>
  </si>
  <si>
    <t>920355266</t>
  </si>
  <si>
    <t>725821312</t>
  </si>
  <si>
    <t>Baterie dřezové nástěnné pákové s otáčivým kulatým ústím a délkou ramínka 300 mm</t>
  </si>
  <si>
    <t>576741610</t>
  </si>
  <si>
    <t>725822611</t>
  </si>
  <si>
    <t>Baterie umyvadlové stojánkové pákové bez výpusti</t>
  </si>
  <si>
    <t>220596462</t>
  </si>
  <si>
    <t>725822654</t>
  </si>
  <si>
    <t>Baterie umyvadlové stojánkové automatické senzorové směšovací s termostatickým ventilem</t>
  </si>
  <si>
    <t>279073704</t>
  </si>
  <si>
    <t>725851325</t>
  </si>
  <si>
    <t>Ventily odpadní pro zařizovací předměty umyvadlové bez přepadu G 5/4</t>
  </si>
  <si>
    <t>205020556</t>
  </si>
  <si>
    <t>725869101</t>
  </si>
  <si>
    <t>Zápachové uzávěrky zařizovacích předmětů montáž zápachových uzávěrek umyvadlových do DN 40</t>
  </si>
  <si>
    <t>1194984440</t>
  </si>
  <si>
    <t>1+9</t>
  </si>
  <si>
    <t>64211024</t>
  </si>
  <si>
    <t>sifon pro zdravotní umyvadlo</t>
  </si>
  <si>
    <t>-1585085093</t>
  </si>
  <si>
    <t>55166631R</t>
  </si>
  <si>
    <t>sifon umyvadlový celokovový chrom DN 32</t>
  </si>
  <si>
    <t>-1877572174</t>
  </si>
  <si>
    <t>725980122R</t>
  </si>
  <si>
    <t>Dvířka nerezová 15/20</t>
  </si>
  <si>
    <t>141433150</t>
  </si>
  <si>
    <t>998725101</t>
  </si>
  <si>
    <t>Přesun hmot pro zařizovací předměty stanovený z hmotnosti přesunovaného materiálu vodorovná dopravní vzdálenost do 50 m v objektech výšky do 6 m</t>
  </si>
  <si>
    <t>95160959</t>
  </si>
  <si>
    <t>726</t>
  </si>
  <si>
    <t>Zdravotechnika - předstěnové instalace</t>
  </si>
  <si>
    <t>726121001</t>
  </si>
  <si>
    <t>Předstěnové instalační systémy do bytových jader upevnění mezi dvě stěny pro závěsné klozety stavební výška 1120 mm</t>
  </si>
  <si>
    <t>885865554</t>
  </si>
  <si>
    <t>726121002R</t>
  </si>
  <si>
    <t>Instalační předstěna - výlevka v 1750 mm závěsná s vestavěnou splachovací nádržkou, nástěnná armatura na omítku</t>
  </si>
  <si>
    <t>-1642957973</t>
  </si>
  <si>
    <t>726121008R</t>
  </si>
  <si>
    <t>Instalační předstěna - klozet v 1120 mm závěsný do bytových jader mezi dvě stěny, bezbariérový, pro podpěry</t>
  </si>
  <si>
    <t>1134308912</t>
  </si>
  <si>
    <t>726191003R</t>
  </si>
  <si>
    <t>Ovládací tlačítko, pro splachování Start/Stop, plastové chrom, vč. montáže</t>
  </si>
  <si>
    <t>-2025866796</t>
  </si>
  <si>
    <t>726191009R</t>
  </si>
  <si>
    <t xml:space="preserve">Oddálené ovládání, pneumatické, pro 1 množství splachování, tlačítko pod omítku. Kulaté provedení, průměr 9,4 cm, materiál plast, barva chrom mat. </t>
  </si>
  <si>
    <t>-518330014</t>
  </si>
  <si>
    <t>998726111</t>
  </si>
  <si>
    <t>Přesun hmot pro instalační prefabrikáty stanovený z hmotnosti přesunovaného materiálu vodorovná dopravní vzdálenost do 50 m v objektech výšky do 6 m</t>
  </si>
  <si>
    <t>-1938566048</t>
  </si>
  <si>
    <t>D_1_4_4 - Plynová odběrná zařízení</t>
  </si>
  <si>
    <t xml:space="preserve">    723 - Zdravotechnika - vnitřní plynovod</t>
  </si>
  <si>
    <t>723</t>
  </si>
  <si>
    <t>Zdravotechnika - vnitřní plynovod</t>
  </si>
  <si>
    <t>723160204</t>
  </si>
  <si>
    <t>Přípojky k plynoměrům spojované na závit bez ochozu G 1</t>
  </si>
  <si>
    <t>766170125</t>
  </si>
  <si>
    <t>Viz. výkres: D.1.4.4-01, D.1.4.4-02</t>
  </si>
  <si>
    <t>723160334</t>
  </si>
  <si>
    <t>Přípojky k plynoměrům rozpěrky přípojek G 1</t>
  </si>
  <si>
    <t>-1875629450</t>
  </si>
  <si>
    <t>723170114R</t>
  </si>
  <si>
    <t>Potrubí z plastových trub Pe100 spojovaných elektrotvarovkami PN 0,4 MPa (SDR 11) D 32 x 3,0 mm</t>
  </si>
  <si>
    <t>-1896522342</t>
  </si>
  <si>
    <t>723170R01</t>
  </si>
  <si>
    <t>Potrubí z plastových trub Pe100 spojovaných elektrotvarovkami PN 0,4 MPa (SDR 11) D 40 x 3,7 mm</t>
  </si>
  <si>
    <t>-1799225193</t>
  </si>
  <si>
    <t>1,5</t>
  </si>
  <si>
    <t>723170R13</t>
  </si>
  <si>
    <t>472855384</t>
  </si>
  <si>
    <t>723170R23</t>
  </si>
  <si>
    <t>1598515654</t>
  </si>
  <si>
    <t>723181024</t>
  </si>
  <si>
    <t>Potrubí z měděných trubek tvrdých, spojovaných lisováním DN 25</t>
  </si>
  <si>
    <t>2122199360</t>
  </si>
  <si>
    <t>7231810R1</t>
  </si>
  <si>
    <t>Potrubí z měděných trubek tvrdých, spojovaných lisováním (mapress) DN 40</t>
  </si>
  <si>
    <t>-1925421618</t>
  </si>
  <si>
    <t>723190907R</t>
  </si>
  <si>
    <t>Odvzdušnění nebo napuštění plynovodního potrubí</t>
  </si>
  <si>
    <t>-398256267</t>
  </si>
  <si>
    <t>24+10+2</t>
  </si>
  <si>
    <t>723190909R</t>
  </si>
  <si>
    <t>Zkouška těsnosti potrubí plynovodního</t>
  </si>
  <si>
    <t>-566418420</t>
  </si>
  <si>
    <t>723190912R</t>
  </si>
  <si>
    <t>Revize plynu</t>
  </si>
  <si>
    <t>161004002</t>
  </si>
  <si>
    <t>723231163</t>
  </si>
  <si>
    <t>Armatury se dvěma závity kohouty kulové PN 42 do 185°C plnoprůtokové vnitřní závit těžká řada G 3/4</t>
  </si>
  <si>
    <t>-1570767468</t>
  </si>
  <si>
    <t>723231165</t>
  </si>
  <si>
    <t>Armatury se dvěma závity kohouty kulové PN 42 do 185°C plnoprůtokové vnitřní závit těžká řada G 1 1/4</t>
  </si>
  <si>
    <t>-819383965</t>
  </si>
  <si>
    <t>723234311</t>
  </si>
  <si>
    <t>Armatury se dvěma závity středotlaké regulátory tlaku plynu jednostupňové pro zemní plyn, výkon do 6 m3/hod</t>
  </si>
  <si>
    <t>436358326</t>
  </si>
  <si>
    <t>7232343R2</t>
  </si>
  <si>
    <t>Armatury se dvěma závity středotlaké regulátory tlaku plynu zařízení pro regulátory plynu skříňka</t>
  </si>
  <si>
    <t>154281383</t>
  </si>
  <si>
    <t>7232343R3</t>
  </si>
  <si>
    <t>1177396526</t>
  </si>
  <si>
    <t>998723101</t>
  </si>
  <si>
    <t>Přesun hmot pro vnitřní plynovod stanovený z hmotnosti přesunovaného materiálu vodorovná dopravní vzdálenost do 50 m v objektech výšky do 6 m</t>
  </si>
  <si>
    <t>590249226</t>
  </si>
  <si>
    <t>D_1_4_5 - Přípojka vody a kanalizace</t>
  </si>
  <si>
    <t xml:space="preserve">    8 - Trubní vedení</t>
  </si>
  <si>
    <t>Trubní vedení</t>
  </si>
  <si>
    <t>722270102</t>
  </si>
  <si>
    <t>Vodoměrové sestavy závitové G 1</t>
  </si>
  <si>
    <t>-1612668063</t>
  </si>
  <si>
    <t>Viz. výkres: D.1.4.5-01, D.1.4.5-02, D.1.4.5-03, D.1.4.5-04, D.1.4.5-05, D.1.4.5-06, D.1.4.5-07</t>
  </si>
  <si>
    <t>871161211</t>
  </si>
  <si>
    <t>Montáž vodovodního potrubí z plastů v otevřeném výkopu z polyetylenu PE 100 svařovaných elektrotvarovkou SDR 11/PN16 D 32 x 3,0 mm</t>
  </si>
  <si>
    <t>-1794315175</t>
  </si>
  <si>
    <t>28613170</t>
  </si>
  <si>
    <t>potrubí vodovodní PE100 SDR11 se signalizační vrstvou 100m 32x3,0mm</t>
  </si>
  <si>
    <t>-1160717982</t>
  </si>
  <si>
    <t>871315221</t>
  </si>
  <si>
    <t>Kanalizační potrubí z tvrdého PVC v otevřeném výkopu ve sklonu do 20 %, hladkého plnostěnného jednovrstvého, tuhost třídy SN 8 DN 160</t>
  </si>
  <si>
    <t>-1259333637</t>
  </si>
  <si>
    <t>871355221</t>
  </si>
  <si>
    <t>Kanalizační potrubí z tvrdého PVC v otevřeném výkopu ve sklonu do 20 %, hladkého plnostěnného jednovrstvého, tuhost třídy SN 8 DN 200</t>
  </si>
  <si>
    <t>1170682879</t>
  </si>
  <si>
    <t>831263195R</t>
  </si>
  <si>
    <t>Montáž potrubí z trub kameninových hrdlových s integrovaným těsněním Příplatek k cenám za zřízení kanalizační přípojky DN od 100 do 300</t>
  </si>
  <si>
    <t>-1711142538</t>
  </si>
  <si>
    <t>877161113R</t>
  </si>
  <si>
    <t>Montáž tvarovek na vodovodním plastovém potrubí z polyetylenu PE 100 elektrotvarovek SDR 11/PN16 T-kusů d 32</t>
  </si>
  <si>
    <t>-1057494561</t>
  </si>
  <si>
    <t>TVAROVKA ISO T-KUS</t>
  </si>
  <si>
    <t>28615011R</t>
  </si>
  <si>
    <t>elektrotvarovka T-kus rovnoramenný PE 100 PN16 D 32mm</t>
  </si>
  <si>
    <t>37932582</t>
  </si>
  <si>
    <t>87730160R</t>
  </si>
  <si>
    <t>Příplatek k ceně kanalizačního potrubí za montáž v otevřeném výkopu ve sklonu přes 20 % DN od 40 do 550</t>
  </si>
  <si>
    <t>2147263417</t>
  </si>
  <si>
    <t>87730200R</t>
  </si>
  <si>
    <t>-30126583</t>
  </si>
  <si>
    <t>877161101</t>
  </si>
  <si>
    <t>Montáž tvarovek na vodovodním plastovém potrubí z polyetylenu PE 100 elektrotvarovek SDR 11/PN16 spojek, oblouků nebo redukcí d 32</t>
  </si>
  <si>
    <t>1716921409</t>
  </si>
  <si>
    <t>2+2</t>
  </si>
  <si>
    <t>28615969</t>
  </si>
  <si>
    <t>elektrospojka SDR11 PE 100 PN16 D 32mm</t>
  </si>
  <si>
    <t>146852034</t>
  </si>
  <si>
    <t>28614199</t>
  </si>
  <si>
    <t>koleno 90° SDR11 PE 100 PN16 D 32mm</t>
  </si>
  <si>
    <t>1404683267</t>
  </si>
  <si>
    <t>877315211</t>
  </si>
  <si>
    <t>Montáž tvarovek na kanalizačním potrubí z trub z plastu z tvrdého PVC nebo z polypropylenu v otevřeném výkopu jednoosých DN 160</t>
  </si>
  <si>
    <t>-125556613</t>
  </si>
  <si>
    <t>28611359</t>
  </si>
  <si>
    <t>koleno kanalizace PVC KG 160x15°</t>
  </si>
  <si>
    <t>-1917436294</t>
  </si>
  <si>
    <t>28611361</t>
  </si>
  <si>
    <t>koleno kanalizační PVC KG 160x45°</t>
  </si>
  <si>
    <t>-196584374</t>
  </si>
  <si>
    <t>891181112</t>
  </si>
  <si>
    <t>Montáž vodovodních armatur na potrubí šoupátek nebo klapek uzavíracích v otevřeném výkopu nebo v šachtách s osazením zemní soupravy (bez poklopů) DN 40</t>
  </si>
  <si>
    <t>-148929282</t>
  </si>
  <si>
    <t>42221144</t>
  </si>
  <si>
    <t>šoupátko s PE vevařovacími konci voda PN10 DN 25/32 PE 100</t>
  </si>
  <si>
    <t>-2054901651</t>
  </si>
  <si>
    <t>891181112R</t>
  </si>
  <si>
    <t>Montáž zemní soupravy</t>
  </si>
  <si>
    <t>-1436281967</t>
  </si>
  <si>
    <t>422910720R</t>
  </si>
  <si>
    <t>souprava zemní,  Rd 1,5 m</t>
  </si>
  <si>
    <t>-1773128836</t>
  </si>
  <si>
    <t>8922300R2</t>
  </si>
  <si>
    <t>Signalizační vodič Cu 4mm2</t>
  </si>
  <si>
    <t>-1999715117</t>
  </si>
  <si>
    <t>8922300R3</t>
  </si>
  <si>
    <t xml:space="preserve">Výstražná fólie š.300mm </t>
  </si>
  <si>
    <t>1672014060</t>
  </si>
  <si>
    <t>892233122R</t>
  </si>
  <si>
    <t>Proplach a dezinfekce vodovodního potrubí DN od 40 do 70</t>
  </si>
  <si>
    <t>-774042693</t>
  </si>
  <si>
    <t>892273932R</t>
  </si>
  <si>
    <t>Dezinfekce vodovodního potrubí do DN 125</t>
  </si>
  <si>
    <t>-860725541</t>
  </si>
  <si>
    <t>892312121</t>
  </si>
  <si>
    <t>Tlakové zkoušky vzduchem těsnícími vaky ucpávkovými DN 150</t>
  </si>
  <si>
    <t>úsek</t>
  </si>
  <si>
    <t>-1952993139</t>
  </si>
  <si>
    <t>892352121</t>
  </si>
  <si>
    <t>Tlakové zkoušky vzduchem těsnícími vaky ucpávkovými DN 200</t>
  </si>
  <si>
    <t>-915033429</t>
  </si>
  <si>
    <t>894811143</t>
  </si>
  <si>
    <t>Revizní šachta z tvrdého PVC v otevřeném výkopu typ přímý (DN šachty/DN trubního vedení) DN 400/160, odolnost vnějšímu tlaku 40 t, hloubka od 1360 do 1730 mm</t>
  </si>
  <si>
    <t>1004934971</t>
  </si>
  <si>
    <t>894811263</t>
  </si>
  <si>
    <t>Revizní šachta z tvrdého PVC v otevřeném výkopu typ pravý/přímý/levý (DN šachty/DN trubního vedení) DN 400/200, odolnost vnějšímu tlaku 40 t, hloubka od 1410 do 1780 mm</t>
  </si>
  <si>
    <t>1070141823</t>
  </si>
  <si>
    <t>899401112</t>
  </si>
  <si>
    <t>Osazení poklopů litinových šoupátkových</t>
  </si>
  <si>
    <t>2076638497</t>
  </si>
  <si>
    <t>422913520</t>
  </si>
  <si>
    <t>poklop litinový typ - šoupátkový</t>
  </si>
  <si>
    <t>1489993375</t>
  </si>
  <si>
    <t>HZS4222R1</t>
  </si>
  <si>
    <t>Geodetické zaměření inženýrských sítí</t>
  </si>
  <si>
    <t>512</t>
  </si>
  <si>
    <t>869734331</t>
  </si>
  <si>
    <t>998276101</t>
  </si>
  <si>
    <t>Přesun hmot pro trubní vedení hloubené z trub z plastických hmot nebo sklolaminátových pro vodovody nebo kanalizace v otevřeném výkopu dopravní vzdálenost do 15 m</t>
  </si>
  <si>
    <t>-1911133565</t>
  </si>
  <si>
    <t>02.1 - Kmenový vývod NN za měřením</t>
  </si>
  <si>
    <t>Milan Kostka</t>
  </si>
  <si>
    <t xml:space="preserve">    741 - Elektroinstalace - silnoproud</t>
  </si>
  <si>
    <t>M - Práce a dodávky M</t>
  </si>
  <si>
    <t xml:space="preserve">    46-M - Zemní práce při extr.mont.pracích</t>
  </si>
  <si>
    <t>OST - Ostatní</t>
  </si>
  <si>
    <t>741</t>
  </si>
  <si>
    <t>Elektroinstalace - silnoproud</t>
  </si>
  <si>
    <t>741110311</t>
  </si>
  <si>
    <t>Montáž trubka ochranná do krabic plastová tuhá D do 40 mm uložená volně</t>
  </si>
  <si>
    <t>1909503561</t>
  </si>
  <si>
    <t>34571360</t>
  </si>
  <si>
    <t>trubka elektroinstalační HDPE tuhá dvouplášťová korugovaná D 32/40mm</t>
  </si>
  <si>
    <t>272896171</t>
  </si>
  <si>
    <t>1*22</t>
  </si>
  <si>
    <t>741110312</t>
  </si>
  <si>
    <t>Montáž trubka ochranná do krabic plastová tuhá D přes 40 do 90 mm uložená volně</t>
  </si>
  <si>
    <t>-350033434</t>
  </si>
  <si>
    <t>34571364</t>
  </si>
  <si>
    <t>trubka elektroinstalační HDPE tuhá dvouplášťová korugovaná D 75/90mm</t>
  </si>
  <si>
    <t>1114482159</t>
  </si>
  <si>
    <t>741122223</t>
  </si>
  <si>
    <t>Montáž kabel Cu plný kulatý žíla 4x16 až 25 mm2 uložený volně (např. CYKY)</t>
  </si>
  <si>
    <t>-564273706</t>
  </si>
  <si>
    <t>34111080</t>
  </si>
  <si>
    <t>kabel instalační jádro Cu plné izolace PVC plášť PVC 450/750V (CYKY) 4x16mm2</t>
  </si>
  <si>
    <t>957145502</t>
  </si>
  <si>
    <t>1*25</t>
  </si>
  <si>
    <t>741122231</t>
  </si>
  <si>
    <t>Montáž kabel Cu plný kulatý žíla 5x1,5 až 2,5 mm2 uložený volně (např. CYKY)</t>
  </si>
  <si>
    <t>296068189</t>
  </si>
  <si>
    <t>34111090</t>
  </si>
  <si>
    <t>kabel instalační jádro Cu plné izolace PVC plášť PVC 450/750V (CYKY) 5x1,5mm2</t>
  </si>
  <si>
    <t>-583439323</t>
  </si>
  <si>
    <t>741132133</t>
  </si>
  <si>
    <t>Ukončení kabelů 4x16 mm2 smršťovací záklopkou nebo páskem bez letování</t>
  </si>
  <si>
    <t>-642978328</t>
  </si>
  <si>
    <t>741132145</t>
  </si>
  <si>
    <t>Ukončení kabelů 5x1,5 až 4 mm2 smršťovací záklopkou nebo páskem bez letování</t>
  </si>
  <si>
    <t>820667302</t>
  </si>
  <si>
    <t>741320042</t>
  </si>
  <si>
    <t>Montáž pojistka - patrona nožová se zapojením vodičů</t>
  </si>
  <si>
    <t>-1041212902</t>
  </si>
  <si>
    <t>35825232</t>
  </si>
  <si>
    <t>pojistka nožová 50A nízkoztrátová 4,74W, provedení normální, charakteristika gG</t>
  </si>
  <si>
    <t>920863880</t>
  </si>
  <si>
    <t>1*3</t>
  </si>
  <si>
    <t>741320173</t>
  </si>
  <si>
    <t>Montáž jističů třípólových nn do 63 A s krytem</t>
  </si>
  <si>
    <t>-554150007</t>
  </si>
  <si>
    <t>35822404R</t>
  </si>
  <si>
    <t>jistič 3pólový-charakteristika B 32A komplet v krytu</t>
  </si>
  <si>
    <t>1473235704</t>
  </si>
  <si>
    <t>1*1</t>
  </si>
  <si>
    <t>741410021</t>
  </si>
  <si>
    <t>Montáž vodič uzemňovací pásek průřezu do 120 mm2 v městské zástavbě v zemi</t>
  </si>
  <si>
    <t>-398428087</t>
  </si>
  <si>
    <t>35441073</t>
  </si>
  <si>
    <t>drát D 10mm FeZn</t>
  </si>
  <si>
    <t>25295642</t>
  </si>
  <si>
    <t>22*0,63</t>
  </si>
  <si>
    <t>741420022</t>
  </si>
  <si>
    <t>Montáž svorka hromosvodná se 3 a více šrouby</t>
  </si>
  <si>
    <t>19167260</t>
  </si>
  <si>
    <t>35441996</t>
  </si>
  <si>
    <t>svorka odbočovací a spojovací pro spojování kruhových a páskových vodičů, FeZn</t>
  </si>
  <si>
    <t>103394202</t>
  </si>
  <si>
    <t>998741101</t>
  </si>
  <si>
    <t>Přesun hmot tonážní pro silnoproud v objektech v do 6 m</t>
  </si>
  <si>
    <t>-542338996</t>
  </si>
  <si>
    <t>998741192</t>
  </si>
  <si>
    <t>Příplatek k přesunu hmot tonážní 741 za zvětšený přesun do 100 m</t>
  </si>
  <si>
    <t>1869631367</t>
  </si>
  <si>
    <t>Práce a dodávky M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</si>
  <si>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</si>
  <si>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</si>
  <si>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</si>
  <si>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</si>
  <si>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</si>
  <si>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-2051175457</t>
  </si>
  <si>
    <t>460010025</t>
  </si>
  <si>
    <t>Vytyčení trasy inženýrských sítí v zastavěném prostoru</t>
  </si>
  <si>
    <t>1982059750</t>
  </si>
  <si>
    <t>460161272</t>
  </si>
  <si>
    <t>Hloubení kabelových rýh ručně š 50 cm hl 80 cm v hornině tř I skupiny 3</t>
  </si>
  <si>
    <t>903670640</t>
  </si>
  <si>
    <t>460321111</t>
  </si>
  <si>
    <t>Vodorovné přemístění horniny jakékoliv třídy stavebním kolečkem při elektromontážích do 10 m</t>
  </si>
  <si>
    <t>1075644714</t>
  </si>
  <si>
    <t>18*0,5*0,2</t>
  </si>
  <si>
    <t>460361111</t>
  </si>
  <si>
    <t>Poplatek za uložení zeminy na skládce (skládkovné) kód odpadu 17 05 04</t>
  </si>
  <si>
    <t>1999191347</t>
  </si>
  <si>
    <t>460371111</t>
  </si>
  <si>
    <t>Naložení výkopku při elektromontážích ručně z hornin třídy I skupiny 1 až 3</t>
  </si>
  <si>
    <t>-1249764000</t>
  </si>
  <si>
    <t>460431272</t>
  </si>
  <si>
    <t>Zásyp kabelových rýh ručně se zhutněním š 50 cm hl 70 cm z horniny tř I skupiny 3</t>
  </si>
  <si>
    <t>-1087095084</t>
  </si>
  <si>
    <t>460431282</t>
  </si>
  <si>
    <t>Zásyp kabelových rýh ručně se zhutněním š 50 cm hl 80 cm z horniny tř I skupiny 3</t>
  </si>
  <si>
    <t>-1609494106</t>
  </si>
  <si>
    <t>460481122</t>
  </si>
  <si>
    <t>Úprava pláně při elektromontážích v hornině třídy těžitelnosti I skupiny 3 se zhutněním ručně</t>
  </si>
  <si>
    <t>-1642862937</t>
  </si>
  <si>
    <t>460921111</t>
  </si>
  <si>
    <t>Vyspravení krytu komunikací bezesparých po překopech při elektromontážích kamenivem těženým tloušťky 3 cm</t>
  </si>
  <si>
    <t>-1250220734</t>
  </si>
  <si>
    <t>1*0,3*12</t>
  </si>
  <si>
    <t>460921122</t>
  </si>
  <si>
    <t>Vyspravení krytu komunikací po překopech při elektromontážích asfaltovým betonem tl 6 cm</t>
  </si>
  <si>
    <t>1008769715</t>
  </si>
  <si>
    <t>1*0,3*2</t>
  </si>
  <si>
    <t>468041113</t>
  </si>
  <si>
    <t>Řezání betonového podkladu nebo krytu při elektromontážích hloubky do 20 cm</t>
  </si>
  <si>
    <t>-1059565437</t>
  </si>
  <si>
    <t>1+1</t>
  </si>
  <si>
    <t>468051121</t>
  </si>
  <si>
    <t>Bourání základu betonového při elektromontážích</t>
  </si>
  <si>
    <t>873301512</t>
  </si>
  <si>
    <t>1*0,5*0,3</t>
  </si>
  <si>
    <t>469972111</t>
  </si>
  <si>
    <t>Odvoz suti a vybouraných hmot při elektromontážích do 1 km</t>
  </si>
  <si>
    <t>1439740496</t>
  </si>
  <si>
    <t>1,8+0,15</t>
  </si>
  <si>
    <t>469972121</t>
  </si>
  <si>
    <t>Příplatek k odvozu suti a vybouraných hmot při elektromontážích za každý další 1 km</t>
  </si>
  <si>
    <t>374413877</t>
  </si>
  <si>
    <t>1,95*10</t>
  </si>
  <si>
    <t>469973111</t>
  </si>
  <si>
    <t>Poplatek za uložení na skládce (skládkovné) stavebního odpadu betonového kód odpadu 17 01 01</t>
  </si>
  <si>
    <t>111689086</t>
  </si>
  <si>
    <t>1*0,50*0,3</t>
  </si>
  <si>
    <t>469973116</t>
  </si>
  <si>
    <t>Poplatek za uložení na skládce (skládkovné) stavebního odpadu směsného kód odpadu 17 09 04</t>
  </si>
  <si>
    <t>-1911346181</t>
  </si>
  <si>
    <t>OST</t>
  </si>
  <si>
    <t>Ostatní</t>
  </si>
  <si>
    <t>PPV, podružný materiál, prořez</t>
  </si>
  <si>
    <t>1646621066</t>
  </si>
  <si>
    <t>02</t>
  </si>
  <si>
    <t>Pasivní ochrana vodičů a svorek včetně dodání materiálu</t>
  </si>
  <si>
    <t>ks</t>
  </si>
  <si>
    <t>1463575958</t>
  </si>
  <si>
    <t>03</t>
  </si>
  <si>
    <t>Provedení dokumentace skutečného stavu</t>
  </si>
  <si>
    <t>-1177740815</t>
  </si>
  <si>
    <t>04</t>
  </si>
  <si>
    <t>Přesun kapacit</t>
  </si>
  <si>
    <t>387121125</t>
  </si>
  <si>
    <t>05</t>
  </si>
  <si>
    <t>Vedlejší náklady</t>
  </si>
  <si>
    <t>1570828557</t>
  </si>
  <si>
    <t>06</t>
  </si>
  <si>
    <t>Likvidace odpadu zákonným způsobem</t>
  </si>
  <si>
    <t>486234573</t>
  </si>
  <si>
    <t>07</t>
  </si>
  <si>
    <t>Úpravy EI v původním elektroměrovém rozváděči, odpojení původního demontovaného objektu</t>
  </si>
  <si>
    <t>h</t>
  </si>
  <si>
    <t>1478828081</t>
  </si>
  <si>
    <t>3+4</t>
  </si>
  <si>
    <t>02.2 - Silnoproud vlastní stavba</t>
  </si>
  <si>
    <t xml:space="preserve">      OST - Ostatní</t>
  </si>
  <si>
    <t>741110062</t>
  </si>
  <si>
    <t>Montáž trubka plastová ohebná D přes 23 do 35 mm uložená pod omítku</t>
  </si>
  <si>
    <t>-574507786</t>
  </si>
  <si>
    <t>34571073</t>
  </si>
  <si>
    <t>trubka elektroinstalační ohebná z PVC (EN) 2325</t>
  </si>
  <si>
    <t>-1948688879</t>
  </si>
  <si>
    <t>(37*3)+(50*3)+(12*3)+12+5+8</t>
  </si>
  <si>
    <t>34571074</t>
  </si>
  <si>
    <t>trubka elektroinstalační ohebná z PVC (EN) 2332</t>
  </si>
  <si>
    <t>-1867941792</t>
  </si>
  <si>
    <t>3*3</t>
  </si>
  <si>
    <t>37417349</t>
  </si>
  <si>
    <t>-1212788203</t>
  </si>
  <si>
    <t>1*10</t>
  </si>
  <si>
    <t>-1095575430</t>
  </si>
  <si>
    <t>-1815909890</t>
  </si>
  <si>
    <t>741110511</t>
  </si>
  <si>
    <t>Montáž lišta a kanálek vkládací šířky do 60 mm s víčkem</t>
  </si>
  <si>
    <t>-1384127617</t>
  </si>
  <si>
    <t>34571011</t>
  </si>
  <si>
    <t>lišta elektroinstalační vkládací 24x22mm</t>
  </si>
  <si>
    <t>-961158937</t>
  </si>
  <si>
    <t>105,714285714286*1,05 "Přepočtené koeficientem množství</t>
  </si>
  <si>
    <t>34571012</t>
  </si>
  <si>
    <t>lišta elektroinstalační vkládací 40x15mm</t>
  </si>
  <si>
    <t>443824907</t>
  </si>
  <si>
    <t>25,7142857142857*1,05 "Přepočtené koeficientem množství</t>
  </si>
  <si>
    <t>741112003</t>
  </si>
  <si>
    <t>Montáž krabice zapuštěná plastová čtyřhranná</t>
  </si>
  <si>
    <t>-1292671105</t>
  </si>
  <si>
    <t>34571524</t>
  </si>
  <si>
    <t>krabice pod omítku PVC odbočná čtvercová 125x125mm s víčkem</t>
  </si>
  <si>
    <t>-303321429</t>
  </si>
  <si>
    <t>741112061</t>
  </si>
  <si>
    <t>Montáž krabice přístrojová zapuštěná plastová kruhová</t>
  </si>
  <si>
    <t>-181647690</t>
  </si>
  <si>
    <t>34571450</t>
  </si>
  <si>
    <t>krabice pod omítku PVC přístrojová kruhová D 70mm</t>
  </si>
  <si>
    <t>-1082186786</t>
  </si>
  <si>
    <t>19+2+5+7+2+6+64+13</t>
  </si>
  <si>
    <t>741112111</t>
  </si>
  <si>
    <t>Montáž rozvodka nástěnná plastová čtyřhranná vodič D do 4 mm2</t>
  </si>
  <si>
    <t>1186984748</t>
  </si>
  <si>
    <t>34571479R</t>
  </si>
  <si>
    <t>krabice v uzavřeném provedení PP s krytím IP 66 čtvercová 100x100mm včetně svorkovnice</t>
  </si>
  <si>
    <t>1811354281</t>
  </si>
  <si>
    <t>42+43</t>
  </si>
  <si>
    <t>741120001</t>
  </si>
  <si>
    <t>Montáž vodič Cu izolovaný plný a laněný žíla 0,35-6 mm2 pod omítku (např. CY)</t>
  </si>
  <si>
    <t>1470767594</t>
  </si>
  <si>
    <t>34141027</t>
  </si>
  <si>
    <t>vodič propojovací flexibilní jádro Cu lanované izolace PVC 450/750V (H07V-K) 1x6mm2</t>
  </si>
  <si>
    <t>-1052457955</t>
  </si>
  <si>
    <t>18+12+9+5+6+(3*15)</t>
  </si>
  <si>
    <t>34141026</t>
  </si>
  <si>
    <t>vodič propojovací flexibilní jádrto Cu lanované izolace PVC 450/750V (H07V-K) 1x4 mm2</t>
  </si>
  <si>
    <t>905276918</t>
  </si>
  <si>
    <t>8+6+12+4+3+5+4</t>
  </si>
  <si>
    <t>741120005</t>
  </si>
  <si>
    <t>Montáž vodič Cu izolovaný plný a laněný žíla 25-35 mm2 pod omítku (např. CY)</t>
  </si>
  <si>
    <t>-1529136857</t>
  </si>
  <si>
    <t>34141030</t>
  </si>
  <si>
    <t>vodič propojovací flexibilní jádro Cu lanované izolace PVC 450/750V (H07V-K) 1x25mm2</t>
  </si>
  <si>
    <t>165035461</t>
  </si>
  <si>
    <t>3+20+6</t>
  </si>
  <si>
    <t>741120501</t>
  </si>
  <si>
    <t>Montáž šňůra Cu lehká a střední do 7 žil uložená volně (např. CGSG)</t>
  </si>
  <si>
    <t>1103868203</t>
  </si>
  <si>
    <t>34143202R</t>
  </si>
  <si>
    <t>kabel  Cu  jádro Cu lanované izolace PVC plášť PVC 300/500V (CGSG) 5x2,50mm2</t>
  </si>
  <si>
    <t>640762717</t>
  </si>
  <si>
    <t>3+3+3</t>
  </si>
  <si>
    <t>741122011</t>
  </si>
  <si>
    <t>Montáž kabel Cu bez ukončení uložený pod omítku plný kulatý 2x1,5 až 2,5 mm2 (např. CYKY)</t>
  </si>
  <si>
    <t>-241985348</t>
  </si>
  <si>
    <t>34111005</t>
  </si>
  <si>
    <t>kabel instalační jádro Cu plné izolace PVC plášť PVC 450/750V (CYKY) 2x1,5mm2</t>
  </si>
  <si>
    <t>-70214244</t>
  </si>
  <si>
    <t>(6*8)+5+5+5+40+5+5+10+20+30+50</t>
  </si>
  <si>
    <t>34113038R</t>
  </si>
  <si>
    <t>kabel instalační Cu jádro plášť z PVC s retardem hoření třída reakce na oheň Dcas3d2a3 450/750V (CYKY) 3x1,5mm2</t>
  </si>
  <si>
    <t>-276589860</t>
  </si>
  <si>
    <t>4+4</t>
  </si>
  <si>
    <t>741122015</t>
  </si>
  <si>
    <t>Montáž kabel Cu bez ukončení uložený pod omítku plný kulatý 3x1,5 mm2 (např. CYKY)</t>
  </si>
  <si>
    <t>-548643904</t>
  </si>
  <si>
    <t>34111030</t>
  </si>
  <si>
    <t>kabel instalační jádro Cu plné izolace PVC plášť PVC 450/750V (CYKY) 3x1,5mm2</t>
  </si>
  <si>
    <t>321209878</t>
  </si>
  <si>
    <t>50+15+15+20+40+3+3+3+3+3+3+3+3+5</t>
  </si>
  <si>
    <t>741122016</t>
  </si>
  <si>
    <t>Montáž kabel Cu bez ukončení uložený pod omítku plný kulatý 3x2,5 až 6 mm2 (např. CYKY)</t>
  </si>
  <si>
    <t>1978124263</t>
  </si>
  <si>
    <t>34111036</t>
  </si>
  <si>
    <t>kabel instalační jádro Cu plné izolace PVC plášť PVC 450/750V (CYKY) 3x2,5mm2</t>
  </si>
  <si>
    <t>1993881927</t>
  </si>
  <si>
    <t>30+12+6+5+12+18+15+30+36+63+9</t>
  </si>
  <si>
    <t>741122031</t>
  </si>
  <si>
    <t>Montáž kabel Cu bez ukončení uložený pod omítku plný kulatý 5x1,5 až 2,5 mm2 (např. CYKY)</t>
  </si>
  <si>
    <t>-312113289</t>
  </si>
  <si>
    <t>1027294599</t>
  </si>
  <si>
    <t>3+3+20+3</t>
  </si>
  <si>
    <t>34111094</t>
  </si>
  <si>
    <t>kabel instalační jádro Cu plné izolace PVC plášť PVC 450/750V (CYKY) 5x2,5mm2</t>
  </si>
  <si>
    <t>555743165</t>
  </si>
  <si>
    <t>6+6+6</t>
  </si>
  <si>
    <t>741122032</t>
  </si>
  <si>
    <t>Montáž kabel Cu bez ukončení uložený pod omítku plný kulatý 5x4 až 6 mm2 (např. CYKY)</t>
  </si>
  <si>
    <t>-630344951</t>
  </si>
  <si>
    <t>34111098</t>
  </si>
  <si>
    <t>kabel instalační jádro Cu plné izolace PVC plášť PVC 450/750V (CYKY) 5x4mm2</t>
  </si>
  <si>
    <t>1183166647</t>
  </si>
  <si>
    <t>3+5</t>
  </si>
  <si>
    <t>741122201</t>
  </si>
  <si>
    <t>Montáž kabel Cu plný kulatý žíla 2x1,5 až 6 mm2 uložený volně (např. CYKY)</t>
  </si>
  <si>
    <t>1974633360</t>
  </si>
  <si>
    <t>535163718</t>
  </si>
  <si>
    <t>5+60+10+5+20</t>
  </si>
  <si>
    <t>190569738</t>
  </si>
  <si>
    <t>1*8</t>
  </si>
  <si>
    <t>741122211</t>
  </si>
  <si>
    <t>Montáž kabel Cu plný kulatý žíla 3x1,5 až 6 mm2 uložený volně (např. CYKY)</t>
  </si>
  <si>
    <t>974401703</t>
  </si>
  <si>
    <t>-1095846045</t>
  </si>
  <si>
    <t>65+25+20+10+65+30+230+205+10+10+30+170+30+60+25+25+10+56+20+30+20+120+60+85</t>
  </si>
  <si>
    <t>-1132660456</t>
  </si>
  <si>
    <t>40+20+20+8+20+30+40+50+160+220+45+70+55+112+35+40+75</t>
  </si>
  <si>
    <t>35432540R</t>
  </si>
  <si>
    <t>kabelovápříchytka křídlová</t>
  </si>
  <si>
    <t>-108706950</t>
  </si>
  <si>
    <t>1292729694</t>
  </si>
  <si>
    <t>1671092463</t>
  </si>
  <si>
    <t>1*15</t>
  </si>
  <si>
    <t>1711426387</t>
  </si>
  <si>
    <t>2084822664</t>
  </si>
  <si>
    <t>3+6+16+20+40+12+10+6</t>
  </si>
  <si>
    <t>1768048633</t>
  </si>
  <si>
    <t>25+25+10</t>
  </si>
  <si>
    <t>741122232</t>
  </si>
  <si>
    <t>Montáž kabel Cu plný kulatý žíla 5x4 až 6 mm2 uložený volně (např. CYKY)</t>
  </si>
  <si>
    <t>1856094226</t>
  </si>
  <si>
    <t>-437082738</t>
  </si>
  <si>
    <t>741130003</t>
  </si>
  <si>
    <t>Ukončení vodič izolovaný do 4 mm2 v rozváděči nebo na přístroji</t>
  </si>
  <si>
    <t>-869071204</t>
  </si>
  <si>
    <t>741130004</t>
  </si>
  <si>
    <t>Ukončení vodič izolovaný do 6 mm2 v rozváděči nebo na přístroji</t>
  </si>
  <si>
    <t>651631298</t>
  </si>
  <si>
    <t>741130007</t>
  </si>
  <si>
    <t>Ukončení vodič izolovaný do 25 mm2 v rozváděči nebo na přístroji</t>
  </si>
  <si>
    <t>1150931395</t>
  </si>
  <si>
    <t>741130144</t>
  </si>
  <si>
    <t>Ukončení šňůra 5x0,5 až 4 mm2 se zapojením</t>
  </si>
  <si>
    <t>-766967187</t>
  </si>
  <si>
    <t>741132101</t>
  </si>
  <si>
    <t>Ukončení kabelů 2x1,5 až 4 mm2 smršťovací záklopkou nebo páskem bez letování</t>
  </si>
  <si>
    <t>2132393850</t>
  </si>
  <si>
    <t>741132103</t>
  </si>
  <si>
    <t>Ukončení kabelů 3x1,5 až 4 mm2 smršťovací záklopkou nebo páskem bez letování</t>
  </si>
  <si>
    <t>-764145062</t>
  </si>
  <si>
    <t>1745346508</t>
  </si>
  <si>
    <t>691992749</t>
  </si>
  <si>
    <t>741210003</t>
  </si>
  <si>
    <t>Montáž rozvodnice oceloplechová nebo plastová běžná do 100 kg</t>
  </si>
  <si>
    <t>-1623288185</t>
  </si>
  <si>
    <t>35718100R</t>
  </si>
  <si>
    <t>rozvaděč RMS dlevýkresu D.1.4.3-05</t>
  </si>
  <si>
    <t>-1916533428</t>
  </si>
  <si>
    <t>741231012</t>
  </si>
  <si>
    <t>Montáž svorkovnice do rozvaděčů - ochranná</t>
  </si>
  <si>
    <t>406232701</t>
  </si>
  <si>
    <t>34562905R</t>
  </si>
  <si>
    <t>svornice ochranná HOP  do krabice</t>
  </si>
  <si>
    <t>-1460775841</t>
  </si>
  <si>
    <t>741310101</t>
  </si>
  <si>
    <t>Montáž vypínač (polo)zapuštěný bezšroubové připojení 1-jednopólový</t>
  </si>
  <si>
    <t>1663709705</t>
  </si>
  <si>
    <t>34539010</t>
  </si>
  <si>
    <t>přístroj spínače jednopólového, řazení 1, 1So bezšroubové svorky</t>
  </si>
  <si>
    <t>-1381073075</t>
  </si>
  <si>
    <t>19*1</t>
  </si>
  <si>
    <t>34539049</t>
  </si>
  <si>
    <t>kryt spínače jednoduchý</t>
  </si>
  <si>
    <t>1218534758</t>
  </si>
  <si>
    <t>34539059</t>
  </si>
  <si>
    <t>rámeček jednonásobný</t>
  </si>
  <si>
    <t>226370312</t>
  </si>
  <si>
    <t>741310113</t>
  </si>
  <si>
    <t>Montáž ovladač (polo)zapuštěný bezšroubové připojení 1/0S-zapínací se signální doutnavkou</t>
  </si>
  <si>
    <t>1753948850</t>
  </si>
  <si>
    <t>34539021</t>
  </si>
  <si>
    <t>přístroj ovládače zapínacího, řazení 1/0, 1/0S, 1/0So bezšroubové svorky</t>
  </si>
  <si>
    <t>-237267519</t>
  </si>
  <si>
    <t>34539025</t>
  </si>
  <si>
    <t>LED orientační 0,5 mA, červené světlo (červený límec, červená tečka)</t>
  </si>
  <si>
    <t>-1040354233</t>
  </si>
  <si>
    <t>34539051</t>
  </si>
  <si>
    <t>kryt spínače jednoduchý, s průzorem</t>
  </si>
  <si>
    <t>-2125393913</t>
  </si>
  <si>
    <t>372389608</t>
  </si>
  <si>
    <t>741310121</t>
  </si>
  <si>
    <t>Montáž přepínač (polo)zapuštěný bezšroubové připojení 5-seriový</t>
  </si>
  <si>
    <t>-808311675</t>
  </si>
  <si>
    <t>34539012</t>
  </si>
  <si>
    <t>přístroj přepínače sériového, řazení 5 bezšroubové svorky</t>
  </si>
  <si>
    <t>1352405472</t>
  </si>
  <si>
    <t>34539050</t>
  </si>
  <si>
    <t>kryt spínače dělený</t>
  </si>
  <si>
    <t>-1428094393</t>
  </si>
  <si>
    <t>-431137422</t>
  </si>
  <si>
    <t>741310122</t>
  </si>
  <si>
    <t>Montáž přepínač (polo)zapuštěný bezšroubové připojení 6-střídavý</t>
  </si>
  <si>
    <t>1892929597</t>
  </si>
  <si>
    <t>34539016</t>
  </si>
  <si>
    <t>přístroj přepínače střídavého, řazení 6, 6So, 6S bezšroubové svorky</t>
  </si>
  <si>
    <t>-1653494843</t>
  </si>
  <si>
    <t>5*2</t>
  </si>
  <si>
    <t>387929390</t>
  </si>
  <si>
    <t>-1456394142</t>
  </si>
  <si>
    <t>741310125</t>
  </si>
  <si>
    <t>Montáž přepínač (polo)zapuštěný bezšroubové připojení 6+6-dvojitý střídavý</t>
  </si>
  <si>
    <t>982026883</t>
  </si>
  <si>
    <t>34539018</t>
  </si>
  <si>
    <t>přístroj přepínače střídavého a ovládače přepínacího, řazení 6+6/0(6+1/0) bezšroubové svorky</t>
  </si>
  <si>
    <t>505618807</t>
  </si>
  <si>
    <t>2+2+2</t>
  </si>
  <si>
    <t>-542356133</t>
  </si>
  <si>
    <t>ABB.3901GA00010B1</t>
  </si>
  <si>
    <t>Rámeček jednonásobný</t>
  </si>
  <si>
    <t>-1543417878</t>
  </si>
  <si>
    <t>741310126</t>
  </si>
  <si>
    <t>Montáž přepínač (polo)zapuštěný bezšroubové připojení 7-křížový</t>
  </si>
  <si>
    <t>-614797605</t>
  </si>
  <si>
    <t>34539014</t>
  </si>
  <si>
    <t>přístroj přepínače křížového, řazení 7, 7So bezšroubové svorky</t>
  </si>
  <si>
    <t>-601662131</t>
  </si>
  <si>
    <t>4+2+1</t>
  </si>
  <si>
    <t>1674628146</t>
  </si>
  <si>
    <t>-2083168554</t>
  </si>
  <si>
    <t>741311021</t>
  </si>
  <si>
    <t>Montáž přípojka sporáková s doutnavkou se zapojením vodičů</t>
  </si>
  <si>
    <t>546065083</t>
  </si>
  <si>
    <t>34536398R</t>
  </si>
  <si>
    <t>sporáková přípojka pod omítkou se signalizační doutnavkou, řazení 3S, 25A, 400V, IP20</t>
  </si>
  <si>
    <t>-1878698020</t>
  </si>
  <si>
    <t>1+1+1</t>
  </si>
  <si>
    <t>741313002</t>
  </si>
  <si>
    <t>Montáž zásuvka (polo)zapuštěná bezšroubové připojení 2P+PE dvojí zapojení - průběžná</t>
  </si>
  <si>
    <t>-1650625744</t>
  </si>
  <si>
    <t>34555241</t>
  </si>
  <si>
    <t>přístroj zásuvky zápustné jednonásobné, krytka s clonkami, bezšroubové svorky,průběžná</t>
  </si>
  <si>
    <t>-206884460</t>
  </si>
  <si>
    <t>3+9+1+1+1+8+1+6+7+1+17+1+1+3+1+2+1</t>
  </si>
  <si>
    <t>34555244</t>
  </si>
  <si>
    <t>přístroj zásuvky zápustné jednonásobné s optickou přepěťovou ochranou, krytka s clonkami, bezšroubové svorky</t>
  </si>
  <si>
    <t>1235818857</t>
  </si>
  <si>
    <t>2+2+2+1+1+1+1+3</t>
  </si>
  <si>
    <t>11315989</t>
  </si>
  <si>
    <t>64+13</t>
  </si>
  <si>
    <t>741313005R</t>
  </si>
  <si>
    <t>Montáž zásuvkového panelu do kancelářského stolu</t>
  </si>
  <si>
    <t>-960538644</t>
  </si>
  <si>
    <t>34555206R</t>
  </si>
  <si>
    <t>zásuvkový panel do pracovního stolu 4x16A/250V+ 1x RJ 45 komplet</t>
  </si>
  <si>
    <t>1293325992</t>
  </si>
  <si>
    <t>741313122</t>
  </si>
  <si>
    <t>Montáž zásuvek průmyslových spojovacích provedení IP 67 3P+N+PE 32 A</t>
  </si>
  <si>
    <t>1324175720</t>
  </si>
  <si>
    <t>35811311</t>
  </si>
  <si>
    <t>zásuvka spojovací 32A - 5pól, řazení 3P+N+PE IP67, šroubové svorky</t>
  </si>
  <si>
    <t>-1955557357</t>
  </si>
  <si>
    <t>741370034</t>
  </si>
  <si>
    <t>Montáž svítidlo žárovkové bytové nástěnné přisazené 2 zdroje nouzové</t>
  </si>
  <si>
    <t>338219075</t>
  </si>
  <si>
    <t>34838100R</t>
  </si>
  <si>
    <t>nouzové protipanické svítidlo LED 3 W, IP 20, vestavné,s vlastním zdrojem 1h, komplet včetně zdroje a recyklace   -   N1</t>
  </si>
  <si>
    <t>946519314</t>
  </si>
  <si>
    <t>(6*1)+2</t>
  </si>
  <si>
    <t>34838103R</t>
  </si>
  <si>
    <t>svítidlo nouzové LED 1,2 W přisazené včetně vlastního zdroje 1h, IP 44, včetně zdroje, piktogramu a recyklace   -  N2</t>
  </si>
  <si>
    <t>1154749257</t>
  </si>
  <si>
    <t>17*1</t>
  </si>
  <si>
    <t>741372021</t>
  </si>
  <si>
    <t>Montáž svítidlo LED bytové přisazené nástěnné panelové do 0,09 m2</t>
  </si>
  <si>
    <t>-607901003</t>
  </si>
  <si>
    <t>34814411R</t>
  </si>
  <si>
    <t>svítidlo LED přisazené na stěnu do 10 W, IP min. 43, včetně zdroje a recyklace, dle výběru architekta, jednotná cena do soutěže 1250 Kč   -   E</t>
  </si>
  <si>
    <t>-2145398156</t>
  </si>
  <si>
    <t>34814405R</t>
  </si>
  <si>
    <t>svítidlo LED přisazené 1x6 W, IP 20, ke kuch. lince, výklopné, včetně zdroje a recyklace   -  F</t>
  </si>
  <si>
    <t>1356122586</t>
  </si>
  <si>
    <t>3*1</t>
  </si>
  <si>
    <t>741372061</t>
  </si>
  <si>
    <t>Montáž svítidlo LED bytové přisazené stropní panelové do 0,09 m2</t>
  </si>
  <si>
    <t>-800483707</t>
  </si>
  <si>
    <t>34853167R</t>
  </si>
  <si>
    <t>svítidlo LED stropní přisazené 24W, IP 54, opal, včetně zdroje a recyklace   -   D</t>
  </si>
  <si>
    <t>1290373664</t>
  </si>
  <si>
    <t>741372111</t>
  </si>
  <si>
    <t>Montáž svítidlo LED bytové vestavné podhledové čtvercové do 0,09 m2</t>
  </si>
  <si>
    <t>-1759030864</t>
  </si>
  <si>
    <t>34823735R</t>
  </si>
  <si>
    <t>svítidlo LED vestavné kruhové 190 mm, 18W/830, kryt nanoprizma, IP 545, včetně zdroje a recyklace   -   C</t>
  </si>
  <si>
    <t>1110918873</t>
  </si>
  <si>
    <t>12*1</t>
  </si>
  <si>
    <t>741372112</t>
  </si>
  <si>
    <t>Montáž svítidlo LED bytové vestavné podhledové čtvercové do 0,36 m2</t>
  </si>
  <si>
    <t>1198326522</t>
  </si>
  <si>
    <t>34774110R</t>
  </si>
  <si>
    <t>panel osvětlovací LED dl 600mm vestavný, opl. kryt 35W, 840, IP 40, včetně zdroje a recyklace - B1</t>
  </si>
  <si>
    <t>1692812882</t>
  </si>
  <si>
    <t>3+5+3+10+10+15</t>
  </si>
  <si>
    <t>34774111R</t>
  </si>
  <si>
    <t>panel osvětlovací LED dl 600mm, vestavný,opl. kryt 32W, IP 54, 830, včetně zdroje a recyklace   -   B2</t>
  </si>
  <si>
    <t>992169609</t>
  </si>
  <si>
    <t>2+3+1+1</t>
  </si>
  <si>
    <t>741372152</t>
  </si>
  <si>
    <t>Montáž svítidlo LED průmyslové závěsné reflektor</t>
  </si>
  <si>
    <t>-1454661472</t>
  </si>
  <si>
    <t>34823741R</t>
  </si>
  <si>
    <t xml:space="preserve"> svítidlo LED závěsné s asymetrickým ref., 35 W, IP 20, včetně zdroje a recyklace    -   A</t>
  </si>
  <si>
    <t>-667318008</t>
  </si>
  <si>
    <t>741410041</t>
  </si>
  <si>
    <t>Montáž vodič uzemňovací drát nebo lano D do 10 mm v městské zástavbě</t>
  </si>
  <si>
    <t>-1712421631</t>
  </si>
  <si>
    <t>853174797</t>
  </si>
  <si>
    <t>741420021</t>
  </si>
  <si>
    <t>Montáž svorka hromosvodná se 2 šrouby</t>
  </si>
  <si>
    <t>-556743506</t>
  </si>
  <si>
    <t>35442044R</t>
  </si>
  <si>
    <t>svorka uzemnění AB včetně  pásky nerez</t>
  </si>
  <si>
    <t>2123774958</t>
  </si>
  <si>
    <t>Montáž svorka hromosvodná se 3 šrouby</t>
  </si>
  <si>
    <t>204381246</t>
  </si>
  <si>
    <t>-95289583</t>
  </si>
  <si>
    <t>1044019394</t>
  </si>
  <si>
    <t>35442002</t>
  </si>
  <si>
    <t>svorka na potrubí 2" - 61mm, FeZn</t>
  </si>
  <si>
    <t>1944445020</t>
  </si>
  <si>
    <t>741810003</t>
  </si>
  <si>
    <t>Celková prohlídka elektrického rozvodu a zařízení do 1 milionu Kč</t>
  </si>
  <si>
    <t>1632487948</t>
  </si>
  <si>
    <t>741820102</t>
  </si>
  <si>
    <t>Měření intenzity osvětlení</t>
  </si>
  <si>
    <t>1385085802</t>
  </si>
  <si>
    <t>741910411</t>
  </si>
  <si>
    <t>Montáž žlab kovový šířky do 50 mm bez víka</t>
  </si>
  <si>
    <t>-2133891605</t>
  </si>
  <si>
    <t>34575491R</t>
  </si>
  <si>
    <t>žlab kabelový pozinkovaný drátěný 2m/ks 50X50 včetně všech komponentů</t>
  </si>
  <si>
    <t>-1574789550</t>
  </si>
  <si>
    <t>14+9+9+3+3+3+2+6+2+4+4+3+6</t>
  </si>
  <si>
    <t>741910412</t>
  </si>
  <si>
    <t>Montáž žlab kovový šířky do 100 mm bez víka</t>
  </si>
  <si>
    <t>-1095337723</t>
  </si>
  <si>
    <t>34575492R</t>
  </si>
  <si>
    <t>žlab kabelový pozinkovaný drátěný 2m/ks 50X100 včtně všech komponentů</t>
  </si>
  <si>
    <t>214660842</t>
  </si>
  <si>
    <t>2+2+7+4</t>
  </si>
  <si>
    <t>741910414</t>
  </si>
  <si>
    <t>Montáž žlab kovový šířky do 250 mm bez víka</t>
  </si>
  <si>
    <t>1953797070</t>
  </si>
  <si>
    <t>34575495R</t>
  </si>
  <si>
    <t>žlab kabelový pozinkovaný drátěný 2m/ks 100X150 včetně všech komponentů</t>
  </si>
  <si>
    <t>-505397988</t>
  </si>
  <si>
    <t>12+12+5+5+6</t>
  </si>
  <si>
    <t>998741102</t>
  </si>
  <si>
    <t>Přesun hmot tonážní pro silnoproud v objektech v do 12 m</t>
  </si>
  <si>
    <t>1424140449</t>
  </si>
  <si>
    <t>837134035</t>
  </si>
  <si>
    <t>-810451934</t>
  </si>
  <si>
    <t>Zednické výpomoci při EI - sekání</t>
  </si>
  <si>
    <t>-952470697</t>
  </si>
  <si>
    <t>Zednické výpomoci při EI, hrubé zapravení</t>
  </si>
  <si>
    <t>367500234</t>
  </si>
  <si>
    <t>Provedení skutečného stavu EI</t>
  </si>
  <si>
    <t>-1067382322</t>
  </si>
  <si>
    <t>770604474</t>
  </si>
  <si>
    <t>189170437</t>
  </si>
  <si>
    <t>485892918</t>
  </si>
  <si>
    <t>02.3 - Hromosvod a uzemnění</t>
  </si>
  <si>
    <t>-699277358</t>
  </si>
  <si>
    <t>35442062</t>
  </si>
  <si>
    <t>pás zemnící 30x4mm FeZn</t>
  </si>
  <si>
    <t>334361316</t>
  </si>
  <si>
    <t>31+31+18+18+18</t>
  </si>
  <si>
    <t>35442183</t>
  </si>
  <si>
    <t>držák zemnící pásky</t>
  </si>
  <si>
    <t>1281349331</t>
  </si>
  <si>
    <t>30+30+17+17+17</t>
  </si>
  <si>
    <t>-816460</t>
  </si>
  <si>
    <t>-877959655</t>
  </si>
  <si>
    <t>(50+15)*0,63</t>
  </si>
  <si>
    <t>741420001</t>
  </si>
  <si>
    <t>Montáž drát nebo lano hromosvodné svodové D do 10 mm s podpěrou</t>
  </si>
  <si>
    <t>566652558</t>
  </si>
  <si>
    <t>35441077</t>
  </si>
  <si>
    <t>drát D 8mm AlMgSi</t>
  </si>
  <si>
    <t>1821470361</t>
  </si>
  <si>
    <t>(9*1,35)+(10*0,68)+(2*0,54)+4,05+7,41</t>
  </si>
  <si>
    <t>35441415</t>
  </si>
  <si>
    <t>podpěra vedení FeZn do zdiva 150mm</t>
  </si>
  <si>
    <t>-167123139</t>
  </si>
  <si>
    <t>10*5</t>
  </si>
  <si>
    <t>35441470</t>
  </si>
  <si>
    <t>podpěra vedení FeZn pod taškovou krytinu 100mm</t>
  </si>
  <si>
    <t>703130281</t>
  </si>
  <si>
    <t>(8*8)+(2*4)+4+10</t>
  </si>
  <si>
    <t>35441490</t>
  </si>
  <si>
    <t>podpěra vedení FeZn na hřebenáče a prejzovou krytinu 120mm</t>
  </si>
  <si>
    <t>375214871</t>
  </si>
  <si>
    <t>30+4</t>
  </si>
  <si>
    <t>1902849895</t>
  </si>
  <si>
    <t>35431031</t>
  </si>
  <si>
    <t>svorka uzemnění AlMgSi k jímací tyči, 72 x40 mm</t>
  </si>
  <si>
    <t>-1954809039</t>
  </si>
  <si>
    <t>35431039</t>
  </si>
  <si>
    <t>svorka uzemnění AlMgSi na okapové žlaby</t>
  </si>
  <si>
    <t>872617751</t>
  </si>
  <si>
    <t>10*1</t>
  </si>
  <si>
    <t>35431018</t>
  </si>
  <si>
    <t>svorka uzemnění AlMgSi připojovací</t>
  </si>
  <si>
    <t>2055438780</t>
  </si>
  <si>
    <t>35431011</t>
  </si>
  <si>
    <t>svorka uzemnění AlMgSi spojovací pro lano D 8-10 mm</t>
  </si>
  <si>
    <t>1231204163</t>
  </si>
  <si>
    <t>4*1</t>
  </si>
  <si>
    <t>35431001</t>
  </si>
  <si>
    <t>svorka uzemnění AlMgSi univerzální</t>
  </si>
  <si>
    <t>1965114681</t>
  </si>
  <si>
    <t>1888448648</t>
  </si>
  <si>
    <t>11*1</t>
  </si>
  <si>
    <t>35441986</t>
  </si>
  <si>
    <t>svorka odbočovací a spojovací pro pásek 30x4 mm, FeZn</t>
  </si>
  <si>
    <t>-2081995482</t>
  </si>
  <si>
    <t>8*1</t>
  </si>
  <si>
    <t>35431014</t>
  </si>
  <si>
    <t>svorka uzemnění AlMgSi zkušební, 81 mm</t>
  </si>
  <si>
    <t>428236793</t>
  </si>
  <si>
    <t>741420051</t>
  </si>
  <si>
    <t>Montáž vedení hromosvodné-úhelník nebo trubka s držáky do zdiva</t>
  </si>
  <si>
    <t>-1634220590</t>
  </si>
  <si>
    <t>35441830</t>
  </si>
  <si>
    <t>úhelník ochranný na ochranu svodu - 1700mm, FeZn</t>
  </si>
  <si>
    <t>-1867966766</t>
  </si>
  <si>
    <t>35441836</t>
  </si>
  <si>
    <t>držák ochranného úhelníku do zdiva, FeZn</t>
  </si>
  <si>
    <t>1502796821</t>
  </si>
  <si>
    <t>10*2</t>
  </si>
  <si>
    <t>741420054</t>
  </si>
  <si>
    <t>Montáž vedení hromosvodné-tvarování prvku</t>
  </si>
  <si>
    <t>1682237494</t>
  </si>
  <si>
    <t>741420083</t>
  </si>
  <si>
    <t>Montáž vedení hromosvodné-štítek k označení svodu</t>
  </si>
  <si>
    <t>-329543982</t>
  </si>
  <si>
    <t>35442110</t>
  </si>
  <si>
    <t>štítek plastový - čísla svodů</t>
  </si>
  <si>
    <t>1306919863</t>
  </si>
  <si>
    <t>(11*2)+2</t>
  </si>
  <si>
    <t>741430004</t>
  </si>
  <si>
    <t>Montáž tyč jímací délky do 3 m na střešní hřeben</t>
  </si>
  <si>
    <t>-232842356</t>
  </si>
  <si>
    <t>35442153</t>
  </si>
  <si>
    <t>tyč jímací s rovným koncem 16/10 3000 (2000/1000)mm AlMgSi</t>
  </si>
  <si>
    <t>-341992887</t>
  </si>
  <si>
    <t>35442268</t>
  </si>
  <si>
    <t>držák jímací tyče na krov horní, Fezn, 350 mm</t>
  </si>
  <si>
    <t>-452481619</t>
  </si>
  <si>
    <t>35442269</t>
  </si>
  <si>
    <t>držák jímací tyče na krov dolní, FeZn, 800 mm</t>
  </si>
  <si>
    <t>894922673</t>
  </si>
  <si>
    <t>35442102R</t>
  </si>
  <si>
    <t>stříška ochranná dolní  AlMgSi</t>
  </si>
  <si>
    <t>452657719</t>
  </si>
  <si>
    <t>35442103R</t>
  </si>
  <si>
    <t>stříška ochranná horní AlMgSi</t>
  </si>
  <si>
    <t>1296752622</t>
  </si>
  <si>
    <t>741430005R</t>
  </si>
  <si>
    <t>Montáž pomocného jímače</t>
  </si>
  <si>
    <t>301102356</t>
  </si>
  <si>
    <t>35441050R.</t>
  </si>
  <si>
    <t>pomocný jímač 600 mm AlMgSi ze svorek a drátu</t>
  </si>
  <si>
    <t>486368126</t>
  </si>
  <si>
    <t>741810001</t>
  </si>
  <si>
    <t>Celková prohlídka elektrického rozvodu a zařízení do 100 000,- Kč</t>
  </si>
  <si>
    <t>-1732330760</t>
  </si>
  <si>
    <t>-1548868667</t>
  </si>
  <si>
    <t>-373197963</t>
  </si>
  <si>
    <t>219448035</t>
  </si>
  <si>
    <t>357484516</t>
  </si>
  <si>
    <t>-2094320342</t>
  </si>
  <si>
    <t>402959836</t>
  </si>
  <si>
    <t>1386835074</t>
  </si>
  <si>
    <t>679748262</t>
  </si>
  <si>
    <t>D.1.5.1 - Jednotný čas</t>
  </si>
  <si>
    <t>D1 - TECHNOLOGIE</t>
  </si>
  <si>
    <t>D2 - ROZVODY</t>
  </si>
  <si>
    <t xml:space="preserve">    D3 - OSTATNÍ</t>
  </si>
  <si>
    <t>D1</t>
  </si>
  <si>
    <t>TECHNOLOGIE</t>
  </si>
  <si>
    <t>Pol1</t>
  </si>
  <si>
    <t>Řídící jednotka (hlavní hodiny) systému jednotného času, montáž do datového rozvaděče, 19“, 1U, kompatibilní s datovým rozvaděčem systému strukturované kabeláže</t>
  </si>
  <si>
    <t>Pol2</t>
  </si>
  <si>
    <t>Analogové interiérové hodiny, plastové montáž na stěnu, systémové, číselník s číslicemi</t>
  </si>
  <si>
    <t>Pol3</t>
  </si>
  <si>
    <t>Analogové interiérové hodiny, oboustranné, plastové montáž na stěnu, systémové, číselník s číslicemi</t>
  </si>
  <si>
    <t>kpl</t>
  </si>
  <si>
    <t>Pol4</t>
  </si>
  <si>
    <t>Systémová konzole pro svěšení oboustranných hodin ze stropu</t>
  </si>
  <si>
    <t>Pol5</t>
  </si>
  <si>
    <t>Digitální analogové hodiny, systémové, montáž na stěnu</t>
  </si>
  <si>
    <t>Pol6</t>
  </si>
  <si>
    <t>Školní zvonek, systémový, 19,28V DC, 20mA, 95dB/1m</t>
  </si>
  <si>
    <t>Pol7</t>
  </si>
  <si>
    <t>Přijímač signálu jednotného času, včetně připevňovacího a spojovacího materiálu</t>
  </si>
  <si>
    <t>Pol8</t>
  </si>
  <si>
    <t>Napájecí zdroj pro školní zvonky</t>
  </si>
  <si>
    <t>Pol9</t>
  </si>
  <si>
    <t>Přívod síťověho napětí 230V je součástí profese silnoproud</t>
  </si>
  <si>
    <t>Pol10</t>
  </si>
  <si>
    <t>Drobný elektroinstalační materiál</t>
  </si>
  <si>
    <t>D2</t>
  </si>
  <si>
    <t>ROZVODY</t>
  </si>
  <si>
    <t>Pol11</t>
  </si>
  <si>
    <t>Kabel JYTY 2x1mm</t>
  </si>
  <si>
    <t>Pol12</t>
  </si>
  <si>
    <t>Elektroinstalační lišta, spojovacího a připevňovacího materiálu</t>
  </si>
  <si>
    <t>Pol13</t>
  </si>
  <si>
    <t>Eletroinstalační trubka tuhá, včetně spojovacího a upevňovacího materiálu</t>
  </si>
  <si>
    <t>Pol14</t>
  </si>
  <si>
    <t>Eletroinstalační trubka ohebná, včetně spojovacího a upevňovacího materiálu</t>
  </si>
  <si>
    <t>Pol15</t>
  </si>
  <si>
    <t>Vysekání drážky potřebných rozměrů</t>
  </si>
  <si>
    <t>Pol16</t>
  </si>
  <si>
    <t>Příchytka pro kabely (1-10 kabel JYTY 2x1mm)</t>
  </si>
  <si>
    <t>Pol17</t>
  </si>
  <si>
    <t>Prostup na střechu je součástí dodávky stavby</t>
  </si>
  <si>
    <t>Pol18</t>
  </si>
  <si>
    <t>Veškeré stavební – zednické práce jsou součástí profese stavby</t>
  </si>
  <si>
    <t>Pol19</t>
  </si>
  <si>
    <t>Certifikovaná protipožární ucpávka</t>
  </si>
  <si>
    <t>Pol20</t>
  </si>
  <si>
    <t>Drobný instalační a spojovací materiál</t>
  </si>
  <si>
    <t>D3</t>
  </si>
  <si>
    <t>OSTATNÍ</t>
  </si>
  <si>
    <t>M001</t>
  </si>
  <si>
    <t>OŽIVENÍ A ODZKOUŠENÍ SYSTÉMU</t>
  </si>
  <si>
    <t>1847345360</t>
  </si>
  <si>
    <t>M002</t>
  </si>
  <si>
    <t>VÝCHOZÍ REVIZE</t>
  </si>
  <si>
    <t>-2144600403</t>
  </si>
  <si>
    <t>M003</t>
  </si>
  <si>
    <t>MĚŘENÍ SIGNÁLU PŘIJÍMAČE SIGNÁLU</t>
  </si>
  <si>
    <t>-2094621821</t>
  </si>
  <si>
    <t>M004</t>
  </si>
  <si>
    <t>ZAŘÍZENÍ STAVENIŠTĚ</t>
  </si>
  <si>
    <t>-2141633473</t>
  </si>
  <si>
    <t>M005</t>
  </si>
  <si>
    <t>POMOCNÉ ZEDNICKÉ PRÁCE</t>
  </si>
  <si>
    <t>-579082370</t>
  </si>
  <si>
    <t>M006</t>
  </si>
  <si>
    <t>ÚKLID STAVBY</t>
  </si>
  <si>
    <t>-226813082</t>
  </si>
  <si>
    <t>M007</t>
  </si>
  <si>
    <t>LIKVIDACE ODPADŮ</t>
  </si>
  <si>
    <t>1201394130</t>
  </si>
  <si>
    <t>M008</t>
  </si>
  <si>
    <t>STAVENIŠTNÍ A MIMOSTAVENIŠTNÍ DOPRAVA</t>
  </si>
  <si>
    <t>2017490831</t>
  </si>
  <si>
    <t>M009</t>
  </si>
  <si>
    <t>PROJEKČNÍ PORADENSTVÍ</t>
  </si>
  <si>
    <t>-1969216290</t>
  </si>
  <si>
    <t>M010</t>
  </si>
  <si>
    <t>DOKUMENTACE SKUTEČNÉHO STAVU</t>
  </si>
  <si>
    <t>-792265496</t>
  </si>
  <si>
    <t>M011</t>
  </si>
  <si>
    <t>CESTOVNÉ</t>
  </si>
  <si>
    <t>297481210</t>
  </si>
  <si>
    <t>M012</t>
  </si>
  <si>
    <t xml:space="preserve">PPV </t>
  </si>
  <si>
    <t>329554986</t>
  </si>
  <si>
    <t>D.1.5.2 - Nouzové volání</t>
  </si>
  <si>
    <t>Pol22</t>
  </si>
  <si>
    <t>Komplet sada nouzového volání: řídící (vyhodnocovací jednotka) systému nouzového volání, systémová, integrovaný zdroj, volně programovatelné výstupní relé: Táhlo nouzového volání, systémové: Jednotka pro aktivaci nouzového volání a jeho restartování, systémová: Resetovací jednotka, systémová: Indikační prvek, systémový</t>
  </si>
  <si>
    <t>Pol23</t>
  </si>
  <si>
    <t>Přídavný opticko akustický prvek</t>
  </si>
  <si>
    <t>Pol24</t>
  </si>
  <si>
    <t>GSM komunikátor, komplet včetně antény, možnost přenášení informací na alespoň 4 telefonní čísla, přenos informace aktivace systému nouzového volání</t>
  </si>
  <si>
    <t>Pol25</t>
  </si>
  <si>
    <t>SIM karta do GSM komunikátoru je součástí dodávky investora</t>
  </si>
  <si>
    <t>Pol26</t>
  </si>
  <si>
    <t>Komplet vybavená reléová skříňka, prostor pro práci s rozvody</t>
  </si>
  <si>
    <t>Pol27</t>
  </si>
  <si>
    <t>Pol28</t>
  </si>
  <si>
    <t>Kabel J-Y(St)Y 4x2x0,8</t>
  </si>
  <si>
    <t>Pol29</t>
  </si>
  <si>
    <t>Příchytka pro kabel</t>
  </si>
  <si>
    <t>Pol30</t>
  </si>
  <si>
    <t>K001</t>
  </si>
  <si>
    <t>-117665230</t>
  </si>
  <si>
    <t>-2055966669</t>
  </si>
  <si>
    <t>K002</t>
  </si>
  <si>
    <t>ZAŠKOLENÍ OBSLUHY</t>
  </si>
  <si>
    <t>-1096584463</t>
  </si>
  <si>
    <t>K003</t>
  </si>
  <si>
    <t>-809439530</t>
  </si>
  <si>
    <t>K004</t>
  </si>
  <si>
    <t>609531439</t>
  </si>
  <si>
    <t>K005</t>
  </si>
  <si>
    <t>-1915425083</t>
  </si>
  <si>
    <t>K006</t>
  </si>
  <si>
    <t>-1509856146</t>
  </si>
  <si>
    <t>K007</t>
  </si>
  <si>
    <t>375796720</t>
  </si>
  <si>
    <t>K008</t>
  </si>
  <si>
    <t>-140739590</t>
  </si>
  <si>
    <t>K009</t>
  </si>
  <si>
    <t>1263540319</t>
  </si>
  <si>
    <t>K010</t>
  </si>
  <si>
    <t>-1919731828</t>
  </si>
  <si>
    <t>K011</t>
  </si>
  <si>
    <t>PPV</t>
  </si>
  <si>
    <t>-1228488814</t>
  </si>
  <si>
    <t>D.1.5.3 - Školní rozhlas</t>
  </si>
  <si>
    <t>Pol31</t>
  </si>
  <si>
    <t>Ústředna rozhlasu, připojení mikrofoní stanice, rozdělení do 6ti oddělených zón (možnost hlásit do každé zvlášť i do všech najednou), možnost pouštění různých zvukových programů (mp3, usb, …),montáž do datového rozvaděče, 19“, U2, kompatibilní s datovým rozvaděčem systému strukturované kabeláže</t>
  </si>
  <si>
    <t>Pol32</t>
  </si>
  <si>
    <t>Systémový mikrofoní stanice, možnost hlásit do každé zóny zvlášť i do všech společně, montáž na stůl i na zeď</t>
  </si>
  <si>
    <t>Pol33</t>
  </si>
  <si>
    <t>Kovový zvukový reproduktor, montáž na stěnu, systémový</t>
  </si>
  <si>
    <t>Pol34</t>
  </si>
  <si>
    <t>Pol35</t>
  </si>
  <si>
    <t>Kabel FTP cat.6A</t>
  </si>
  <si>
    <t>Pol36</t>
  </si>
  <si>
    <t>Příchytka pro kabel (1-6 kabelů)</t>
  </si>
  <si>
    <t>K012</t>
  </si>
  <si>
    <t>1344734759</t>
  </si>
  <si>
    <t>1159733464</t>
  </si>
  <si>
    <t>512027229</t>
  </si>
  <si>
    <t>-675982831</t>
  </si>
  <si>
    <t>K013</t>
  </si>
  <si>
    <t>1121838129</t>
  </si>
  <si>
    <t>K014</t>
  </si>
  <si>
    <t>-541507658</t>
  </si>
  <si>
    <t>-1905406003</t>
  </si>
  <si>
    <t>K015</t>
  </si>
  <si>
    <t>-425566952</t>
  </si>
  <si>
    <t>-1489768568</t>
  </si>
  <si>
    <t>870265814</t>
  </si>
  <si>
    <t>-937073830</t>
  </si>
  <si>
    <t>K016</t>
  </si>
  <si>
    <t>-1042946623</t>
  </si>
  <si>
    <t>D.1.5.4 - Strukturovaná kabeláž</t>
  </si>
  <si>
    <t>Pol37</t>
  </si>
  <si>
    <t>Datový rozvaděč, 19", nástěnný, 42U, prosklené dveře, uzamykatelné dveře, kompatibilní s pasivními / aktivními prvky, 800mm x 1000mm (šířka x hloubka), na kolečkách, včetně spojovacího a připevňovacího materiálu</t>
  </si>
  <si>
    <t>Pol38</t>
  </si>
  <si>
    <t>Ventilátor, 19“, 1U, kompatibilní s datovým rozvaděčem, 3 ventilátory, bimetalový termostat</t>
  </si>
  <si>
    <t>Pol39</t>
  </si>
  <si>
    <t>Napájecí panel, 5x 230V, přepětová ochrana, 19", 2U, kompatibilní s datovým rozvaděčem</t>
  </si>
  <si>
    <t>Pol40</t>
  </si>
  <si>
    <t>Vyvazovací panel, 19", 1U, kompatibilní s datovým rozvaděčem</t>
  </si>
  <si>
    <t>Pol41</t>
  </si>
  <si>
    <t>Osvětlovací jednotka, 19", 0,5U, kompatibilní s datovým rozvaděčem</t>
  </si>
  <si>
    <t>Pol42</t>
  </si>
  <si>
    <t>Vyvazovací háček, kompatibilní s datovým rozvaděčem</t>
  </si>
  <si>
    <t>Pol43</t>
  </si>
  <si>
    <t>Patch panel, 24xRJ45, cat.6A, svorkovnice, vyvazovací lišta, 19", 1U, kompatibilní s datovým rozvaděčem</t>
  </si>
  <si>
    <t>Pol44</t>
  </si>
  <si>
    <t>Datová zásuvka, 2xRJ45, cat.6A, zápustná montáž, stejný vzhled se silnoproudými komponenty</t>
  </si>
  <si>
    <t>Pol45</t>
  </si>
  <si>
    <t>Datová zásuvka, 2xRJ45, cat.6A, povrchová montáž, stejný vzhled se silnoproudými komponenty</t>
  </si>
  <si>
    <t>Pol46</t>
  </si>
  <si>
    <t>Datová zásuvka, 2xRJ45, cat.6A, montáž do konstrukce stolu (do montážního panelu), stejný vzhled se silnoproudými komponenty</t>
  </si>
  <si>
    <t>Pol47</t>
  </si>
  <si>
    <t>Montážní panel zásuvky 2xRJ45, cat.6A do stolu</t>
  </si>
  <si>
    <t>Pol48</t>
  </si>
  <si>
    <t>RJ45 konektor, cat.6A</t>
  </si>
  <si>
    <t>Pol49</t>
  </si>
  <si>
    <t>Keystone RJ45, cat.6A, kompatibilní s datovou zásuvkou</t>
  </si>
  <si>
    <t>Pol50</t>
  </si>
  <si>
    <t>Patch kabel, cat.6A, 2m</t>
  </si>
  <si>
    <t>Pol51</t>
  </si>
  <si>
    <t>Patch kabel, cat.6A, 6m</t>
  </si>
  <si>
    <t>Pol52</t>
  </si>
  <si>
    <t>Připojovací prvek pro připojení sdělovacího kabelu společnosti CETIN (prvek musí být upřesněn společností CETIN)</t>
  </si>
  <si>
    <t>Pol53</t>
  </si>
  <si>
    <t>IP dveřní audio video telefon, IP komunikace, PoE napájení, možnost ovládání elektrického zámku, zápustná montáž do stěny, možnost rozšíření o systémovou bezkontaktní čtečku bezkontaktních karet</t>
  </si>
  <si>
    <t>Pol54</t>
  </si>
  <si>
    <t>IP stolní audio video telefon, IP komunikace, PoE napájení, instalace na stůl</t>
  </si>
  <si>
    <t>Pol55</t>
  </si>
  <si>
    <t>Elektrický zámek / otvírač, 12V DC, maximální proudový odběr 500mA</t>
  </si>
  <si>
    <t>Pol56</t>
  </si>
  <si>
    <t>Přídavný zdroj, 12V/1,5A (trvale)</t>
  </si>
  <si>
    <t>Pol57</t>
  </si>
  <si>
    <t>Aktivní prvky jsou součástí dodávky investora</t>
  </si>
  <si>
    <t>Pol58</t>
  </si>
  <si>
    <t>Prostup vně objekt je součástí dodávky stavby</t>
  </si>
  <si>
    <t>Pol59</t>
  </si>
  <si>
    <t>Pol60</t>
  </si>
  <si>
    <t>Kabel F/FTP cat.6A</t>
  </si>
  <si>
    <t>Pol61</t>
  </si>
  <si>
    <t>Vyhotovení kabelové trasy pro sdělovací kabel společnosti CETIN (tuhé / ohebné trubky), nutná koordinace se společností CETIN</t>
  </si>
  <si>
    <t>Pol62</t>
  </si>
  <si>
    <t>Příchytka pro kabely (1-18 kabelu FTP cat.6A)</t>
  </si>
  <si>
    <t>Pol63</t>
  </si>
  <si>
    <t>K017</t>
  </si>
  <si>
    <t>2031974727</t>
  </si>
  <si>
    <t>-983330304</t>
  </si>
  <si>
    <t>K018</t>
  </si>
  <si>
    <t>CERTIFIKAČNÍ MĚŘENÍ, VYSTAVENÍ SYSTÉMOVÉ ZÁRUKY NA 25 LET</t>
  </si>
  <si>
    <t>1351487101</t>
  </si>
  <si>
    <t>1529235354</t>
  </si>
  <si>
    <t>K019</t>
  </si>
  <si>
    <t>1870399677</t>
  </si>
  <si>
    <t>K020</t>
  </si>
  <si>
    <t>-1073029635</t>
  </si>
  <si>
    <t>K021</t>
  </si>
  <si>
    <t>-417907418</t>
  </si>
  <si>
    <t>1312012248</t>
  </si>
  <si>
    <t>K022</t>
  </si>
  <si>
    <t>-2139371710</t>
  </si>
  <si>
    <t>-1047690998</t>
  </si>
  <si>
    <t>K023</t>
  </si>
  <si>
    <t>-1877055450</t>
  </si>
  <si>
    <t>K024</t>
  </si>
  <si>
    <t>-542576008</t>
  </si>
  <si>
    <t>D.1.5.5 - Společná televizní anténa</t>
  </si>
  <si>
    <t>Pol64</t>
  </si>
  <si>
    <t>Stožár pro uchycení antén, včetně spojovacího a připevňovacího materiálu</t>
  </si>
  <si>
    <t>Pol65</t>
  </si>
  <si>
    <t>Anténa BU-267, včetně spojovacího a upevňovacího materiálu</t>
  </si>
  <si>
    <t>Pol66</t>
  </si>
  <si>
    <t>Anténa DAT HD, včetně spojovacího a upevňovacího materiálu</t>
  </si>
  <si>
    <t>Pol67</t>
  </si>
  <si>
    <t>Anténa FM-200, včetně spojovacího a upevňovacího materiálu</t>
  </si>
  <si>
    <t>Pol68</t>
  </si>
  <si>
    <t>Plechová skříň (rozvodnice), kompatibilní s komponenty STA (programovatelný zesilovač, rozbočovat), včetně spojovacího a připevňovacího materiálu, dostatečný prostor pro práci s rozvody</t>
  </si>
  <si>
    <t>Pol69</t>
  </si>
  <si>
    <t>Digitální programovatelný zesilovač</t>
  </si>
  <si>
    <t>Pol70</t>
  </si>
  <si>
    <t>Rozbočovač, XGVS-6, včetně spojovacího a připevňovacího materiálu</t>
  </si>
  <si>
    <t>Pol71</t>
  </si>
  <si>
    <t>Útlumový článek FAM 10 dB</t>
  </si>
  <si>
    <t>Pol72</t>
  </si>
  <si>
    <t>Zakončovací odpor F-59T</t>
  </si>
  <si>
    <t>Pol73</t>
  </si>
  <si>
    <t>Koncová zásuvka STA TV/SAT/R, BC-100, stejný vzhled jako datové silnoproudé komponenty, zápustná montáž</t>
  </si>
  <si>
    <t>Pol74</t>
  </si>
  <si>
    <t>Koaxiální kabel 6,6mm, venkovní, PE, vnitřní vodič 1,13mm Cu, opletení AL, černý, 75Ω</t>
  </si>
  <si>
    <t>Pol75</t>
  </si>
  <si>
    <t>Koaxiální kabel 6,6mm, vnitřní, PVC, vnitřní vodič 1,13mm Cu, opletení AL, bílý, 75Ω</t>
  </si>
  <si>
    <t>Pol76</t>
  </si>
  <si>
    <t>Pol77</t>
  </si>
  <si>
    <t>Příchytka pro kabely (1-10 koaxiálních kabelů)</t>
  </si>
  <si>
    <t>Pol78</t>
  </si>
  <si>
    <t>Veškeré stavební - zednícké práce jsou součástí profese stavby</t>
  </si>
  <si>
    <t>Pol79</t>
  </si>
  <si>
    <t>-1341543546</t>
  </si>
  <si>
    <t>-2112201449</t>
  </si>
  <si>
    <t>K025</t>
  </si>
  <si>
    <t>MĚŘENÍ SIGNÁLU STA</t>
  </si>
  <si>
    <t>1079257959</t>
  </si>
  <si>
    <t>-1171636027</t>
  </si>
  <si>
    <t>K026</t>
  </si>
  <si>
    <t>-478562558</t>
  </si>
  <si>
    <t>K027</t>
  </si>
  <si>
    <t>-1325480069</t>
  </si>
  <si>
    <t>K028</t>
  </si>
  <si>
    <t>1793972142</t>
  </si>
  <si>
    <t>K029</t>
  </si>
  <si>
    <t>1339860349</t>
  </si>
  <si>
    <t>859577715</t>
  </si>
  <si>
    <t>K030</t>
  </si>
  <si>
    <t>314741538</t>
  </si>
  <si>
    <t>K031</t>
  </si>
  <si>
    <t>-1279554067</t>
  </si>
  <si>
    <t>-1928262032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</si>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</sst>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0"/>
  <sheetViews>
    <sheetView showGridLines="0" workbookViewId="0" topLeftCell="A148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295" t="s">
        <v>6</v>
      </c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12" t="s">
        <v>15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R5" s="22"/>
      <c r="BE5" s="309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13" t="s">
        <v>18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R6" s="22"/>
      <c r="BE6" s="310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10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10"/>
      <c r="BS8" s="19" t="s">
        <v>7</v>
      </c>
    </row>
    <row r="9" spans="2:71" s="1" customFormat="1" ht="14.45" customHeight="1">
      <c r="B9" s="22"/>
      <c r="AR9" s="22"/>
      <c r="BE9" s="310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10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10"/>
      <c r="BS11" s="19" t="s">
        <v>7</v>
      </c>
    </row>
    <row r="12" spans="2:71" s="1" customFormat="1" ht="6.95" customHeight="1">
      <c r="B12" s="22"/>
      <c r="AR12" s="22"/>
      <c r="BE12" s="310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10"/>
      <c r="BS13" s="19" t="s">
        <v>7</v>
      </c>
    </row>
    <row r="14" spans="2:71" ht="12.75">
      <c r="B14" s="22"/>
      <c r="E14" s="314" t="s">
        <v>30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29" t="s">
        <v>28</v>
      </c>
      <c r="AN14" s="31" t="s">
        <v>30</v>
      </c>
      <c r="AR14" s="22"/>
      <c r="BE14" s="310"/>
      <c r="BS14" s="19" t="s">
        <v>7</v>
      </c>
    </row>
    <row r="15" spans="2:71" s="1" customFormat="1" ht="6.95" customHeight="1">
      <c r="B15" s="22"/>
      <c r="AR15" s="22"/>
      <c r="BE15" s="310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10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10"/>
      <c r="BS17" s="19" t="s">
        <v>33</v>
      </c>
    </row>
    <row r="18" spans="2:71" s="1" customFormat="1" ht="6.95" customHeight="1">
      <c r="B18" s="22"/>
      <c r="AR18" s="22"/>
      <c r="BE18" s="310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10"/>
      <c r="BS19" s="19" t="s">
        <v>7</v>
      </c>
    </row>
    <row r="20" spans="2:71" s="1" customFormat="1" ht="18.4" customHeight="1">
      <c r="B20" s="22"/>
      <c r="E20" s="27" t="s">
        <v>35</v>
      </c>
      <c r="AK20" s="29" t="s">
        <v>28</v>
      </c>
      <c r="AN20" s="27" t="s">
        <v>3</v>
      </c>
      <c r="AR20" s="22"/>
      <c r="BE20" s="310"/>
      <c r="BS20" s="19" t="s">
        <v>4</v>
      </c>
    </row>
    <row r="21" spans="2:57" s="1" customFormat="1" ht="6.95" customHeight="1">
      <c r="B21" s="22"/>
      <c r="AR21" s="22"/>
      <c r="BE21" s="310"/>
    </row>
    <row r="22" spans="2:57" s="1" customFormat="1" ht="12" customHeight="1">
      <c r="B22" s="22"/>
      <c r="D22" s="29" t="s">
        <v>36</v>
      </c>
      <c r="AR22" s="22"/>
      <c r="BE22" s="310"/>
    </row>
    <row r="23" spans="2:57" s="1" customFormat="1" ht="47.25" customHeight="1">
      <c r="B23" s="22"/>
      <c r="E23" s="316" t="s">
        <v>37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R23" s="22"/>
      <c r="BE23" s="310"/>
    </row>
    <row r="24" spans="2:57" s="1" customFormat="1" ht="6.95" customHeight="1">
      <c r="B24" s="22"/>
      <c r="AR24" s="22"/>
      <c r="BE24" s="310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0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7">
        <f>ROUND(AG54,2)</f>
        <v>0</v>
      </c>
      <c r="AL26" s="318"/>
      <c r="AM26" s="318"/>
      <c r="AN26" s="318"/>
      <c r="AO26" s="318"/>
      <c r="AP26" s="34"/>
      <c r="AQ26" s="34"/>
      <c r="AR26" s="35"/>
      <c r="BE26" s="310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0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19" t="s">
        <v>39</v>
      </c>
      <c r="M28" s="319"/>
      <c r="N28" s="319"/>
      <c r="O28" s="319"/>
      <c r="P28" s="319"/>
      <c r="Q28" s="34"/>
      <c r="R28" s="34"/>
      <c r="S28" s="34"/>
      <c r="T28" s="34"/>
      <c r="U28" s="34"/>
      <c r="V28" s="34"/>
      <c r="W28" s="319" t="s">
        <v>40</v>
      </c>
      <c r="X28" s="319"/>
      <c r="Y28" s="319"/>
      <c r="Z28" s="319"/>
      <c r="AA28" s="319"/>
      <c r="AB28" s="319"/>
      <c r="AC28" s="319"/>
      <c r="AD28" s="319"/>
      <c r="AE28" s="319"/>
      <c r="AF28" s="34"/>
      <c r="AG28" s="34"/>
      <c r="AH28" s="34"/>
      <c r="AI28" s="34"/>
      <c r="AJ28" s="34"/>
      <c r="AK28" s="319" t="s">
        <v>41</v>
      </c>
      <c r="AL28" s="319"/>
      <c r="AM28" s="319"/>
      <c r="AN28" s="319"/>
      <c r="AO28" s="319"/>
      <c r="AP28" s="34"/>
      <c r="AQ28" s="34"/>
      <c r="AR28" s="35"/>
      <c r="BE28" s="310"/>
    </row>
    <row r="29" spans="2:57" s="3" customFormat="1" ht="14.45" customHeight="1">
      <c r="B29" s="39"/>
      <c r="D29" s="29" t="s">
        <v>42</v>
      </c>
      <c r="F29" s="29" t="s">
        <v>43</v>
      </c>
      <c r="L29" s="304">
        <v>0.21</v>
      </c>
      <c r="M29" s="303"/>
      <c r="N29" s="303"/>
      <c r="O29" s="303"/>
      <c r="P29" s="303"/>
      <c r="W29" s="302">
        <f>ROUND(AZ54,2)</f>
        <v>0</v>
      </c>
      <c r="X29" s="303"/>
      <c r="Y29" s="303"/>
      <c r="Z29" s="303"/>
      <c r="AA29" s="303"/>
      <c r="AB29" s="303"/>
      <c r="AC29" s="303"/>
      <c r="AD29" s="303"/>
      <c r="AE29" s="303"/>
      <c r="AK29" s="302">
        <f>ROUND(AV54,2)</f>
        <v>0</v>
      </c>
      <c r="AL29" s="303"/>
      <c r="AM29" s="303"/>
      <c r="AN29" s="303"/>
      <c r="AO29" s="303"/>
      <c r="AR29" s="39"/>
      <c r="BE29" s="311"/>
    </row>
    <row r="30" spans="2:57" s="3" customFormat="1" ht="14.45" customHeight="1">
      <c r="B30" s="39"/>
      <c r="F30" s="29" t="s">
        <v>44</v>
      </c>
      <c r="L30" s="304">
        <v>0.15</v>
      </c>
      <c r="M30" s="303"/>
      <c r="N30" s="303"/>
      <c r="O30" s="303"/>
      <c r="P30" s="303"/>
      <c r="W30" s="302">
        <f>ROUND(BA54,2)</f>
        <v>0</v>
      </c>
      <c r="X30" s="303"/>
      <c r="Y30" s="303"/>
      <c r="Z30" s="303"/>
      <c r="AA30" s="303"/>
      <c r="AB30" s="303"/>
      <c r="AC30" s="303"/>
      <c r="AD30" s="303"/>
      <c r="AE30" s="303"/>
      <c r="AK30" s="302">
        <f>ROUND(AW54,2)</f>
        <v>0</v>
      </c>
      <c r="AL30" s="303"/>
      <c r="AM30" s="303"/>
      <c r="AN30" s="303"/>
      <c r="AO30" s="303"/>
      <c r="AR30" s="39"/>
      <c r="BE30" s="311"/>
    </row>
    <row r="31" spans="2:57" s="3" customFormat="1" ht="14.45" customHeight="1" hidden="1">
      <c r="B31" s="39"/>
      <c r="F31" s="29" t="s">
        <v>45</v>
      </c>
      <c r="L31" s="304">
        <v>0.21</v>
      </c>
      <c r="M31" s="303"/>
      <c r="N31" s="303"/>
      <c r="O31" s="303"/>
      <c r="P31" s="303"/>
      <c r="W31" s="302">
        <f>ROUND(BB54,2)</f>
        <v>0</v>
      </c>
      <c r="X31" s="303"/>
      <c r="Y31" s="303"/>
      <c r="Z31" s="303"/>
      <c r="AA31" s="303"/>
      <c r="AB31" s="303"/>
      <c r="AC31" s="303"/>
      <c r="AD31" s="303"/>
      <c r="AE31" s="303"/>
      <c r="AK31" s="302">
        <v>0</v>
      </c>
      <c r="AL31" s="303"/>
      <c r="AM31" s="303"/>
      <c r="AN31" s="303"/>
      <c r="AO31" s="303"/>
      <c r="AR31" s="39"/>
      <c r="BE31" s="311"/>
    </row>
    <row r="32" spans="2:57" s="3" customFormat="1" ht="14.45" customHeight="1" hidden="1">
      <c r="B32" s="39"/>
      <c r="F32" s="29" t="s">
        <v>46</v>
      </c>
      <c r="L32" s="304">
        <v>0.15</v>
      </c>
      <c r="M32" s="303"/>
      <c r="N32" s="303"/>
      <c r="O32" s="303"/>
      <c r="P32" s="303"/>
      <c r="W32" s="302">
        <f>ROUND(BC54,2)</f>
        <v>0</v>
      </c>
      <c r="X32" s="303"/>
      <c r="Y32" s="303"/>
      <c r="Z32" s="303"/>
      <c r="AA32" s="303"/>
      <c r="AB32" s="303"/>
      <c r="AC32" s="303"/>
      <c r="AD32" s="303"/>
      <c r="AE32" s="303"/>
      <c r="AK32" s="302">
        <v>0</v>
      </c>
      <c r="AL32" s="303"/>
      <c r="AM32" s="303"/>
      <c r="AN32" s="303"/>
      <c r="AO32" s="303"/>
      <c r="AR32" s="39"/>
      <c r="BE32" s="311"/>
    </row>
    <row r="33" spans="2:44" s="3" customFormat="1" ht="14.45" customHeight="1" hidden="1">
      <c r="B33" s="39"/>
      <c r="F33" s="29" t="s">
        <v>47</v>
      </c>
      <c r="L33" s="304">
        <v>0</v>
      </c>
      <c r="M33" s="303"/>
      <c r="N33" s="303"/>
      <c r="O33" s="303"/>
      <c r="P33" s="303"/>
      <c r="W33" s="302">
        <f>ROUND(BD54,2)</f>
        <v>0</v>
      </c>
      <c r="X33" s="303"/>
      <c r="Y33" s="303"/>
      <c r="Z33" s="303"/>
      <c r="AA33" s="303"/>
      <c r="AB33" s="303"/>
      <c r="AC33" s="303"/>
      <c r="AD33" s="303"/>
      <c r="AE33" s="303"/>
      <c r="AK33" s="302">
        <v>0</v>
      </c>
      <c r="AL33" s="303"/>
      <c r="AM33" s="303"/>
      <c r="AN33" s="303"/>
      <c r="AO33" s="303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08" t="s">
        <v>50</v>
      </c>
      <c r="Y35" s="306"/>
      <c r="Z35" s="306"/>
      <c r="AA35" s="306"/>
      <c r="AB35" s="306"/>
      <c r="AC35" s="42"/>
      <c r="AD35" s="42"/>
      <c r="AE35" s="42"/>
      <c r="AF35" s="42"/>
      <c r="AG35" s="42"/>
      <c r="AH35" s="42"/>
      <c r="AI35" s="42"/>
      <c r="AJ35" s="42"/>
      <c r="AK35" s="305">
        <f>SUM(AK26:AK33)</f>
        <v>0</v>
      </c>
      <c r="AL35" s="306"/>
      <c r="AM35" s="306"/>
      <c r="AN35" s="306"/>
      <c r="AO35" s="307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01/2021</v>
      </c>
      <c r="AR44" s="48"/>
    </row>
    <row r="45" spans="2:44" s="5" customFormat="1" ht="36.95" customHeight="1">
      <c r="B45" s="49"/>
      <c r="C45" s="50" t="s">
        <v>17</v>
      </c>
      <c r="L45" s="322" t="str">
        <f>K6</f>
        <v>Novostavba budovy ZŠ Obrataň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Obrataň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299" t="str">
        <f>IF(AN8="","",AN8)</f>
        <v>11. 1. 2021</v>
      </c>
      <c r="AN47" s="299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Obec Obrataň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00" t="str">
        <f>IF(E17="","",E17)</f>
        <v>Ing. Patrik Příhoda</v>
      </c>
      <c r="AN49" s="301"/>
      <c r="AO49" s="301"/>
      <c r="AP49" s="301"/>
      <c r="AQ49" s="34"/>
      <c r="AR49" s="35"/>
      <c r="AS49" s="291" t="s">
        <v>52</v>
      </c>
      <c r="AT49" s="292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00" t="str">
        <f>IF(E20="","",E20)</f>
        <v xml:space="preserve"> </v>
      </c>
      <c r="AN50" s="301"/>
      <c r="AO50" s="301"/>
      <c r="AP50" s="301"/>
      <c r="AQ50" s="34"/>
      <c r="AR50" s="35"/>
      <c r="AS50" s="293"/>
      <c r="AT50" s="294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293"/>
      <c r="AT51" s="294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25" t="s">
        <v>53</v>
      </c>
      <c r="D52" s="298"/>
      <c r="E52" s="298"/>
      <c r="F52" s="298"/>
      <c r="G52" s="298"/>
      <c r="H52" s="57"/>
      <c r="I52" s="324" t="s">
        <v>54</v>
      </c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7" t="s">
        <v>55</v>
      </c>
      <c r="AH52" s="298"/>
      <c r="AI52" s="298"/>
      <c r="AJ52" s="298"/>
      <c r="AK52" s="298"/>
      <c r="AL52" s="298"/>
      <c r="AM52" s="298"/>
      <c r="AN52" s="324" t="s">
        <v>56</v>
      </c>
      <c r="AO52" s="298"/>
      <c r="AP52" s="298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21">
        <f>ROUND(SUM(AG55:AG68),2)</f>
        <v>0</v>
      </c>
      <c r="AH54" s="321"/>
      <c r="AI54" s="321"/>
      <c r="AJ54" s="321"/>
      <c r="AK54" s="321"/>
      <c r="AL54" s="321"/>
      <c r="AM54" s="321"/>
      <c r="AN54" s="290">
        <f aca="true" t="shared" si="0" ref="AN54:AN68">SUM(AG54,AT54)</f>
        <v>0</v>
      </c>
      <c r="AO54" s="290"/>
      <c r="AP54" s="290"/>
      <c r="AQ54" s="69" t="s">
        <v>3</v>
      </c>
      <c r="AR54" s="65"/>
      <c r="AS54" s="70">
        <f>ROUND(SUM(AS55:AS68),2)</f>
        <v>0</v>
      </c>
      <c r="AT54" s="71">
        <f aca="true" t="shared" si="1" ref="AT54:AT68">ROUND(SUM(AV54:AW54),2)</f>
        <v>0</v>
      </c>
      <c r="AU54" s="72">
        <f>ROUND(SUM(AU55:AU68),5)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ROUND(SUM(AZ55:AZ68),2)</f>
        <v>0</v>
      </c>
      <c r="BA54" s="71">
        <f>ROUND(SUM(BA55:BA68),2)</f>
        <v>0</v>
      </c>
      <c r="BB54" s="71">
        <f>ROUND(SUM(BB55:BB68),2)</f>
        <v>0</v>
      </c>
      <c r="BC54" s="71">
        <f>ROUND(SUM(BC55:BC68),2)</f>
        <v>0</v>
      </c>
      <c r="BD54" s="73">
        <f>ROUND(SUM(BD55:BD68),2)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16.5" customHeight="1">
      <c r="A55" s="76" t="s">
        <v>76</v>
      </c>
      <c r="B55" s="77"/>
      <c r="C55" s="78"/>
      <c r="D55" s="320" t="s">
        <v>77</v>
      </c>
      <c r="E55" s="320"/>
      <c r="F55" s="320"/>
      <c r="G55" s="320"/>
      <c r="H55" s="320"/>
      <c r="I55" s="79"/>
      <c r="J55" s="320" t="s">
        <v>78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288">
        <f>'VRN - Vedlejší rozpočtové...'!J30</f>
        <v>0</v>
      </c>
      <c r="AH55" s="289"/>
      <c r="AI55" s="289"/>
      <c r="AJ55" s="289"/>
      <c r="AK55" s="289"/>
      <c r="AL55" s="289"/>
      <c r="AM55" s="289"/>
      <c r="AN55" s="288">
        <f t="shared" si="0"/>
        <v>0</v>
      </c>
      <c r="AO55" s="289"/>
      <c r="AP55" s="289"/>
      <c r="AQ55" s="80" t="s">
        <v>79</v>
      </c>
      <c r="AR55" s="77"/>
      <c r="AS55" s="81">
        <v>0</v>
      </c>
      <c r="AT55" s="82">
        <f t="shared" si="1"/>
        <v>0</v>
      </c>
      <c r="AU55" s="83">
        <f>'VRN - Vedlejší rozpočtové...'!P81</f>
        <v>0</v>
      </c>
      <c r="AV55" s="82">
        <f>'VRN - Vedlejší rozpočtové...'!J33</f>
        <v>0</v>
      </c>
      <c r="AW55" s="82">
        <f>'VRN - Vedlejší rozpočtové...'!J34</f>
        <v>0</v>
      </c>
      <c r="AX55" s="82">
        <f>'VRN - Vedlejší rozpočtové...'!J35</f>
        <v>0</v>
      </c>
      <c r="AY55" s="82">
        <f>'VRN - Vedlejší rozpočtové...'!J36</f>
        <v>0</v>
      </c>
      <c r="AZ55" s="82">
        <f>'VRN - Vedlejší rozpočtové...'!F33</f>
        <v>0</v>
      </c>
      <c r="BA55" s="82">
        <f>'VRN - Vedlejší rozpočtové...'!F34</f>
        <v>0</v>
      </c>
      <c r="BB55" s="82">
        <f>'VRN - Vedlejší rozpočtové...'!F35</f>
        <v>0</v>
      </c>
      <c r="BC55" s="82">
        <f>'VRN - Vedlejší rozpočtové...'!F36</f>
        <v>0</v>
      </c>
      <c r="BD55" s="84">
        <f>'VRN - Vedlejší rozpočtové...'!F37</f>
        <v>0</v>
      </c>
      <c r="BT55" s="85" t="s">
        <v>80</v>
      </c>
      <c r="BV55" s="85" t="s">
        <v>74</v>
      </c>
      <c r="BW55" s="85" t="s">
        <v>81</v>
      </c>
      <c r="BX55" s="85" t="s">
        <v>5</v>
      </c>
      <c r="CL55" s="85" t="s">
        <v>3</v>
      </c>
      <c r="CM55" s="85" t="s">
        <v>82</v>
      </c>
    </row>
    <row r="56" spans="1:91" s="7" customFormat="1" ht="16.5" customHeight="1">
      <c r="A56" s="76" t="s">
        <v>76</v>
      </c>
      <c r="B56" s="77"/>
      <c r="C56" s="78"/>
      <c r="D56" s="320" t="s">
        <v>83</v>
      </c>
      <c r="E56" s="320"/>
      <c r="F56" s="320"/>
      <c r="G56" s="320"/>
      <c r="H56" s="320"/>
      <c r="I56" s="79"/>
      <c r="J56" s="320" t="s">
        <v>84</v>
      </c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288">
        <f>'01 - Stavební část'!J30</f>
        <v>0</v>
      </c>
      <c r="AH56" s="289"/>
      <c r="AI56" s="289"/>
      <c r="AJ56" s="289"/>
      <c r="AK56" s="289"/>
      <c r="AL56" s="289"/>
      <c r="AM56" s="289"/>
      <c r="AN56" s="288">
        <f t="shared" si="0"/>
        <v>0</v>
      </c>
      <c r="AO56" s="289"/>
      <c r="AP56" s="289"/>
      <c r="AQ56" s="80" t="s">
        <v>79</v>
      </c>
      <c r="AR56" s="77"/>
      <c r="AS56" s="81">
        <v>0</v>
      </c>
      <c r="AT56" s="82">
        <f t="shared" si="1"/>
        <v>0</v>
      </c>
      <c r="AU56" s="83">
        <f>'01 - Stavební část'!P105</f>
        <v>0</v>
      </c>
      <c r="AV56" s="82">
        <f>'01 - Stavební část'!J33</f>
        <v>0</v>
      </c>
      <c r="AW56" s="82">
        <f>'01 - Stavební část'!J34</f>
        <v>0</v>
      </c>
      <c r="AX56" s="82">
        <f>'01 - Stavební část'!J35</f>
        <v>0</v>
      </c>
      <c r="AY56" s="82">
        <f>'01 - Stavební část'!J36</f>
        <v>0</v>
      </c>
      <c r="AZ56" s="82">
        <f>'01 - Stavební část'!F33</f>
        <v>0</v>
      </c>
      <c r="BA56" s="82">
        <f>'01 - Stavební část'!F34</f>
        <v>0</v>
      </c>
      <c r="BB56" s="82">
        <f>'01 - Stavební část'!F35</f>
        <v>0</v>
      </c>
      <c r="BC56" s="82">
        <f>'01 - Stavební část'!F36</f>
        <v>0</v>
      </c>
      <c r="BD56" s="84">
        <f>'01 - Stavební část'!F37</f>
        <v>0</v>
      </c>
      <c r="BT56" s="85" t="s">
        <v>80</v>
      </c>
      <c r="BV56" s="85" t="s">
        <v>74</v>
      </c>
      <c r="BW56" s="85" t="s">
        <v>85</v>
      </c>
      <c r="BX56" s="85" t="s">
        <v>5</v>
      </c>
      <c r="CL56" s="85" t="s">
        <v>3</v>
      </c>
      <c r="CM56" s="85" t="s">
        <v>82</v>
      </c>
    </row>
    <row r="57" spans="1:91" s="7" customFormat="1" ht="24.75" customHeight="1">
      <c r="A57" s="76" t="s">
        <v>76</v>
      </c>
      <c r="B57" s="77"/>
      <c r="C57" s="78"/>
      <c r="D57" s="320" t="s">
        <v>86</v>
      </c>
      <c r="E57" s="320"/>
      <c r="F57" s="320"/>
      <c r="G57" s="320"/>
      <c r="H57" s="320"/>
      <c r="I57" s="79"/>
      <c r="J57" s="320" t="s">
        <v>87</v>
      </c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288">
        <f>'D_1_4_1 - Vytápění '!J30</f>
        <v>0</v>
      </c>
      <c r="AH57" s="289"/>
      <c r="AI57" s="289"/>
      <c r="AJ57" s="289"/>
      <c r="AK57" s="289"/>
      <c r="AL57" s="289"/>
      <c r="AM57" s="289"/>
      <c r="AN57" s="288">
        <f t="shared" si="0"/>
        <v>0</v>
      </c>
      <c r="AO57" s="289"/>
      <c r="AP57" s="289"/>
      <c r="AQ57" s="80" t="s">
        <v>79</v>
      </c>
      <c r="AR57" s="77"/>
      <c r="AS57" s="81">
        <v>0</v>
      </c>
      <c r="AT57" s="82">
        <f t="shared" si="1"/>
        <v>0</v>
      </c>
      <c r="AU57" s="83">
        <f>'D_1_4_1 - Vytápění '!P88</f>
        <v>0</v>
      </c>
      <c r="AV57" s="82">
        <f>'D_1_4_1 - Vytápění '!J33</f>
        <v>0</v>
      </c>
      <c r="AW57" s="82">
        <f>'D_1_4_1 - Vytápění '!J34</f>
        <v>0</v>
      </c>
      <c r="AX57" s="82">
        <f>'D_1_4_1 - Vytápění '!J35</f>
        <v>0</v>
      </c>
      <c r="AY57" s="82">
        <f>'D_1_4_1 - Vytápění '!J36</f>
        <v>0</v>
      </c>
      <c r="AZ57" s="82">
        <f>'D_1_4_1 - Vytápění '!F33</f>
        <v>0</v>
      </c>
      <c r="BA57" s="82">
        <f>'D_1_4_1 - Vytápění '!F34</f>
        <v>0</v>
      </c>
      <c r="BB57" s="82">
        <f>'D_1_4_1 - Vytápění '!F35</f>
        <v>0</v>
      </c>
      <c r="BC57" s="82">
        <f>'D_1_4_1 - Vytápění '!F36</f>
        <v>0</v>
      </c>
      <c r="BD57" s="84">
        <f>'D_1_4_1 - Vytápění '!F37</f>
        <v>0</v>
      </c>
      <c r="BT57" s="85" t="s">
        <v>80</v>
      </c>
      <c r="BV57" s="85" t="s">
        <v>74</v>
      </c>
      <c r="BW57" s="85" t="s">
        <v>88</v>
      </c>
      <c r="BX57" s="85" t="s">
        <v>5</v>
      </c>
      <c r="CL57" s="85" t="s">
        <v>3</v>
      </c>
      <c r="CM57" s="85" t="s">
        <v>82</v>
      </c>
    </row>
    <row r="58" spans="1:91" s="7" customFormat="1" ht="24.75" customHeight="1">
      <c r="A58" s="76" t="s">
        <v>76</v>
      </c>
      <c r="B58" s="77"/>
      <c r="C58" s="78"/>
      <c r="D58" s="320" t="s">
        <v>89</v>
      </c>
      <c r="E58" s="320"/>
      <c r="F58" s="320"/>
      <c r="G58" s="320"/>
      <c r="H58" s="320"/>
      <c r="I58" s="79"/>
      <c r="J58" s="320" t="s">
        <v>90</v>
      </c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288">
        <f>'D_1_4_3 - Zdravotechnika'!J30</f>
        <v>0</v>
      </c>
      <c r="AH58" s="289"/>
      <c r="AI58" s="289"/>
      <c r="AJ58" s="289"/>
      <c r="AK58" s="289"/>
      <c r="AL58" s="289"/>
      <c r="AM58" s="289"/>
      <c r="AN58" s="288">
        <f t="shared" si="0"/>
        <v>0</v>
      </c>
      <c r="AO58" s="289"/>
      <c r="AP58" s="289"/>
      <c r="AQ58" s="80" t="s">
        <v>79</v>
      </c>
      <c r="AR58" s="77"/>
      <c r="AS58" s="81">
        <v>0</v>
      </c>
      <c r="AT58" s="82">
        <f t="shared" si="1"/>
        <v>0</v>
      </c>
      <c r="AU58" s="83">
        <f>'D_1_4_3 - Zdravotechnika'!P84</f>
        <v>0</v>
      </c>
      <c r="AV58" s="82">
        <f>'D_1_4_3 - Zdravotechnika'!J33</f>
        <v>0</v>
      </c>
      <c r="AW58" s="82">
        <f>'D_1_4_3 - Zdravotechnika'!J34</f>
        <v>0</v>
      </c>
      <c r="AX58" s="82">
        <f>'D_1_4_3 - Zdravotechnika'!J35</f>
        <v>0</v>
      </c>
      <c r="AY58" s="82">
        <f>'D_1_4_3 - Zdravotechnika'!J36</f>
        <v>0</v>
      </c>
      <c r="AZ58" s="82">
        <f>'D_1_4_3 - Zdravotechnika'!F33</f>
        <v>0</v>
      </c>
      <c r="BA58" s="82">
        <f>'D_1_4_3 - Zdravotechnika'!F34</f>
        <v>0</v>
      </c>
      <c r="BB58" s="82">
        <f>'D_1_4_3 - Zdravotechnika'!F35</f>
        <v>0</v>
      </c>
      <c r="BC58" s="82">
        <f>'D_1_4_3 - Zdravotechnika'!F36</f>
        <v>0</v>
      </c>
      <c r="BD58" s="84">
        <f>'D_1_4_3 - Zdravotechnika'!F37</f>
        <v>0</v>
      </c>
      <c r="BT58" s="85" t="s">
        <v>80</v>
      </c>
      <c r="BV58" s="85" t="s">
        <v>74</v>
      </c>
      <c r="BW58" s="85" t="s">
        <v>91</v>
      </c>
      <c r="BX58" s="85" t="s">
        <v>5</v>
      </c>
      <c r="CL58" s="85" t="s">
        <v>3</v>
      </c>
      <c r="CM58" s="85" t="s">
        <v>82</v>
      </c>
    </row>
    <row r="59" spans="1:91" s="7" customFormat="1" ht="24.75" customHeight="1">
      <c r="A59" s="76" t="s">
        <v>76</v>
      </c>
      <c r="B59" s="77"/>
      <c r="C59" s="78"/>
      <c r="D59" s="320" t="s">
        <v>92</v>
      </c>
      <c r="E59" s="320"/>
      <c r="F59" s="320"/>
      <c r="G59" s="320"/>
      <c r="H59" s="320"/>
      <c r="I59" s="79"/>
      <c r="J59" s="320" t="s">
        <v>93</v>
      </c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288">
        <f>'D_1_4_4 - Plynová odběrná...'!J30</f>
        <v>0</v>
      </c>
      <c r="AH59" s="289"/>
      <c r="AI59" s="289"/>
      <c r="AJ59" s="289"/>
      <c r="AK59" s="289"/>
      <c r="AL59" s="289"/>
      <c r="AM59" s="289"/>
      <c r="AN59" s="288">
        <f t="shared" si="0"/>
        <v>0</v>
      </c>
      <c r="AO59" s="289"/>
      <c r="AP59" s="289"/>
      <c r="AQ59" s="80" t="s">
        <v>79</v>
      </c>
      <c r="AR59" s="77"/>
      <c r="AS59" s="81">
        <v>0</v>
      </c>
      <c r="AT59" s="82">
        <f t="shared" si="1"/>
        <v>0</v>
      </c>
      <c r="AU59" s="83">
        <f>'D_1_4_4 - Plynová odběrná...'!P81</f>
        <v>0</v>
      </c>
      <c r="AV59" s="82">
        <f>'D_1_4_4 - Plynová odběrná...'!J33</f>
        <v>0</v>
      </c>
      <c r="AW59" s="82">
        <f>'D_1_4_4 - Plynová odběrná...'!J34</f>
        <v>0</v>
      </c>
      <c r="AX59" s="82">
        <f>'D_1_4_4 - Plynová odběrná...'!J35</f>
        <v>0</v>
      </c>
      <c r="AY59" s="82">
        <f>'D_1_4_4 - Plynová odběrná...'!J36</f>
        <v>0</v>
      </c>
      <c r="AZ59" s="82">
        <f>'D_1_4_4 - Plynová odběrná...'!F33</f>
        <v>0</v>
      </c>
      <c r="BA59" s="82">
        <f>'D_1_4_4 - Plynová odběrná...'!F34</f>
        <v>0</v>
      </c>
      <c r="BB59" s="82">
        <f>'D_1_4_4 - Plynová odběrná...'!F35</f>
        <v>0</v>
      </c>
      <c r="BC59" s="82">
        <f>'D_1_4_4 - Plynová odběrná...'!F36</f>
        <v>0</v>
      </c>
      <c r="BD59" s="84">
        <f>'D_1_4_4 - Plynová odběrná...'!F37</f>
        <v>0</v>
      </c>
      <c r="BT59" s="85" t="s">
        <v>80</v>
      </c>
      <c r="BV59" s="85" t="s">
        <v>74</v>
      </c>
      <c r="BW59" s="85" t="s">
        <v>94</v>
      </c>
      <c r="BX59" s="85" t="s">
        <v>5</v>
      </c>
      <c r="CL59" s="85" t="s">
        <v>3</v>
      </c>
      <c r="CM59" s="85" t="s">
        <v>82</v>
      </c>
    </row>
    <row r="60" spans="1:91" s="7" customFormat="1" ht="24.75" customHeight="1">
      <c r="A60" s="76" t="s">
        <v>76</v>
      </c>
      <c r="B60" s="77"/>
      <c r="C60" s="78"/>
      <c r="D60" s="320" t="s">
        <v>95</v>
      </c>
      <c r="E60" s="320"/>
      <c r="F60" s="320"/>
      <c r="G60" s="320"/>
      <c r="H60" s="320"/>
      <c r="I60" s="79"/>
      <c r="J60" s="320" t="s">
        <v>96</v>
      </c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288">
        <f>'D_1_4_5 - Přípojka vody a...'!J30</f>
        <v>0</v>
      </c>
      <c r="AH60" s="289"/>
      <c r="AI60" s="289"/>
      <c r="AJ60" s="289"/>
      <c r="AK60" s="289"/>
      <c r="AL60" s="289"/>
      <c r="AM60" s="289"/>
      <c r="AN60" s="288">
        <f t="shared" si="0"/>
        <v>0</v>
      </c>
      <c r="AO60" s="289"/>
      <c r="AP60" s="289"/>
      <c r="AQ60" s="80" t="s">
        <v>79</v>
      </c>
      <c r="AR60" s="77"/>
      <c r="AS60" s="81">
        <v>0</v>
      </c>
      <c r="AT60" s="82">
        <f t="shared" si="1"/>
        <v>0</v>
      </c>
      <c r="AU60" s="83">
        <f>'D_1_4_5 - Přípojka vody a...'!P81</f>
        <v>0</v>
      </c>
      <c r="AV60" s="82">
        <f>'D_1_4_5 - Přípojka vody a...'!J33</f>
        <v>0</v>
      </c>
      <c r="AW60" s="82">
        <f>'D_1_4_5 - Přípojka vody a...'!J34</f>
        <v>0</v>
      </c>
      <c r="AX60" s="82">
        <f>'D_1_4_5 - Přípojka vody a...'!J35</f>
        <v>0</v>
      </c>
      <c r="AY60" s="82">
        <f>'D_1_4_5 - Přípojka vody a...'!J36</f>
        <v>0</v>
      </c>
      <c r="AZ60" s="82">
        <f>'D_1_4_5 - Přípojka vody a...'!F33</f>
        <v>0</v>
      </c>
      <c r="BA60" s="82">
        <f>'D_1_4_5 - Přípojka vody a...'!F34</f>
        <v>0</v>
      </c>
      <c r="BB60" s="82">
        <f>'D_1_4_5 - Přípojka vody a...'!F35</f>
        <v>0</v>
      </c>
      <c r="BC60" s="82">
        <f>'D_1_4_5 - Přípojka vody a...'!F36</f>
        <v>0</v>
      </c>
      <c r="BD60" s="84">
        <f>'D_1_4_5 - Přípojka vody a...'!F37</f>
        <v>0</v>
      </c>
      <c r="BT60" s="85" t="s">
        <v>80</v>
      </c>
      <c r="BV60" s="85" t="s">
        <v>74</v>
      </c>
      <c r="BW60" s="85" t="s">
        <v>97</v>
      </c>
      <c r="BX60" s="85" t="s">
        <v>5</v>
      </c>
      <c r="CL60" s="85" t="s">
        <v>3</v>
      </c>
      <c r="CM60" s="85" t="s">
        <v>82</v>
      </c>
    </row>
    <row r="61" spans="1:91" s="7" customFormat="1" ht="16.5" customHeight="1">
      <c r="A61" s="76" t="s">
        <v>76</v>
      </c>
      <c r="B61" s="77"/>
      <c r="C61" s="78"/>
      <c r="D61" s="320" t="s">
        <v>98</v>
      </c>
      <c r="E61" s="320"/>
      <c r="F61" s="320"/>
      <c r="G61" s="320"/>
      <c r="H61" s="320"/>
      <c r="I61" s="79"/>
      <c r="J61" s="320" t="s">
        <v>99</v>
      </c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288">
        <f>'02.1 - Kmenový vývod NN z...'!J30</f>
        <v>0</v>
      </c>
      <c r="AH61" s="289"/>
      <c r="AI61" s="289"/>
      <c r="AJ61" s="289"/>
      <c r="AK61" s="289"/>
      <c r="AL61" s="289"/>
      <c r="AM61" s="289"/>
      <c r="AN61" s="288">
        <f t="shared" si="0"/>
        <v>0</v>
      </c>
      <c r="AO61" s="289"/>
      <c r="AP61" s="289"/>
      <c r="AQ61" s="80" t="s">
        <v>79</v>
      </c>
      <c r="AR61" s="77"/>
      <c r="AS61" s="81">
        <v>0</v>
      </c>
      <c r="AT61" s="82">
        <f t="shared" si="1"/>
        <v>0</v>
      </c>
      <c r="AU61" s="83">
        <f>'02.1 - Kmenový vývod NN z...'!P84</f>
        <v>0</v>
      </c>
      <c r="AV61" s="82">
        <f>'02.1 - Kmenový vývod NN z...'!J33</f>
        <v>0</v>
      </c>
      <c r="AW61" s="82">
        <f>'02.1 - Kmenový vývod NN z...'!J34</f>
        <v>0</v>
      </c>
      <c r="AX61" s="82">
        <f>'02.1 - Kmenový vývod NN z...'!J35</f>
        <v>0</v>
      </c>
      <c r="AY61" s="82">
        <f>'02.1 - Kmenový vývod NN z...'!J36</f>
        <v>0</v>
      </c>
      <c r="AZ61" s="82">
        <f>'02.1 - Kmenový vývod NN z...'!F33</f>
        <v>0</v>
      </c>
      <c r="BA61" s="82">
        <f>'02.1 - Kmenový vývod NN z...'!F34</f>
        <v>0</v>
      </c>
      <c r="BB61" s="82">
        <f>'02.1 - Kmenový vývod NN z...'!F35</f>
        <v>0</v>
      </c>
      <c r="BC61" s="82">
        <f>'02.1 - Kmenový vývod NN z...'!F36</f>
        <v>0</v>
      </c>
      <c r="BD61" s="84">
        <f>'02.1 - Kmenový vývod NN z...'!F37</f>
        <v>0</v>
      </c>
      <c r="BT61" s="85" t="s">
        <v>80</v>
      </c>
      <c r="BV61" s="85" t="s">
        <v>74</v>
      </c>
      <c r="BW61" s="85" t="s">
        <v>100</v>
      </c>
      <c r="BX61" s="85" t="s">
        <v>5</v>
      </c>
      <c r="CL61" s="85" t="s">
        <v>3</v>
      </c>
      <c r="CM61" s="85" t="s">
        <v>82</v>
      </c>
    </row>
    <row r="62" spans="1:91" s="7" customFormat="1" ht="16.5" customHeight="1">
      <c r="A62" s="76" t="s">
        <v>76</v>
      </c>
      <c r="B62" s="77"/>
      <c r="C62" s="78"/>
      <c r="D62" s="320" t="s">
        <v>101</v>
      </c>
      <c r="E62" s="320"/>
      <c r="F62" s="320"/>
      <c r="G62" s="320"/>
      <c r="H62" s="320"/>
      <c r="I62" s="79"/>
      <c r="J62" s="320" t="s">
        <v>102</v>
      </c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288">
        <f>'02.2 - Silnoproud vlastní...'!J30</f>
        <v>0</v>
      </c>
      <c r="AH62" s="289"/>
      <c r="AI62" s="289"/>
      <c r="AJ62" s="289"/>
      <c r="AK62" s="289"/>
      <c r="AL62" s="289"/>
      <c r="AM62" s="289"/>
      <c r="AN62" s="288">
        <f t="shared" si="0"/>
        <v>0</v>
      </c>
      <c r="AO62" s="289"/>
      <c r="AP62" s="289"/>
      <c r="AQ62" s="80" t="s">
        <v>79</v>
      </c>
      <c r="AR62" s="77"/>
      <c r="AS62" s="81">
        <v>0</v>
      </c>
      <c r="AT62" s="82">
        <f t="shared" si="1"/>
        <v>0</v>
      </c>
      <c r="AU62" s="83">
        <f>'02.2 - Silnoproud vlastní...'!P82</f>
        <v>0</v>
      </c>
      <c r="AV62" s="82">
        <f>'02.2 - Silnoproud vlastní...'!J33</f>
        <v>0</v>
      </c>
      <c r="AW62" s="82">
        <f>'02.2 - Silnoproud vlastní...'!J34</f>
        <v>0</v>
      </c>
      <c r="AX62" s="82">
        <f>'02.2 - Silnoproud vlastní...'!J35</f>
        <v>0</v>
      </c>
      <c r="AY62" s="82">
        <f>'02.2 - Silnoproud vlastní...'!J36</f>
        <v>0</v>
      </c>
      <c r="AZ62" s="82">
        <f>'02.2 - Silnoproud vlastní...'!F33</f>
        <v>0</v>
      </c>
      <c r="BA62" s="82">
        <f>'02.2 - Silnoproud vlastní...'!F34</f>
        <v>0</v>
      </c>
      <c r="BB62" s="82">
        <f>'02.2 - Silnoproud vlastní...'!F35</f>
        <v>0</v>
      </c>
      <c r="BC62" s="82">
        <f>'02.2 - Silnoproud vlastní...'!F36</f>
        <v>0</v>
      </c>
      <c r="BD62" s="84">
        <f>'02.2 - Silnoproud vlastní...'!F37</f>
        <v>0</v>
      </c>
      <c r="BT62" s="85" t="s">
        <v>80</v>
      </c>
      <c r="BV62" s="85" t="s">
        <v>74</v>
      </c>
      <c r="BW62" s="85" t="s">
        <v>103</v>
      </c>
      <c r="BX62" s="85" t="s">
        <v>5</v>
      </c>
      <c r="CL62" s="85" t="s">
        <v>3</v>
      </c>
      <c r="CM62" s="85" t="s">
        <v>82</v>
      </c>
    </row>
    <row r="63" spans="1:91" s="7" customFormat="1" ht="16.5" customHeight="1">
      <c r="A63" s="76" t="s">
        <v>76</v>
      </c>
      <c r="B63" s="77"/>
      <c r="C63" s="78"/>
      <c r="D63" s="320" t="s">
        <v>104</v>
      </c>
      <c r="E63" s="320"/>
      <c r="F63" s="320"/>
      <c r="G63" s="320"/>
      <c r="H63" s="320"/>
      <c r="I63" s="79"/>
      <c r="J63" s="320" t="s">
        <v>105</v>
      </c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288">
        <f>'02.3 - Hromosvod a uzemnění'!J30</f>
        <v>0</v>
      </c>
      <c r="AH63" s="289"/>
      <c r="AI63" s="289"/>
      <c r="AJ63" s="289"/>
      <c r="AK63" s="289"/>
      <c r="AL63" s="289"/>
      <c r="AM63" s="289"/>
      <c r="AN63" s="288">
        <f t="shared" si="0"/>
        <v>0</v>
      </c>
      <c r="AO63" s="289"/>
      <c r="AP63" s="289"/>
      <c r="AQ63" s="80" t="s">
        <v>79</v>
      </c>
      <c r="AR63" s="77"/>
      <c r="AS63" s="81">
        <v>0</v>
      </c>
      <c r="AT63" s="82">
        <f t="shared" si="1"/>
        <v>0</v>
      </c>
      <c r="AU63" s="83">
        <f>'02.3 - Hromosvod a uzemnění'!P82</f>
        <v>0</v>
      </c>
      <c r="AV63" s="82">
        <f>'02.3 - Hromosvod a uzemnění'!J33</f>
        <v>0</v>
      </c>
      <c r="AW63" s="82">
        <f>'02.3 - Hromosvod a uzemnění'!J34</f>
        <v>0</v>
      </c>
      <c r="AX63" s="82">
        <f>'02.3 - Hromosvod a uzemnění'!J35</f>
        <v>0</v>
      </c>
      <c r="AY63" s="82">
        <f>'02.3 - Hromosvod a uzemnění'!J36</f>
        <v>0</v>
      </c>
      <c r="AZ63" s="82">
        <f>'02.3 - Hromosvod a uzemnění'!F33</f>
        <v>0</v>
      </c>
      <c r="BA63" s="82">
        <f>'02.3 - Hromosvod a uzemnění'!F34</f>
        <v>0</v>
      </c>
      <c r="BB63" s="82">
        <f>'02.3 - Hromosvod a uzemnění'!F35</f>
        <v>0</v>
      </c>
      <c r="BC63" s="82">
        <f>'02.3 - Hromosvod a uzemnění'!F36</f>
        <v>0</v>
      </c>
      <c r="BD63" s="84">
        <f>'02.3 - Hromosvod a uzemnění'!F37</f>
        <v>0</v>
      </c>
      <c r="BT63" s="85" t="s">
        <v>80</v>
      </c>
      <c r="BV63" s="85" t="s">
        <v>74</v>
      </c>
      <c r="BW63" s="85" t="s">
        <v>106</v>
      </c>
      <c r="BX63" s="85" t="s">
        <v>5</v>
      </c>
      <c r="CL63" s="85" t="s">
        <v>3</v>
      </c>
      <c r="CM63" s="85" t="s">
        <v>82</v>
      </c>
    </row>
    <row r="64" spans="1:91" s="7" customFormat="1" ht="16.5" customHeight="1">
      <c r="A64" s="76" t="s">
        <v>76</v>
      </c>
      <c r="B64" s="77"/>
      <c r="C64" s="78"/>
      <c r="D64" s="320" t="s">
        <v>107</v>
      </c>
      <c r="E64" s="320"/>
      <c r="F64" s="320"/>
      <c r="G64" s="320"/>
      <c r="H64" s="320"/>
      <c r="I64" s="79"/>
      <c r="J64" s="320" t="s">
        <v>108</v>
      </c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288">
        <f>'D.1.5.1 - Jednotný čas'!J30</f>
        <v>0</v>
      </c>
      <c r="AH64" s="289"/>
      <c r="AI64" s="289"/>
      <c r="AJ64" s="289"/>
      <c r="AK64" s="289"/>
      <c r="AL64" s="289"/>
      <c r="AM64" s="289"/>
      <c r="AN64" s="288">
        <f t="shared" si="0"/>
        <v>0</v>
      </c>
      <c r="AO64" s="289"/>
      <c r="AP64" s="289"/>
      <c r="AQ64" s="80" t="s">
        <v>79</v>
      </c>
      <c r="AR64" s="77"/>
      <c r="AS64" s="81">
        <v>0</v>
      </c>
      <c r="AT64" s="82">
        <f t="shared" si="1"/>
        <v>0</v>
      </c>
      <c r="AU64" s="83">
        <f>'D.1.5.1 - Jednotný čas'!P82</f>
        <v>0</v>
      </c>
      <c r="AV64" s="82">
        <f>'D.1.5.1 - Jednotný čas'!J33</f>
        <v>0</v>
      </c>
      <c r="AW64" s="82">
        <f>'D.1.5.1 - Jednotný čas'!J34</f>
        <v>0</v>
      </c>
      <c r="AX64" s="82">
        <f>'D.1.5.1 - Jednotný čas'!J35</f>
        <v>0</v>
      </c>
      <c r="AY64" s="82">
        <f>'D.1.5.1 - Jednotný čas'!J36</f>
        <v>0</v>
      </c>
      <c r="AZ64" s="82">
        <f>'D.1.5.1 - Jednotný čas'!F33</f>
        <v>0</v>
      </c>
      <c r="BA64" s="82">
        <f>'D.1.5.1 - Jednotný čas'!F34</f>
        <v>0</v>
      </c>
      <c r="BB64" s="82">
        <f>'D.1.5.1 - Jednotný čas'!F35</f>
        <v>0</v>
      </c>
      <c r="BC64" s="82">
        <f>'D.1.5.1 - Jednotný čas'!F36</f>
        <v>0</v>
      </c>
      <c r="BD64" s="84">
        <f>'D.1.5.1 - Jednotný čas'!F37</f>
        <v>0</v>
      </c>
      <c r="BT64" s="85" t="s">
        <v>80</v>
      </c>
      <c r="BV64" s="85" t="s">
        <v>74</v>
      </c>
      <c r="BW64" s="85" t="s">
        <v>109</v>
      </c>
      <c r="BX64" s="85" t="s">
        <v>5</v>
      </c>
      <c r="CL64" s="85" t="s">
        <v>3</v>
      </c>
      <c r="CM64" s="85" t="s">
        <v>82</v>
      </c>
    </row>
    <row r="65" spans="1:91" s="7" customFormat="1" ht="16.5" customHeight="1">
      <c r="A65" s="76" t="s">
        <v>76</v>
      </c>
      <c r="B65" s="77"/>
      <c r="C65" s="78"/>
      <c r="D65" s="320" t="s">
        <v>110</v>
      </c>
      <c r="E65" s="320"/>
      <c r="F65" s="320"/>
      <c r="G65" s="320"/>
      <c r="H65" s="320"/>
      <c r="I65" s="79"/>
      <c r="J65" s="320" t="s">
        <v>111</v>
      </c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288">
        <f>'D.1.5.2 - Nouzové volání'!J30</f>
        <v>0</v>
      </c>
      <c r="AH65" s="289"/>
      <c r="AI65" s="289"/>
      <c r="AJ65" s="289"/>
      <c r="AK65" s="289"/>
      <c r="AL65" s="289"/>
      <c r="AM65" s="289"/>
      <c r="AN65" s="288">
        <f t="shared" si="0"/>
        <v>0</v>
      </c>
      <c r="AO65" s="289"/>
      <c r="AP65" s="289"/>
      <c r="AQ65" s="80" t="s">
        <v>79</v>
      </c>
      <c r="AR65" s="77"/>
      <c r="AS65" s="81">
        <v>0</v>
      </c>
      <c r="AT65" s="82">
        <f t="shared" si="1"/>
        <v>0</v>
      </c>
      <c r="AU65" s="83">
        <f>'D.1.5.2 - Nouzové volání'!P82</f>
        <v>0</v>
      </c>
      <c r="AV65" s="82">
        <f>'D.1.5.2 - Nouzové volání'!J33</f>
        <v>0</v>
      </c>
      <c r="AW65" s="82">
        <f>'D.1.5.2 - Nouzové volání'!J34</f>
        <v>0</v>
      </c>
      <c r="AX65" s="82">
        <f>'D.1.5.2 - Nouzové volání'!J35</f>
        <v>0</v>
      </c>
      <c r="AY65" s="82">
        <f>'D.1.5.2 - Nouzové volání'!J36</f>
        <v>0</v>
      </c>
      <c r="AZ65" s="82">
        <f>'D.1.5.2 - Nouzové volání'!F33</f>
        <v>0</v>
      </c>
      <c r="BA65" s="82">
        <f>'D.1.5.2 - Nouzové volání'!F34</f>
        <v>0</v>
      </c>
      <c r="BB65" s="82">
        <f>'D.1.5.2 - Nouzové volání'!F35</f>
        <v>0</v>
      </c>
      <c r="BC65" s="82">
        <f>'D.1.5.2 - Nouzové volání'!F36</f>
        <v>0</v>
      </c>
      <c r="BD65" s="84">
        <f>'D.1.5.2 - Nouzové volání'!F37</f>
        <v>0</v>
      </c>
      <c r="BT65" s="85" t="s">
        <v>80</v>
      </c>
      <c r="BV65" s="85" t="s">
        <v>74</v>
      </c>
      <c r="BW65" s="85" t="s">
        <v>112</v>
      </c>
      <c r="BX65" s="85" t="s">
        <v>5</v>
      </c>
      <c r="CL65" s="85" t="s">
        <v>3</v>
      </c>
      <c r="CM65" s="85" t="s">
        <v>82</v>
      </c>
    </row>
    <row r="66" spans="1:91" s="7" customFormat="1" ht="16.5" customHeight="1">
      <c r="A66" s="76" t="s">
        <v>76</v>
      </c>
      <c r="B66" s="77"/>
      <c r="C66" s="78"/>
      <c r="D66" s="320" t="s">
        <v>113</v>
      </c>
      <c r="E66" s="320"/>
      <c r="F66" s="320"/>
      <c r="G66" s="320"/>
      <c r="H66" s="320"/>
      <c r="I66" s="79"/>
      <c r="J66" s="320" t="s">
        <v>114</v>
      </c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288">
        <f>'D.1.5.3 - Školní rozhlas'!J30</f>
        <v>0</v>
      </c>
      <c r="AH66" s="289"/>
      <c r="AI66" s="289"/>
      <c r="AJ66" s="289"/>
      <c r="AK66" s="289"/>
      <c r="AL66" s="289"/>
      <c r="AM66" s="289"/>
      <c r="AN66" s="288">
        <f t="shared" si="0"/>
        <v>0</v>
      </c>
      <c r="AO66" s="289"/>
      <c r="AP66" s="289"/>
      <c r="AQ66" s="80" t="s">
        <v>79</v>
      </c>
      <c r="AR66" s="77"/>
      <c r="AS66" s="81">
        <v>0</v>
      </c>
      <c r="AT66" s="82">
        <f t="shared" si="1"/>
        <v>0</v>
      </c>
      <c r="AU66" s="83">
        <f>'D.1.5.3 - Školní rozhlas'!P82</f>
        <v>0</v>
      </c>
      <c r="AV66" s="82">
        <f>'D.1.5.3 - Školní rozhlas'!J33</f>
        <v>0</v>
      </c>
      <c r="AW66" s="82">
        <f>'D.1.5.3 - Školní rozhlas'!J34</f>
        <v>0</v>
      </c>
      <c r="AX66" s="82">
        <f>'D.1.5.3 - Školní rozhlas'!J35</f>
        <v>0</v>
      </c>
      <c r="AY66" s="82">
        <f>'D.1.5.3 - Školní rozhlas'!J36</f>
        <v>0</v>
      </c>
      <c r="AZ66" s="82">
        <f>'D.1.5.3 - Školní rozhlas'!F33</f>
        <v>0</v>
      </c>
      <c r="BA66" s="82">
        <f>'D.1.5.3 - Školní rozhlas'!F34</f>
        <v>0</v>
      </c>
      <c r="BB66" s="82">
        <f>'D.1.5.3 - Školní rozhlas'!F35</f>
        <v>0</v>
      </c>
      <c r="BC66" s="82">
        <f>'D.1.5.3 - Školní rozhlas'!F36</f>
        <v>0</v>
      </c>
      <c r="BD66" s="84">
        <f>'D.1.5.3 - Školní rozhlas'!F37</f>
        <v>0</v>
      </c>
      <c r="BT66" s="85" t="s">
        <v>80</v>
      </c>
      <c r="BV66" s="85" t="s">
        <v>74</v>
      </c>
      <c r="BW66" s="85" t="s">
        <v>115</v>
      </c>
      <c r="BX66" s="85" t="s">
        <v>5</v>
      </c>
      <c r="CL66" s="85" t="s">
        <v>3</v>
      </c>
      <c r="CM66" s="85" t="s">
        <v>82</v>
      </c>
    </row>
    <row r="67" spans="1:91" s="7" customFormat="1" ht="16.5" customHeight="1">
      <c r="A67" s="76" t="s">
        <v>76</v>
      </c>
      <c r="B67" s="77"/>
      <c r="C67" s="78"/>
      <c r="D67" s="320" t="s">
        <v>116</v>
      </c>
      <c r="E67" s="320"/>
      <c r="F67" s="320"/>
      <c r="G67" s="320"/>
      <c r="H67" s="320"/>
      <c r="I67" s="79"/>
      <c r="J67" s="320" t="s">
        <v>117</v>
      </c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288">
        <f>'D.1.5.4 - Strukturovaná k...'!J30</f>
        <v>0</v>
      </c>
      <c r="AH67" s="289"/>
      <c r="AI67" s="289"/>
      <c r="AJ67" s="289"/>
      <c r="AK67" s="289"/>
      <c r="AL67" s="289"/>
      <c r="AM67" s="289"/>
      <c r="AN67" s="288">
        <f t="shared" si="0"/>
        <v>0</v>
      </c>
      <c r="AO67" s="289"/>
      <c r="AP67" s="289"/>
      <c r="AQ67" s="80" t="s">
        <v>79</v>
      </c>
      <c r="AR67" s="77"/>
      <c r="AS67" s="81">
        <v>0</v>
      </c>
      <c r="AT67" s="82">
        <f t="shared" si="1"/>
        <v>0</v>
      </c>
      <c r="AU67" s="83">
        <f>'D.1.5.4 - Strukturovaná k...'!P82</f>
        <v>0</v>
      </c>
      <c r="AV67" s="82">
        <f>'D.1.5.4 - Strukturovaná k...'!J33</f>
        <v>0</v>
      </c>
      <c r="AW67" s="82">
        <f>'D.1.5.4 - Strukturovaná k...'!J34</f>
        <v>0</v>
      </c>
      <c r="AX67" s="82">
        <f>'D.1.5.4 - Strukturovaná k...'!J35</f>
        <v>0</v>
      </c>
      <c r="AY67" s="82">
        <f>'D.1.5.4 - Strukturovaná k...'!J36</f>
        <v>0</v>
      </c>
      <c r="AZ67" s="82">
        <f>'D.1.5.4 - Strukturovaná k...'!F33</f>
        <v>0</v>
      </c>
      <c r="BA67" s="82">
        <f>'D.1.5.4 - Strukturovaná k...'!F34</f>
        <v>0</v>
      </c>
      <c r="BB67" s="82">
        <f>'D.1.5.4 - Strukturovaná k...'!F35</f>
        <v>0</v>
      </c>
      <c r="BC67" s="82">
        <f>'D.1.5.4 - Strukturovaná k...'!F36</f>
        <v>0</v>
      </c>
      <c r="BD67" s="84">
        <f>'D.1.5.4 - Strukturovaná k...'!F37</f>
        <v>0</v>
      </c>
      <c r="BT67" s="85" t="s">
        <v>80</v>
      </c>
      <c r="BV67" s="85" t="s">
        <v>74</v>
      </c>
      <c r="BW67" s="85" t="s">
        <v>118</v>
      </c>
      <c r="BX67" s="85" t="s">
        <v>5</v>
      </c>
      <c r="CL67" s="85" t="s">
        <v>3</v>
      </c>
      <c r="CM67" s="85" t="s">
        <v>82</v>
      </c>
    </row>
    <row r="68" spans="1:91" s="7" customFormat="1" ht="16.5" customHeight="1">
      <c r="A68" s="76" t="s">
        <v>76</v>
      </c>
      <c r="B68" s="77"/>
      <c r="C68" s="78"/>
      <c r="D68" s="320" t="s">
        <v>119</v>
      </c>
      <c r="E68" s="320"/>
      <c r="F68" s="320"/>
      <c r="G68" s="320"/>
      <c r="H68" s="320"/>
      <c r="I68" s="79"/>
      <c r="J68" s="320" t="s">
        <v>120</v>
      </c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288">
        <f>'D.1.5.5 - Společná televi...'!J30</f>
        <v>0</v>
      </c>
      <c r="AH68" s="289"/>
      <c r="AI68" s="289"/>
      <c r="AJ68" s="289"/>
      <c r="AK68" s="289"/>
      <c r="AL68" s="289"/>
      <c r="AM68" s="289"/>
      <c r="AN68" s="288">
        <f t="shared" si="0"/>
        <v>0</v>
      </c>
      <c r="AO68" s="289"/>
      <c r="AP68" s="289"/>
      <c r="AQ68" s="80" t="s">
        <v>79</v>
      </c>
      <c r="AR68" s="77"/>
      <c r="AS68" s="86">
        <v>0</v>
      </c>
      <c r="AT68" s="87">
        <f t="shared" si="1"/>
        <v>0</v>
      </c>
      <c r="AU68" s="88">
        <f>'D.1.5.5 - Společná televi...'!P82</f>
        <v>0</v>
      </c>
      <c r="AV68" s="87">
        <f>'D.1.5.5 - Společná televi...'!J33</f>
        <v>0</v>
      </c>
      <c r="AW68" s="87">
        <f>'D.1.5.5 - Společná televi...'!J34</f>
        <v>0</v>
      </c>
      <c r="AX68" s="87">
        <f>'D.1.5.5 - Společná televi...'!J35</f>
        <v>0</v>
      </c>
      <c r="AY68" s="87">
        <f>'D.1.5.5 - Společná televi...'!J36</f>
        <v>0</v>
      </c>
      <c r="AZ68" s="87">
        <f>'D.1.5.5 - Společná televi...'!F33</f>
        <v>0</v>
      </c>
      <c r="BA68" s="87">
        <f>'D.1.5.5 - Společná televi...'!F34</f>
        <v>0</v>
      </c>
      <c r="BB68" s="87">
        <f>'D.1.5.5 - Společná televi...'!F35</f>
        <v>0</v>
      </c>
      <c r="BC68" s="87">
        <f>'D.1.5.5 - Společná televi...'!F36</f>
        <v>0</v>
      </c>
      <c r="BD68" s="89">
        <f>'D.1.5.5 - Společná televi...'!F37</f>
        <v>0</v>
      </c>
      <c r="BT68" s="85" t="s">
        <v>80</v>
      </c>
      <c r="BV68" s="85" t="s">
        <v>74</v>
      </c>
      <c r="BW68" s="85" t="s">
        <v>121</v>
      </c>
      <c r="BX68" s="85" t="s">
        <v>5</v>
      </c>
      <c r="CL68" s="85" t="s">
        <v>3</v>
      </c>
      <c r="CM68" s="85" t="s">
        <v>82</v>
      </c>
    </row>
    <row r="69" spans="1:57" s="2" customFormat="1" ht="30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5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35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</sheetData>
  <mergeCells count="94">
    <mergeCell ref="C52:G52"/>
    <mergeCell ref="D61:H61"/>
    <mergeCell ref="D58:H58"/>
    <mergeCell ref="D55:H55"/>
    <mergeCell ref="D59:H59"/>
    <mergeCell ref="D60:H60"/>
    <mergeCell ref="D56:H56"/>
    <mergeCell ref="D57:H57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56:AF56"/>
    <mergeCell ref="J55:AF55"/>
    <mergeCell ref="L45:AO45"/>
    <mergeCell ref="D65:H65"/>
    <mergeCell ref="J65:AF65"/>
    <mergeCell ref="D66:H66"/>
    <mergeCell ref="J66:AF66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7:H67"/>
    <mergeCell ref="J67:AF67"/>
    <mergeCell ref="D68:H68"/>
    <mergeCell ref="J68:AF68"/>
    <mergeCell ref="AG54:AM54"/>
    <mergeCell ref="AG64:AM64"/>
    <mergeCell ref="D64:H64"/>
    <mergeCell ref="J64:AF6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VRN - Vedlejší rozpočtové...'!C2" display="/"/>
    <hyperlink ref="A56" location="'01 - Stavební část'!C2" display="/"/>
    <hyperlink ref="A57" location="'D_1_4_1 - Vytápění '!C2" display="/"/>
    <hyperlink ref="A58" location="'D_1_4_3 - Zdravotechnika'!C2" display="/"/>
    <hyperlink ref="A59" location="'D_1_4_4 - Plynová odběrná...'!C2" display="/"/>
    <hyperlink ref="A60" location="'D_1_4_5 - Přípojka vody a...'!C2" display="/"/>
    <hyperlink ref="A61" location="'02.1 - Kmenový vývod NN z...'!C2" display="/"/>
    <hyperlink ref="A62" location="'02.2 - Silnoproud vlastní...'!C2" display="/"/>
    <hyperlink ref="A63" location="'02.3 - Hromosvod a uzemnění'!C2" display="/"/>
    <hyperlink ref="A64" location="'D.1.5.1 - Jednotný čas'!C2" display="/"/>
    <hyperlink ref="A65" location="'D.1.5.2 - Nouzové volání'!C2" display="/"/>
    <hyperlink ref="A66" location="'D.1.5.3 - Školní rozhlas'!C2" display="/"/>
    <hyperlink ref="A67" location="'D.1.5.4 - Strukturovaná k...'!C2" display="/"/>
    <hyperlink ref="A68" location="'D.1.5.5 - Společná televi...'!C2" display="/"/>
  </hyperlinks>
  <printOptions/>
  <pageMargins left="0.39375" right="0.39375" top="0.39375" bottom="0.39375" header="0" footer="0"/>
  <pageSetup blackAndWhite="1" fitToHeight="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106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3016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2474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ROUND((SUM(BE82:BE151)),2)</f>
        <v>0</v>
      </c>
      <c r="G33" s="34"/>
      <c r="H33" s="34"/>
      <c r="I33" s="98">
        <v>0.21</v>
      </c>
      <c r="J33" s="97">
        <f>ROUND(((SUM(BE82:BE151))*I33),2)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ROUND((SUM(BF82:BF151)),2)</f>
        <v>0</v>
      </c>
      <c r="G34" s="34"/>
      <c r="H34" s="34"/>
      <c r="I34" s="98">
        <v>0.15</v>
      </c>
      <c r="J34" s="97">
        <f>ROUND(((SUM(BF82:BF151))*I34),2)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ROUND((SUM(BG82:BG151)),2)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ROUND((SUM(BH82:BH151)),2)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ROUND((SUM(BI82:BI151)),2)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02.3 - Hromosvod a uzemnění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Obrataň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Milan Kostka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10" customFormat="1" ht="19.9" customHeight="1">
      <c r="B61" s="112"/>
      <c r="D61" s="113" t="s">
        <v>2475</v>
      </c>
      <c r="E61" s="114"/>
      <c r="F61" s="114"/>
      <c r="G61" s="114"/>
      <c r="H61" s="114"/>
      <c r="I61" s="114"/>
      <c r="J61" s="115">
        <f>J84</f>
        <v>0</v>
      </c>
      <c r="L61" s="112"/>
    </row>
    <row r="62" spans="2:12" s="9" customFormat="1" ht="24.95" customHeight="1">
      <c r="B62" s="108"/>
      <c r="D62" s="109" t="s">
        <v>2478</v>
      </c>
      <c r="E62" s="110"/>
      <c r="F62" s="110"/>
      <c r="G62" s="110"/>
      <c r="H62" s="110"/>
      <c r="I62" s="110"/>
      <c r="J62" s="111">
        <f>J145</f>
        <v>0</v>
      </c>
      <c r="L62" s="108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02.3 - Hromosvod a uzemnění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>Obrataň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>Milan Kostka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P83+P145</f>
        <v>0</v>
      </c>
      <c r="Q82" s="63"/>
      <c r="R82" s="124">
        <f>R83+R145</f>
        <v>0.36612000000000006</v>
      </c>
      <c r="S82" s="63"/>
      <c r="T82" s="125">
        <f>T83+T145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BK83+BK145</f>
        <v>0</v>
      </c>
    </row>
    <row r="83" spans="2:63" s="12" customFormat="1" ht="25.9" customHeight="1">
      <c r="B83" s="127"/>
      <c r="D83" s="128" t="s">
        <v>71</v>
      </c>
      <c r="E83" s="129" t="s">
        <v>872</v>
      </c>
      <c r="F83" s="129" t="s">
        <v>873</v>
      </c>
      <c r="I83" s="130"/>
      <c r="J83" s="131">
        <f>BK83</f>
        <v>0</v>
      </c>
      <c r="L83" s="127"/>
      <c r="M83" s="132"/>
      <c r="N83" s="133"/>
      <c r="O83" s="133"/>
      <c r="P83" s="134">
        <f>P84</f>
        <v>0</v>
      </c>
      <c r="Q83" s="133"/>
      <c r="R83" s="134">
        <f>R84</f>
        <v>0.36612000000000006</v>
      </c>
      <c r="S83" s="133"/>
      <c r="T83" s="135">
        <f>T84</f>
        <v>0</v>
      </c>
      <c r="AR83" s="128" t="s">
        <v>82</v>
      </c>
      <c r="AT83" s="136" t="s">
        <v>71</v>
      </c>
      <c r="AU83" s="136" t="s">
        <v>72</v>
      </c>
      <c r="AY83" s="128" t="s">
        <v>144</v>
      </c>
      <c r="BK83" s="137">
        <f>BK84</f>
        <v>0</v>
      </c>
    </row>
    <row r="84" spans="2:63" s="12" customFormat="1" ht="22.9" customHeight="1">
      <c r="B84" s="127"/>
      <c r="D84" s="128" t="s">
        <v>71</v>
      </c>
      <c r="E84" s="138" t="s">
        <v>2479</v>
      </c>
      <c r="F84" s="138" t="s">
        <v>2480</v>
      </c>
      <c r="I84" s="130"/>
      <c r="J84" s="139">
        <f>BK84</f>
        <v>0</v>
      </c>
      <c r="L84" s="127"/>
      <c r="M84" s="132"/>
      <c r="N84" s="133"/>
      <c r="O84" s="133"/>
      <c r="P84" s="134">
        <f>SUM(P85:P144)</f>
        <v>0</v>
      </c>
      <c r="Q84" s="133"/>
      <c r="R84" s="134">
        <f>SUM(R85:R144)</f>
        <v>0.36612000000000006</v>
      </c>
      <c r="S84" s="133"/>
      <c r="T84" s="135">
        <f>SUM(T85:T144)</f>
        <v>0</v>
      </c>
      <c r="AR84" s="128" t="s">
        <v>82</v>
      </c>
      <c r="AT84" s="136" t="s">
        <v>71</v>
      </c>
      <c r="AU84" s="136" t="s">
        <v>80</v>
      </c>
      <c r="AY84" s="128" t="s">
        <v>144</v>
      </c>
      <c r="BK84" s="137">
        <f>SUM(BK85:BK144)</f>
        <v>0</v>
      </c>
    </row>
    <row r="85" spans="1:65" s="2" customFormat="1" ht="16.5" customHeight="1">
      <c r="A85" s="34"/>
      <c r="B85" s="140"/>
      <c r="C85" s="141" t="s">
        <v>464</v>
      </c>
      <c r="D85" s="141" t="s">
        <v>147</v>
      </c>
      <c r="E85" s="142" t="s">
        <v>2527</v>
      </c>
      <c r="F85" s="143" t="s">
        <v>2528</v>
      </c>
      <c r="G85" s="144" t="s">
        <v>409</v>
      </c>
      <c r="H85" s="145">
        <v>116</v>
      </c>
      <c r="I85" s="146"/>
      <c r="J85" s="147">
        <f>ROUND(I85*H85,2)</f>
        <v>0</v>
      </c>
      <c r="K85" s="148"/>
      <c r="L85" s="35"/>
      <c r="M85" s="149" t="s">
        <v>3</v>
      </c>
      <c r="N85" s="150" t="s">
        <v>43</v>
      </c>
      <c r="O85" s="55"/>
      <c r="P85" s="151">
        <f>O85*H85</f>
        <v>0</v>
      </c>
      <c r="Q85" s="151">
        <v>0</v>
      </c>
      <c r="R85" s="151">
        <f>Q85*H85</f>
        <v>0</v>
      </c>
      <c r="S85" s="151">
        <v>0</v>
      </c>
      <c r="T85" s="152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313</v>
      </c>
      <c r="AT85" s="153" t="s">
        <v>147</v>
      </c>
      <c r="AU85" s="153" t="s">
        <v>82</v>
      </c>
      <c r="AY85" s="19" t="s">
        <v>144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9" t="s">
        <v>80</v>
      </c>
      <c r="BK85" s="154">
        <f>ROUND(I85*H85,2)</f>
        <v>0</v>
      </c>
      <c r="BL85" s="19" t="s">
        <v>313</v>
      </c>
      <c r="BM85" s="153" t="s">
        <v>3017</v>
      </c>
    </row>
    <row r="86" spans="1:65" s="2" customFormat="1" ht="16.5" customHeight="1">
      <c r="A86" s="34"/>
      <c r="B86" s="140"/>
      <c r="C86" s="192" t="s">
        <v>469</v>
      </c>
      <c r="D86" s="192" t="s">
        <v>280</v>
      </c>
      <c r="E86" s="193" t="s">
        <v>3018</v>
      </c>
      <c r="F86" s="194" t="s">
        <v>3019</v>
      </c>
      <c r="G86" s="195" t="s">
        <v>2003</v>
      </c>
      <c r="H86" s="196">
        <v>116</v>
      </c>
      <c r="I86" s="197"/>
      <c r="J86" s="198">
        <f>ROUND(I86*H86,2)</f>
        <v>0</v>
      </c>
      <c r="K86" s="199"/>
      <c r="L86" s="200"/>
      <c r="M86" s="201" t="s">
        <v>3</v>
      </c>
      <c r="N86" s="202" t="s">
        <v>43</v>
      </c>
      <c r="O86" s="55"/>
      <c r="P86" s="151">
        <f>O86*H86</f>
        <v>0</v>
      </c>
      <c r="Q86" s="151">
        <v>0.001</v>
      </c>
      <c r="R86" s="151">
        <f>Q86*H86</f>
        <v>0.116</v>
      </c>
      <c r="S86" s="151">
        <v>0</v>
      </c>
      <c r="T86" s="152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412</v>
      </c>
      <c r="AT86" s="153" t="s">
        <v>280</v>
      </c>
      <c r="AU86" s="153" t="s">
        <v>82</v>
      </c>
      <c r="AY86" s="19" t="s">
        <v>144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9" t="s">
        <v>80</v>
      </c>
      <c r="BK86" s="154">
        <f>ROUND(I86*H86,2)</f>
        <v>0</v>
      </c>
      <c r="BL86" s="19" t="s">
        <v>313</v>
      </c>
      <c r="BM86" s="153" t="s">
        <v>3020</v>
      </c>
    </row>
    <row r="87" spans="2:51" s="13" customFormat="1" ht="12">
      <c r="B87" s="160"/>
      <c r="D87" s="161" t="s">
        <v>221</v>
      </c>
      <c r="E87" s="162" t="s">
        <v>3</v>
      </c>
      <c r="F87" s="163" t="s">
        <v>3021</v>
      </c>
      <c r="H87" s="164">
        <v>116</v>
      </c>
      <c r="I87" s="165"/>
      <c r="L87" s="160"/>
      <c r="M87" s="166"/>
      <c r="N87" s="167"/>
      <c r="O87" s="167"/>
      <c r="P87" s="167"/>
      <c r="Q87" s="167"/>
      <c r="R87" s="167"/>
      <c r="S87" s="167"/>
      <c r="T87" s="168"/>
      <c r="AT87" s="162" t="s">
        <v>221</v>
      </c>
      <c r="AU87" s="162" t="s">
        <v>82</v>
      </c>
      <c r="AV87" s="13" t="s">
        <v>82</v>
      </c>
      <c r="AW87" s="13" t="s">
        <v>33</v>
      </c>
      <c r="AX87" s="13" t="s">
        <v>80</v>
      </c>
      <c r="AY87" s="162" t="s">
        <v>144</v>
      </c>
    </row>
    <row r="88" spans="1:65" s="2" customFormat="1" ht="16.5" customHeight="1">
      <c r="A88" s="34"/>
      <c r="B88" s="140"/>
      <c r="C88" s="192" t="s">
        <v>602</v>
      </c>
      <c r="D88" s="192" t="s">
        <v>280</v>
      </c>
      <c r="E88" s="193" t="s">
        <v>3022</v>
      </c>
      <c r="F88" s="194" t="s">
        <v>3023</v>
      </c>
      <c r="G88" s="195" t="s">
        <v>337</v>
      </c>
      <c r="H88" s="196">
        <v>111</v>
      </c>
      <c r="I88" s="197"/>
      <c r="J88" s="198">
        <f>ROUND(I88*H88,2)</f>
        <v>0</v>
      </c>
      <c r="K88" s="199"/>
      <c r="L88" s="200"/>
      <c r="M88" s="201" t="s">
        <v>3</v>
      </c>
      <c r="N88" s="202" t="s">
        <v>43</v>
      </c>
      <c r="O88" s="55"/>
      <c r="P88" s="151">
        <f>O88*H88</f>
        <v>0</v>
      </c>
      <c r="Q88" s="151">
        <v>0.0004</v>
      </c>
      <c r="R88" s="151">
        <f>Q88*H88</f>
        <v>0.0444</v>
      </c>
      <c r="S88" s="151">
        <v>0</v>
      </c>
      <c r="T88" s="152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412</v>
      </c>
      <c r="AT88" s="153" t="s">
        <v>280</v>
      </c>
      <c r="AU88" s="153" t="s">
        <v>82</v>
      </c>
      <c r="AY88" s="19" t="s">
        <v>144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80</v>
      </c>
      <c r="BK88" s="154">
        <f>ROUND(I88*H88,2)</f>
        <v>0</v>
      </c>
      <c r="BL88" s="19" t="s">
        <v>313</v>
      </c>
      <c r="BM88" s="153" t="s">
        <v>3024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3025</v>
      </c>
      <c r="H89" s="164">
        <v>111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16.5" customHeight="1">
      <c r="A90" s="34"/>
      <c r="B90" s="140"/>
      <c r="C90" s="141" t="s">
        <v>474</v>
      </c>
      <c r="D90" s="141" t="s">
        <v>147</v>
      </c>
      <c r="E90" s="142" t="s">
        <v>2958</v>
      </c>
      <c r="F90" s="143" t="s">
        <v>2959</v>
      </c>
      <c r="G90" s="144" t="s">
        <v>409</v>
      </c>
      <c r="H90" s="145">
        <v>65</v>
      </c>
      <c r="I90" s="146"/>
      <c r="J90" s="147">
        <f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>O90*H90</f>
        <v>0</v>
      </c>
      <c r="Q90" s="151">
        <v>0</v>
      </c>
      <c r="R90" s="151">
        <f>Q90*H90</f>
        <v>0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313</v>
      </c>
      <c r="AT90" s="153" t="s">
        <v>147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313</v>
      </c>
      <c r="BM90" s="153" t="s">
        <v>3026</v>
      </c>
    </row>
    <row r="91" spans="1:65" s="2" customFormat="1" ht="16.5" customHeight="1">
      <c r="A91" s="34"/>
      <c r="B91" s="140"/>
      <c r="C91" s="192" t="s">
        <v>479</v>
      </c>
      <c r="D91" s="192" t="s">
        <v>280</v>
      </c>
      <c r="E91" s="193" t="s">
        <v>2530</v>
      </c>
      <c r="F91" s="194" t="s">
        <v>2531</v>
      </c>
      <c r="G91" s="195" t="s">
        <v>2003</v>
      </c>
      <c r="H91" s="196">
        <v>40.95</v>
      </c>
      <c r="I91" s="197"/>
      <c r="J91" s="198">
        <f>ROUND(I91*H91,2)</f>
        <v>0</v>
      </c>
      <c r="K91" s="199"/>
      <c r="L91" s="200"/>
      <c r="M91" s="201" t="s">
        <v>3</v>
      </c>
      <c r="N91" s="202" t="s">
        <v>43</v>
      </c>
      <c r="O91" s="55"/>
      <c r="P91" s="151">
        <f>O91*H91</f>
        <v>0</v>
      </c>
      <c r="Q91" s="151">
        <v>0.001</v>
      </c>
      <c r="R91" s="151">
        <f>Q91*H91</f>
        <v>0.04095</v>
      </c>
      <c r="S91" s="151">
        <v>0</v>
      </c>
      <c r="T91" s="152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412</v>
      </c>
      <c r="AT91" s="153" t="s">
        <v>280</v>
      </c>
      <c r="AU91" s="153" t="s">
        <v>82</v>
      </c>
      <c r="AY91" s="19" t="s">
        <v>144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80</v>
      </c>
      <c r="BK91" s="154">
        <f>ROUND(I91*H91,2)</f>
        <v>0</v>
      </c>
      <c r="BL91" s="19" t="s">
        <v>313</v>
      </c>
      <c r="BM91" s="153" t="s">
        <v>3027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3028</v>
      </c>
      <c r="H92" s="164">
        <v>40.95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16.5" customHeight="1">
      <c r="A93" s="34"/>
      <c r="B93" s="140"/>
      <c r="C93" s="141" t="s">
        <v>485</v>
      </c>
      <c r="D93" s="141" t="s">
        <v>147</v>
      </c>
      <c r="E93" s="142" t="s">
        <v>3029</v>
      </c>
      <c r="F93" s="143" t="s">
        <v>3030</v>
      </c>
      <c r="G93" s="144" t="s">
        <v>409</v>
      </c>
      <c r="H93" s="145">
        <v>188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</v>
      </c>
      <c r="R93" s="151">
        <f>Q93*H93</f>
        <v>0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313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313</v>
      </c>
      <c r="BM93" s="153" t="s">
        <v>3031</v>
      </c>
    </row>
    <row r="94" spans="1:65" s="2" customFormat="1" ht="16.5" customHeight="1">
      <c r="A94" s="34"/>
      <c r="B94" s="140"/>
      <c r="C94" s="192" t="s">
        <v>490</v>
      </c>
      <c r="D94" s="192" t="s">
        <v>280</v>
      </c>
      <c r="E94" s="193" t="s">
        <v>3032</v>
      </c>
      <c r="F94" s="194" t="s">
        <v>3033</v>
      </c>
      <c r="G94" s="195" t="s">
        <v>2003</v>
      </c>
      <c r="H94" s="196">
        <v>31.49</v>
      </c>
      <c r="I94" s="197"/>
      <c r="J94" s="198">
        <f>ROUND(I94*H94,2)</f>
        <v>0</v>
      </c>
      <c r="K94" s="199"/>
      <c r="L94" s="200"/>
      <c r="M94" s="201" t="s">
        <v>3</v>
      </c>
      <c r="N94" s="202" t="s">
        <v>43</v>
      </c>
      <c r="O94" s="55"/>
      <c r="P94" s="151">
        <f>O94*H94</f>
        <v>0</v>
      </c>
      <c r="Q94" s="151">
        <v>0.001</v>
      </c>
      <c r="R94" s="151">
        <f>Q94*H94</f>
        <v>0.03149</v>
      </c>
      <c r="S94" s="151">
        <v>0</v>
      </c>
      <c r="T94" s="152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412</v>
      </c>
      <c r="AT94" s="153" t="s">
        <v>280</v>
      </c>
      <c r="AU94" s="153" t="s">
        <v>82</v>
      </c>
      <c r="AY94" s="19" t="s">
        <v>144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80</v>
      </c>
      <c r="BK94" s="154">
        <f>ROUND(I94*H94,2)</f>
        <v>0</v>
      </c>
      <c r="BL94" s="19" t="s">
        <v>313</v>
      </c>
      <c r="BM94" s="153" t="s">
        <v>3034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3035</v>
      </c>
      <c r="H95" s="164">
        <v>31.49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16.5" customHeight="1">
      <c r="A96" s="34"/>
      <c r="B96" s="140"/>
      <c r="C96" s="192" t="s">
        <v>495</v>
      </c>
      <c r="D96" s="192" t="s">
        <v>280</v>
      </c>
      <c r="E96" s="193" t="s">
        <v>3036</v>
      </c>
      <c r="F96" s="194" t="s">
        <v>3037</v>
      </c>
      <c r="G96" s="195" t="s">
        <v>337</v>
      </c>
      <c r="H96" s="196">
        <v>50</v>
      </c>
      <c r="I96" s="197"/>
      <c r="J96" s="198">
        <f>ROUND(I96*H96,2)</f>
        <v>0</v>
      </c>
      <c r="K96" s="199"/>
      <c r="L96" s="200"/>
      <c r="M96" s="201" t="s">
        <v>3</v>
      </c>
      <c r="N96" s="202" t="s">
        <v>43</v>
      </c>
      <c r="O96" s="55"/>
      <c r="P96" s="151">
        <f>O96*H96</f>
        <v>0</v>
      </c>
      <c r="Q96" s="151">
        <v>0.00014</v>
      </c>
      <c r="R96" s="151">
        <f>Q96*H96</f>
        <v>0.006999999999999999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412</v>
      </c>
      <c r="AT96" s="153" t="s">
        <v>280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313</v>
      </c>
      <c r="BM96" s="153" t="s">
        <v>3038</v>
      </c>
    </row>
    <row r="97" spans="2:51" s="13" customFormat="1" ht="12">
      <c r="B97" s="160"/>
      <c r="D97" s="161" t="s">
        <v>221</v>
      </c>
      <c r="E97" s="162" t="s">
        <v>3</v>
      </c>
      <c r="F97" s="163" t="s">
        <v>3039</v>
      </c>
      <c r="H97" s="164">
        <v>50</v>
      </c>
      <c r="I97" s="165"/>
      <c r="L97" s="160"/>
      <c r="M97" s="166"/>
      <c r="N97" s="167"/>
      <c r="O97" s="167"/>
      <c r="P97" s="167"/>
      <c r="Q97" s="167"/>
      <c r="R97" s="167"/>
      <c r="S97" s="167"/>
      <c r="T97" s="168"/>
      <c r="AT97" s="162" t="s">
        <v>221</v>
      </c>
      <c r="AU97" s="162" t="s">
        <v>82</v>
      </c>
      <c r="AV97" s="13" t="s">
        <v>82</v>
      </c>
      <c r="AW97" s="13" t="s">
        <v>33</v>
      </c>
      <c r="AX97" s="13" t="s">
        <v>80</v>
      </c>
      <c r="AY97" s="162" t="s">
        <v>144</v>
      </c>
    </row>
    <row r="98" spans="1:65" s="2" customFormat="1" ht="16.5" customHeight="1">
      <c r="A98" s="34"/>
      <c r="B98" s="140"/>
      <c r="C98" s="192" t="s">
        <v>689</v>
      </c>
      <c r="D98" s="192" t="s">
        <v>280</v>
      </c>
      <c r="E98" s="193" t="s">
        <v>3040</v>
      </c>
      <c r="F98" s="194" t="s">
        <v>3041</v>
      </c>
      <c r="G98" s="195" t="s">
        <v>337</v>
      </c>
      <c r="H98" s="196">
        <v>86</v>
      </c>
      <c r="I98" s="197"/>
      <c r="J98" s="198">
        <f>ROUND(I98*H98,2)</f>
        <v>0</v>
      </c>
      <c r="K98" s="199"/>
      <c r="L98" s="200"/>
      <c r="M98" s="201" t="s">
        <v>3</v>
      </c>
      <c r="N98" s="202" t="s">
        <v>43</v>
      </c>
      <c r="O98" s="55"/>
      <c r="P98" s="151">
        <f>O98*H98</f>
        <v>0</v>
      </c>
      <c r="Q98" s="151">
        <v>0.00055</v>
      </c>
      <c r="R98" s="151">
        <f>Q98*H98</f>
        <v>0.0473</v>
      </c>
      <c r="S98" s="151">
        <v>0</v>
      </c>
      <c r="T98" s="152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3" t="s">
        <v>412</v>
      </c>
      <c r="AT98" s="153" t="s">
        <v>280</v>
      </c>
      <c r="AU98" s="153" t="s">
        <v>82</v>
      </c>
      <c r="AY98" s="19" t="s">
        <v>144</v>
      </c>
      <c r="BE98" s="154">
        <f>IF(N98="základní",J98,0)</f>
        <v>0</v>
      </c>
      <c r="BF98" s="154">
        <f>IF(N98="snížená",J98,0)</f>
        <v>0</v>
      </c>
      <c r="BG98" s="154">
        <f>IF(N98="zákl. přenesená",J98,0)</f>
        <v>0</v>
      </c>
      <c r="BH98" s="154">
        <f>IF(N98="sníž. přenesená",J98,0)</f>
        <v>0</v>
      </c>
      <c r="BI98" s="154">
        <f>IF(N98="nulová",J98,0)</f>
        <v>0</v>
      </c>
      <c r="BJ98" s="19" t="s">
        <v>80</v>
      </c>
      <c r="BK98" s="154">
        <f>ROUND(I98*H98,2)</f>
        <v>0</v>
      </c>
      <c r="BL98" s="19" t="s">
        <v>313</v>
      </c>
      <c r="BM98" s="153" t="s">
        <v>3042</v>
      </c>
    </row>
    <row r="99" spans="2:51" s="13" customFormat="1" ht="12">
      <c r="B99" s="160"/>
      <c r="D99" s="161" t="s">
        <v>221</v>
      </c>
      <c r="E99" s="162" t="s">
        <v>3</v>
      </c>
      <c r="F99" s="163" t="s">
        <v>3043</v>
      </c>
      <c r="H99" s="164">
        <v>86</v>
      </c>
      <c r="I99" s="165"/>
      <c r="L99" s="160"/>
      <c r="M99" s="166"/>
      <c r="N99" s="167"/>
      <c r="O99" s="167"/>
      <c r="P99" s="167"/>
      <c r="Q99" s="167"/>
      <c r="R99" s="167"/>
      <c r="S99" s="167"/>
      <c r="T99" s="168"/>
      <c r="AT99" s="162" t="s">
        <v>221</v>
      </c>
      <c r="AU99" s="162" t="s">
        <v>82</v>
      </c>
      <c r="AV99" s="13" t="s">
        <v>82</v>
      </c>
      <c r="AW99" s="13" t="s">
        <v>33</v>
      </c>
      <c r="AX99" s="13" t="s">
        <v>80</v>
      </c>
      <c r="AY99" s="162" t="s">
        <v>144</v>
      </c>
    </row>
    <row r="100" spans="1:65" s="2" customFormat="1" ht="16.5" customHeight="1">
      <c r="A100" s="34"/>
      <c r="B100" s="140"/>
      <c r="C100" s="192" t="s">
        <v>695</v>
      </c>
      <c r="D100" s="192" t="s">
        <v>280</v>
      </c>
      <c r="E100" s="193" t="s">
        <v>3044</v>
      </c>
      <c r="F100" s="194" t="s">
        <v>3045</v>
      </c>
      <c r="G100" s="195" t="s">
        <v>337</v>
      </c>
      <c r="H100" s="196">
        <v>34</v>
      </c>
      <c r="I100" s="197"/>
      <c r="J100" s="198">
        <f>ROUND(I100*H100,2)</f>
        <v>0</v>
      </c>
      <c r="K100" s="199"/>
      <c r="L100" s="200"/>
      <c r="M100" s="201" t="s">
        <v>3</v>
      </c>
      <c r="N100" s="202" t="s">
        <v>43</v>
      </c>
      <c r="O100" s="55"/>
      <c r="P100" s="151">
        <f>O100*H100</f>
        <v>0</v>
      </c>
      <c r="Q100" s="151">
        <v>0.00025</v>
      </c>
      <c r="R100" s="151">
        <f>Q100*H100</f>
        <v>0.0085</v>
      </c>
      <c r="S100" s="151">
        <v>0</v>
      </c>
      <c r="T100" s="152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412</v>
      </c>
      <c r="AT100" s="153" t="s">
        <v>280</v>
      </c>
      <c r="AU100" s="153" t="s">
        <v>82</v>
      </c>
      <c r="AY100" s="19" t="s">
        <v>144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9" t="s">
        <v>80</v>
      </c>
      <c r="BK100" s="154">
        <f>ROUND(I100*H100,2)</f>
        <v>0</v>
      </c>
      <c r="BL100" s="19" t="s">
        <v>313</v>
      </c>
      <c r="BM100" s="153" t="s">
        <v>3046</v>
      </c>
    </row>
    <row r="101" spans="2:51" s="13" customFormat="1" ht="12">
      <c r="B101" s="160"/>
      <c r="D101" s="161" t="s">
        <v>221</v>
      </c>
      <c r="E101" s="162" t="s">
        <v>3</v>
      </c>
      <c r="F101" s="163" t="s">
        <v>3047</v>
      </c>
      <c r="H101" s="164">
        <v>34</v>
      </c>
      <c r="I101" s="165"/>
      <c r="L101" s="160"/>
      <c r="M101" s="166"/>
      <c r="N101" s="167"/>
      <c r="O101" s="167"/>
      <c r="P101" s="167"/>
      <c r="Q101" s="167"/>
      <c r="R101" s="167"/>
      <c r="S101" s="167"/>
      <c r="T101" s="168"/>
      <c r="AT101" s="162" t="s">
        <v>221</v>
      </c>
      <c r="AU101" s="162" t="s">
        <v>82</v>
      </c>
      <c r="AV101" s="13" t="s">
        <v>82</v>
      </c>
      <c r="AW101" s="13" t="s">
        <v>33</v>
      </c>
      <c r="AX101" s="13" t="s">
        <v>80</v>
      </c>
      <c r="AY101" s="162" t="s">
        <v>144</v>
      </c>
    </row>
    <row r="102" spans="1:65" s="2" customFormat="1" ht="16.5" customHeight="1">
      <c r="A102" s="34"/>
      <c r="B102" s="140"/>
      <c r="C102" s="141" t="s">
        <v>500</v>
      </c>
      <c r="D102" s="141" t="s">
        <v>147</v>
      </c>
      <c r="E102" s="142" t="s">
        <v>2534</v>
      </c>
      <c r="F102" s="143" t="s">
        <v>2968</v>
      </c>
      <c r="G102" s="144" t="s">
        <v>337</v>
      </c>
      <c r="H102" s="145">
        <v>62</v>
      </c>
      <c r="I102" s="146"/>
      <c r="J102" s="147">
        <f>ROUND(I102*H102,2)</f>
        <v>0</v>
      </c>
      <c r="K102" s="148"/>
      <c r="L102" s="35"/>
      <c r="M102" s="149" t="s">
        <v>3</v>
      </c>
      <c r="N102" s="150" t="s">
        <v>43</v>
      </c>
      <c r="O102" s="55"/>
      <c r="P102" s="151">
        <f>O102*H102</f>
        <v>0</v>
      </c>
      <c r="Q102" s="151">
        <v>0</v>
      </c>
      <c r="R102" s="151">
        <f>Q102*H102</f>
        <v>0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313</v>
      </c>
      <c r="AT102" s="153" t="s">
        <v>147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313</v>
      </c>
      <c r="BM102" s="153" t="s">
        <v>3048</v>
      </c>
    </row>
    <row r="103" spans="1:65" s="2" customFormat="1" ht="16.5" customHeight="1">
      <c r="A103" s="34"/>
      <c r="B103" s="140"/>
      <c r="C103" s="192" t="s">
        <v>548</v>
      </c>
      <c r="D103" s="192" t="s">
        <v>280</v>
      </c>
      <c r="E103" s="193" t="s">
        <v>3049</v>
      </c>
      <c r="F103" s="194" t="s">
        <v>3050</v>
      </c>
      <c r="G103" s="195" t="s">
        <v>337</v>
      </c>
      <c r="H103" s="196">
        <v>3</v>
      </c>
      <c r="I103" s="197"/>
      <c r="J103" s="198">
        <f>ROUND(I103*H103,2)</f>
        <v>0</v>
      </c>
      <c r="K103" s="199"/>
      <c r="L103" s="200"/>
      <c r="M103" s="201" t="s">
        <v>3</v>
      </c>
      <c r="N103" s="202" t="s">
        <v>43</v>
      </c>
      <c r="O103" s="55"/>
      <c r="P103" s="151">
        <f>O103*H103</f>
        <v>0</v>
      </c>
      <c r="Q103" s="151">
        <v>0.0001</v>
      </c>
      <c r="R103" s="151">
        <f>Q103*H103</f>
        <v>0.00030000000000000003</v>
      </c>
      <c r="S103" s="151">
        <v>0</v>
      </c>
      <c r="T103" s="152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412</v>
      </c>
      <c r="AT103" s="153" t="s">
        <v>280</v>
      </c>
      <c r="AU103" s="153" t="s">
        <v>82</v>
      </c>
      <c r="AY103" s="19" t="s">
        <v>144</v>
      </c>
      <c r="BE103" s="154">
        <f>IF(N103="základní",J103,0)</f>
        <v>0</v>
      </c>
      <c r="BF103" s="154">
        <f>IF(N103="snížená",J103,0)</f>
        <v>0</v>
      </c>
      <c r="BG103" s="154">
        <f>IF(N103="zákl. přenesená",J103,0)</f>
        <v>0</v>
      </c>
      <c r="BH103" s="154">
        <f>IF(N103="sníž. přenesená",J103,0)</f>
        <v>0</v>
      </c>
      <c r="BI103" s="154">
        <f>IF(N103="nulová",J103,0)</f>
        <v>0</v>
      </c>
      <c r="BJ103" s="19" t="s">
        <v>80</v>
      </c>
      <c r="BK103" s="154">
        <f>ROUND(I103*H103,2)</f>
        <v>0</v>
      </c>
      <c r="BL103" s="19" t="s">
        <v>313</v>
      </c>
      <c r="BM103" s="153" t="s">
        <v>3051</v>
      </c>
    </row>
    <row r="104" spans="2:51" s="13" customFormat="1" ht="12">
      <c r="B104" s="160"/>
      <c r="D104" s="161" t="s">
        <v>221</v>
      </c>
      <c r="E104" s="162" t="s">
        <v>3</v>
      </c>
      <c r="F104" s="163" t="s">
        <v>2927</v>
      </c>
      <c r="H104" s="164">
        <v>3</v>
      </c>
      <c r="I104" s="165"/>
      <c r="L104" s="160"/>
      <c r="M104" s="166"/>
      <c r="N104" s="167"/>
      <c r="O104" s="167"/>
      <c r="P104" s="167"/>
      <c r="Q104" s="167"/>
      <c r="R104" s="167"/>
      <c r="S104" s="167"/>
      <c r="T104" s="168"/>
      <c r="AT104" s="162" t="s">
        <v>221</v>
      </c>
      <c r="AU104" s="162" t="s">
        <v>82</v>
      </c>
      <c r="AV104" s="13" t="s">
        <v>82</v>
      </c>
      <c r="AW104" s="13" t="s">
        <v>33</v>
      </c>
      <c r="AX104" s="13" t="s">
        <v>80</v>
      </c>
      <c r="AY104" s="162" t="s">
        <v>144</v>
      </c>
    </row>
    <row r="105" spans="1:65" s="2" customFormat="1" ht="16.5" customHeight="1">
      <c r="A105" s="34"/>
      <c r="B105" s="140"/>
      <c r="C105" s="192" t="s">
        <v>554</v>
      </c>
      <c r="D105" s="192" t="s">
        <v>280</v>
      </c>
      <c r="E105" s="193" t="s">
        <v>3052</v>
      </c>
      <c r="F105" s="194" t="s">
        <v>3053</v>
      </c>
      <c r="G105" s="195" t="s">
        <v>337</v>
      </c>
      <c r="H105" s="196">
        <v>10</v>
      </c>
      <c r="I105" s="197"/>
      <c r="J105" s="198">
        <f>ROUND(I105*H105,2)</f>
        <v>0</v>
      </c>
      <c r="K105" s="199"/>
      <c r="L105" s="200"/>
      <c r="M105" s="201" t="s">
        <v>3</v>
      </c>
      <c r="N105" s="202" t="s">
        <v>43</v>
      </c>
      <c r="O105" s="55"/>
      <c r="P105" s="151">
        <f>O105*H105</f>
        <v>0</v>
      </c>
      <c r="Q105" s="151">
        <v>0.0001</v>
      </c>
      <c r="R105" s="151">
        <f>Q105*H105</f>
        <v>0.001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412</v>
      </c>
      <c r="AT105" s="153" t="s">
        <v>280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313</v>
      </c>
      <c r="BM105" s="153" t="s">
        <v>3054</v>
      </c>
    </row>
    <row r="106" spans="2:51" s="13" customFormat="1" ht="12">
      <c r="B106" s="160"/>
      <c r="D106" s="161" t="s">
        <v>221</v>
      </c>
      <c r="E106" s="162" t="s">
        <v>3</v>
      </c>
      <c r="F106" s="163" t="s">
        <v>3055</v>
      </c>
      <c r="H106" s="164">
        <v>10</v>
      </c>
      <c r="I106" s="165"/>
      <c r="L106" s="160"/>
      <c r="M106" s="166"/>
      <c r="N106" s="167"/>
      <c r="O106" s="167"/>
      <c r="P106" s="167"/>
      <c r="Q106" s="167"/>
      <c r="R106" s="167"/>
      <c r="S106" s="167"/>
      <c r="T106" s="168"/>
      <c r="AT106" s="162" t="s">
        <v>221</v>
      </c>
      <c r="AU106" s="162" t="s">
        <v>82</v>
      </c>
      <c r="AV106" s="13" t="s">
        <v>82</v>
      </c>
      <c r="AW106" s="13" t="s">
        <v>33</v>
      </c>
      <c r="AX106" s="13" t="s">
        <v>80</v>
      </c>
      <c r="AY106" s="162" t="s">
        <v>144</v>
      </c>
    </row>
    <row r="107" spans="1:65" s="2" customFormat="1" ht="16.5" customHeight="1">
      <c r="A107" s="34"/>
      <c r="B107" s="140"/>
      <c r="C107" s="192" t="s">
        <v>559</v>
      </c>
      <c r="D107" s="192" t="s">
        <v>280</v>
      </c>
      <c r="E107" s="193" t="s">
        <v>3056</v>
      </c>
      <c r="F107" s="194" t="s">
        <v>3057</v>
      </c>
      <c r="G107" s="195" t="s">
        <v>337</v>
      </c>
      <c r="H107" s="196">
        <v>3</v>
      </c>
      <c r="I107" s="197"/>
      <c r="J107" s="198">
        <f>ROUND(I107*H107,2)</f>
        <v>0</v>
      </c>
      <c r="K107" s="199"/>
      <c r="L107" s="200"/>
      <c r="M107" s="201" t="s">
        <v>3</v>
      </c>
      <c r="N107" s="202" t="s">
        <v>43</v>
      </c>
      <c r="O107" s="55"/>
      <c r="P107" s="151">
        <f>O107*H107</f>
        <v>0</v>
      </c>
      <c r="Q107" s="151">
        <v>0.00015</v>
      </c>
      <c r="R107" s="151">
        <f>Q107*H107</f>
        <v>0.00045</v>
      </c>
      <c r="S107" s="151">
        <v>0</v>
      </c>
      <c r="T107" s="152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412</v>
      </c>
      <c r="AT107" s="153" t="s">
        <v>280</v>
      </c>
      <c r="AU107" s="153" t="s">
        <v>82</v>
      </c>
      <c r="AY107" s="19" t="s">
        <v>144</v>
      </c>
      <c r="BE107" s="154">
        <f>IF(N107="základní",J107,0)</f>
        <v>0</v>
      </c>
      <c r="BF107" s="154">
        <f>IF(N107="snížená",J107,0)</f>
        <v>0</v>
      </c>
      <c r="BG107" s="154">
        <f>IF(N107="zákl. přenesená",J107,0)</f>
        <v>0</v>
      </c>
      <c r="BH107" s="154">
        <f>IF(N107="sníž. přenesená",J107,0)</f>
        <v>0</v>
      </c>
      <c r="BI107" s="154">
        <f>IF(N107="nulová",J107,0)</f>
        <v>0</v>
      </c>
      <c r="BJ107" s="19" t="s">
        <v>80</v>
      </c>
      <c r="BK107" s="154">
        <f>ROUND(I107*H107,2)</f>
        <v>0</v>
      </c>
      <c r="BL107" s="19" t="s">
        <v>313</v>
      </c>
      <c r="BM107" s="153" t="s">
        <v>3058</v>
      </c>
    </row>
    <row r="108" spans="2:51" s="13" customFormat="1" ht="12">
      <c r="B108" s="160"/>
      <c r="D108" s="161" t="s">
        <v>221</v>
      </c>
      <c r="E108" s="162" t="s">
        <v>3</v>
      </c>
      <c r="F108" s="163" t="s">
        <v>2927</v>
      </c>
      <c r="H108" s="164">
        <v>3</v>
      </c>
      <c r="I108" s="165"/>
      <c r="L108" s="160"/>
      <c r="M108" s="166"/>
      <c r="N108" s="167"/>
      <c r="O108" s="167"/>
      <c r="P108" s="167"/>
      <c r="Q108" s="167"/>
      <c r="R108" s="167"/>
      <c r="S108" s="167"/>
      <c r="T108" s="168"/>
      <c r="AT108" s="162" t="s">
        <v>221</v>
      </c>
      <c r="AU108" s="162" t="s">
        <v>82</v>
      </c>
      <c r="AV108" s="13" t="s">
        <v>82</v>
      </c>
      <c r="AW108" s="13" t="s">
        <v>33</v>
      </c>
      <c r="AX108" s="13" t="s">
        <v>80</v>
      </c>
      <c r="AY108" s="162" t="s">
        <v>144</v>
      </c>
    </row>
    <row r="109" spans="1:65" s="2" customFormat="1" ht="16.5" customHeight="1">
      <c r="A109" s="34"/>
      <c r="B109" s="140"/>
      <c r="C109" s="192" t="s">
        <v>564</v>
      </c>
      <c r="D109" s="192" t="s">
        <v>280</v>
      </c>
      <c r="E109" s="193" t="s">
        <v>3059</v>
      </c>
      <c r="F109" s="194" t="s">
        <v>3060</v>
      </c>
      <c r="G109" s="195" t="s">
        <v>337</v>
      </c>
      <c r="H109" s="196">
        <v>4</v>
      </c>
      <c r="I109" s="197"/>
      <c r="J109" s="198">
        <f>ROUND(I109*H109,2)</f>
        <v>0</v>
      </c>
      <c r="K109" s="199"/>
      <c r="L109" s="200"/>
      <c r="M109" s="201" t="s">
        <v>3</v>
      </c>
      <c r="N109" s="202" t="s">
        <v>43</v>
      </c>
      <c r="O109" s="55"/>
      <c r="P109" s="151">
        <f>O109*H109</f>
        <v>0</v>
      </c>
      <c r="Q109" s="151">
        <v>7E-05</v>
      </c>
      <c r="R109" s="151">
        <f>Q109*H109</f>
        <v>0.00028</v>
      </c>
      <c r="S109" s="151">
        <v>0</v>
      </c>
      <c r="T109" s="152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412</v>
      </c>
      <c r="AT109" s="153" t="s">
        <v>280</v>
      </c>
      <c r="AU109" s="153" t="s">
        <v>82</v>
      </c>
      <c r="AY109" s="19" t="s">
        <v>144</v>
      </c>
      <c r="BE109" s="154">
        <f>IF(N109="základní",J109,0)</f>
        <v>0</v>
      </c>
      <c r="BF109" s="154">
        <f>IF(N109="snížená",J109,0)</f>
        <v>0</v>
      </c>
      <c r="BG109" s="154">
        <f>IF(N109="zákl. přenesená",J109,0)</f>
        <v>0</v>
      </c>
      <c r="BH109" s="154">
        <f>IF(N109="sníž. přenesená",J109,0)</f>
        <v>0</v>
      </c>
      <c r="BI109" s="154">
        <f>IF(N109="nulová",J109,0)</f>
        <v>0</v>
      </c>
      <c r="BJ109" s="19" t="s">
        <v>80</v>
      </c>
      <c r="BK109" s="154">
        <f>ROUND(I109*H109,2)</f>
        <v>0</v>
      </c>
      <c r="BL109" s="19" t="s">
        <v>313</v>
      </c>
      <c r="BM109" s="153" t="s">
        <v>3061</v>
      </c>
    </row>
    <row r="110" spans="2:51" s="13" customFormat="1" ht="12">
      <c r="B110" s="160"/>
      <c r="D110" s="161" t="s">
        <v>221</v>
      </c>
      <c r="E110" s="162" t="s">
        <v>3</v>
      </c>
      <c r="F110" s="163" t="s">
        <v>3062</v>
      </c>
      <c r="H110" s="164">
        <v>4</v>
      </c>
      <c r="I110" s="165"/>
      <c r="L110" s="160"/>
      <c r="M110" s="166"/>
      <c r="N110" s="167"/>
      <c r="O110" s="167"/>
      <c r="P110" s="167"/>
      <c r="Q110" s="167"/>
      <c r="R110" s="167"/>
      <c r="S110" s="167"/>
      <c r="T110" s="168"/>
      <c r="AT110" s="162" t="s">
        <v>221</v>
      </c>
      <c r="AU110" s="162" t="s">
        <v>82</v>
      </c>
      <c r="AV110" s="13" t="s">
        <v>82</v>
      </c>
      <c r="AW110" s="13" t="s">
        <v>33</v>
      </c>
      <c r="AX110" s="13" t="s">
        <v>80</v>
      </c>
      <c r="AY110" s="162" t="s">
        <v>144</v>
      </c>
    </row>
    <row r="111" spans="1:65" s="2" customFormat="1" ht="16.5" customHeight="1">
      <c r="A111" s="34"/>
      <c r="B111" s="140"/>
      <c r="C111" s="192" t="s">
        <v>568</v>
      </c>
      <c r="D111" s="192" t="s">
        <v>280</v>
      </c>
      <c r="E111" s="193" t="s">
        <v>3063</v>
      </c>
      <c r="F111" s="194" t="s">
        <v>3064</v>
      </c>
      <c r="G111" s="195" t="s">
        <v>337</v>
      </c>
      <c r="H111" s="196">
        <v>12</v>
      </c>
      <c r="I111" s="197"/>
      <c r="J111" s="198">
        <f>ROUND(I111*H111,2)</f>
        <v>0</v>
      </c>
      <c r="K111" s="199"/>
      <c r="L111" s="200"/>
      <c r="M111" s="201" t="s">
        <v>3</v>
      </c>
      <c r="N111" s="202" t="s">
        <v>43</v>
      </c>
      <c r="O111" s="55"/>
      <c r="P111" s="151">
        <f>O111*H111</f>
        <v>0</v>
      </c>
      <c r="Q111" s="151">
        <v>8E-05</v>
      </c>
      <c r="R111" s="151">
        <f>Q111*H111</f>
        <v>0.0009600000000000001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412</v>
      </c>
      <c r="AT111" s="153" t="s">
        <v>280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313</v>
      </c>
      <c r="BM111" s="153" t="s">
        <v>3065</v>
      </c>
    </row>
    <row r="112" spans="2:51" s="13" customFormat="1" ht="12">
      <c r="B112" s="160"/>
      <c r="D112" s="161" t="s">
        <v>221</v>
      </c>
      <c r="E112" s="162" t="s">
        <v>3</v>
      </c>
      <c r="F112" s="163" t="s">
        <v>2940</v>
      </c>
      <c r="H112" s="164">
        <v>12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221</v>
      </c>
      <c r="AU112" s="162" t="s">
        <v>82</v>
      </c>
      <c r="AV112" s="13" t="s">
        <v>82</v>
      </c>
      <c r="AW112" s="13" t="s">
        <v>33</v>
      </c>
      <c r="AX112" s="13" t="s">
        <v>80</v>
      </c>
      <c r="AY112" s="162" t="s">
        <v>144</v>
      </c>
    </row>
    <row r="113" spans="1:65" s="2" customFormat="1" ht="16.5" customHeight="1">
      <c r="A113" s="34"/>
      <c r="B113" s="140"/>
      <c r="C113" s="192" t="s">
        <v>710</v>
      </c>
      <c r="D113" s="192" t="s">
        <v>280</v>
      </c>
      <c r="E113" s="193" t="s">
        <v>2537</v>
      </c>
      <c r="F113" s="194" t="s">
        <v>2538</v>
      </c>
      <c r="G113" s="195" t="s">
        <v>337</v>
      </c>
      <c r="H113" s="196">
        <v>11</v>
      </c>
      <c r="I113" s="197"/>
      <c r="J113" s="198">
        <f>ROUND(I113*H113,2)</f>
        <v>0</v>
      </c>
      <c r="K113" s="199"/>
      <c r="L113" s="200"/>
      <c r="M113" s="201" t="s">
        <v>3</v>
      </c>
      <c r="N113" s="202" t="s">
        <v>43</v>
      </c>
      <c r="O113" s="55"/>
      <c r="P113" s="151">
        <f>O113*H113</f>
        <v>0</v>
      </c>
      <c r="Q113" s="151">
        <v>0.0007</v>
      </c>
      <c r="R113" s="151">
        <f>Q113*H113</f>
        <v>0.0077</v>
      </c>
      <c r="S113" s="151">
        <v>0</v>
      </c>
      <c r="T113" s="152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412</v>
      </c>
      <c r="AT113" s="153" t="s">
        <v>280</v>
      </c>
      <c r="AU113" s="153" t="s">
        <v>82</v>
      </c>
      <c r="AY113" s="19" t="s">
        <v>144</v>
      </c>
      <c r="BE113" s="154">
        <f>IF(N113="základní",J113,0)</f>
        <v>0</v>
      </c>
      <c r="BF113" s="154">
        <f>IF(N113="snížená",J113,0)</f>
        <v>0</v>
      </c>
      <c r="BG113" s="154">
        <f>IF(N113="zákl. přenesená",J113,0)</f>
        <v>0</v>
      </c>
      <c r="BH113" s="154">
        <f>IF(N113="sníž. přenesená",J113,0)</f>
        <v>0</v>
      </c>
      <c r="BI113" s="154">
        <f>IF(N113="nulová",J113,0)</f>
        <v>0</v>
      </c>
      <c r="BJ113" s="19" t="s">
        <v>80</v>
      </c>
      <c r="BK113" s="154">
        <f>ROUND(I113*H113,2)</f>
        <v>0</v>
      </c>
      <c r="BL113" s="19" t="s">
        <v>313</v>
      </c>
      <c r="BM113" s="153" t="s">
        <v>3066</v>
      </c>
    </row>
    <row r="114" spans="2:51" s="13" customFormat="1" ht="12">
      <c r="B114" s="160"/>
      <c r="D114" s="161" t="s">
        <v>221</v>
      </c>
      <c r="E114" s="162" t="s">
        <v>3</v>
      </c>
      <c r="F114" s="163" t="s">
        <v>3067</v>
      </c>
      <c r="H114" s="164">
        <v>11</v>
      </c>
      <c r="I114" s="165"/>
      <c r="L114" s="160"/>
      <c r="M114" s="166"/>
      <c r="N114" s="167"/>
      <c r="O114" s="167"/>
      <c r="P114" s="167"/>
      <c r="Q114" s="167"/>
      <c r="R114" s="167"/>
      <c r="S114" s="167"/>
      <c r="T114" s="168"/>
      <c r="AT114" s="162" t="s">
        <v>221</v>
      </c>
      <c r="AU114" s="162" t="s">
        <v>82</v>
      </c>
      <c r="AV114" s="13" t="s">
        <v>82</v>
      </c>
      <c r="AW114" s="13" t="s">
        <v>33</v>
      </c>
      <c r="AX114" s="13" t="s">
        <v>80</v>
      </c>
      <c r="AY114" s="162" t="s">
        <v>144</v>
      </c>
    </row>
    <row r="115" spans="1:65" s="2" customFormat="1" ht="16.5" customHeight="1">
      <c r="A115" s="34"/>
      <c r="B115" s="140"/>
      <c r="C115" s="192" t="s">
        <v>714</v>
      </c>
      <c r="D115" s="192" t="s">
        <v>280</v>
      </c>
      <c r="E115" s="193" t="s">
        <v>3068</v>
      </c>
      <c r="F115" s="194" t="s">
        <v>3069</v>
      </c>
      <c r="G115" s="195" t="s">
        <v>337</v>
      </c>
      <c r="H115" s="196">
        <v>8</v>
      </c>
      <c r="I115" s="197"/>
      <c r="J115" s="198">
        <f>ROUND(I115*H115,2)</f>
        <v>0</v>
      </c>
      <c r="K115" s="199"/>
      <c r="L115" s="200"/>
      <c r="M115" s="201" t="s">
        <v>3</v>
      </c>
      <c r="N115" s="202" t="s">
        <v>43</v>
      </c>
      <c r="O115" s="55"/>
      <c r="P115" s="151">
        <f>O115*H115</f>
        <v>0</v>
      </c>
      <c r="Q115" s="151">
        <v>0.00026</v>
      </c>
      <c r="R115" s="151">
        <f>Q115*H115</f>
        <v>0.00208</v>
      </c>
      <c r="S115" s="151">
        <v>0</v>
      </c>
      <c r="T115" s="152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3" t="s">
        <v>412</v>
      </c>
      <c r="AT115" s="153" t="s">
        <v>280</v>
      </c>
      <c r="AU115" s="153" t="s">
        <v>82</v>
      </c>
      <c r="AY115" s="19" t="s">
        <v>144</v>
      </c>
      <c r="BE115" s="154">
        <f>IF(N115="základní",J115,0)</f>
        <v>0</v>
      </c>
      <c r="BF115" s="154">
        <f>IF(N115="snížená",J115,0)</f>
        <v>0</v>
      </c>
      <c r="BG115" s="154">
        <f>IF(N115="zákl. přenesená",J115,0)</f>
        <v>0</v>
      </c>
      <c r="BH115" s="154">
        <f>IF(N115="sníž. přenesená",J115,0)</f>
        <v>0</v>
      </c>
      <c r="BI115" s="154">
        <f>IF(N115="nulová",J115,0)</f>
        <v>0</v>
      </c>
      <c r="BJ115" s="19" t="s">
        <v>80</v>
      </c>
      <c r="BK115" s="154">
        <f>ROUND(I115*H115,2)</f>
        <v>0</v>
      </c>
      <c r="BL115" s="19" t="s">
        <v>313</v>
      </c>
      <c r="BM115" s="153" t="s">
        <v>3070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3071</v>
      </c>
      <c r="H116" s="164">
        <v>8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80</v>
      </c>
      <c r="AY116" s="162" t="s">
        <v>144</v>
      </c>
    </row>
    <row r="117" spans="1:65" s="2" customFormat="1" ht="16.5" customHeight="1">
      <c r="A117" s="34"/>
      <c r="B117" s="140"/>
      <c r="C117" s="192" t="s">
        <v>572</v>
      </c>
      <c r="D117" s="192" t="s">
        <v>280</v>
      </c>
      <c r="E117" s="193" t="s">
        <v>3072</v>
      </c>
      <c r="F117" s="194" t="s">
        <v>3073</v>
      </c>
      <c r="G117" s="195" t="s">
        <v>337</v>
      </c>
      <c r="H117" s="196">
        <v>11</v>
      </c>
      <c r="I117" s="197"/>
      <c r="J117" s="198">
        <f>ROUND(I117*H117,2)</f>
        <v>0</v>
      </c>
      <c r="K117" s="199"/>
      <c r="L117" s="200"/>
      <c r="M117" s="201" t="s">
        <v>3</v>
      </c>
      <c r="N117" s="202" t="s">
        <v>43</v>
      </c>
      <c r="O117" s="55"/>
      <c r="P117" s="151">
        <f>O117*H117</f>
        <v>0</v>
      </c>
      <c r="Q117" s="151">
        <v>0.0001</v>
      </c>
      <c r="R117" s="151">
        <f>Q117*H117</f>
        <v>0.0011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412</v>
      </c>
      <c r="AT117" s="153" t="s">
        <v>280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313</v>
      </c>
      <c r="BM117" s="153" t="s">
        <v>3074</v>
      </c>
    </row>
    <row r="118" spans="2:51" s="13" customFormat="1" ht="12">
      <c r="B118" s="160"/>
      <c r="D118" s="161" t="s">
        <v>221</v>
      </c>
      <c r="E118" s="162" t="s">
        <v>3</v>
      </c>
      <c r="F118" s="163" t="s">
        <v>3067</v>
      </c>
      <c r="H118" s="164">
        <v>11</v>
      </c>
      <c r="I118" s="165"/>
      <c r="L118" s="160"/>
      <c r="M118" s="166"/>
      <c r="N118" s="167"/>
      <c r="O118" s="167"/>
      <c r="P118" s="167"/>
      <c r="Q118" s="167"/>
      <c r="R118" s="167"/>
      <c r="S118" s="167"/>
      <c r="T118" s="168"/>
      <c r="AT118" s="162" t="s">
        <v>221</v>
      </c>
      <c r="AU118" s="162" t="s">
        <v>82</v>
      </c>
      <c r="AV118" s="13" t="s">
        <v>82</v>
      </c>
      <c r="AW118" s="13" t="s">
        <v>33</v>
      </c>
      <c r="AX118" s="13" t="s">
        <v>80</v>
      </c>
      <c r="AY118" s="162" t="s">
        <v>144</v>
      </c>
    </row>
    <row r="119" spans="1:65" s="2" customFormat="1" ht="16.5" customHeight="1">
      <c r="A119" s="34"/>
      <c r="B119" s="140"/>
      <c r="C119" s="141" t="s">
        <v>576</v>
      </c>
      <c r="D119" s="141" t="s">
        <v>147</v>
      </c>
      <c r="E119" s="142" t="s">
        <v>3075</v>
      </c>
      <c r="F119" s="143" t="s">
        <v>3076</v>
      </c>
      <c r="G119" s="144" t="s">
        <v>337</v>
      </c>
      <c r="H119" s="145">
        <v>10</v>
      </c>
      <c r="I119" s="146"/>
      <c r="J119" s="147">
        <f>ROUND(I119*H119,2)</f>
        <v>0</v>
      </c>
      <c r="K119" s="148"/>
      <c r="L119" s="35"/>
      <c r="M119" s="149" t="s">
        <v>3</v>
      </c>
      <c r="N119" s="150" t="s">
        <v>43</v>
      </c>
      <c r="O119" s="55"/>
      <c r="P119" s="151">
        <f>O119*H119</f>
        <v>0</v>
      </c>
      <c r="Q119" s="151">
        <v>0</v>
      </c>
      <c r="R119" s="151">
        <f>Q119*H119</f>
        <v>0</v>
      </c>
      <c r="S119" s="151">
        <v>0</v>
      </c>
      <c r="T119" s="15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313</v>
      </c>
      <c r="AT119" s="153" t="s">
        <v>147</v>
      </c>
      <c r="AU119" s="153" t="s">
        <v>82</v>
      </c>
      <c r="AY119" s="19" t="s">
        <v>144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9" t="s">
        <v>80</v>
      </c>
      <c r="BK119" s="154">
        <f>ROUND(I119*H119,2)</f>
        <v>0</v>
      </c>
      <c r="BL119" s="19" t="s">
        <v>313</v>
      </c>
      <c r="BM119" s="153" t="s">
        <v>3077</v>
      </c>
    </row>
    <row r="120" spans="1:65" s="2" customFormat="1" ht="16.5" customHeight="1">
      <c r="A120" s="34"/>
      <c r="B120" s="140"/>
      <c r="C120" s="192" t="s">
        <v>582</v>
      </c>
      <c r="D120" s="192" t="s">
        <v>280</v>
      </c>
      <c r="E120" s="193" t="s">
        <v>3078</v>
      </c>
      <c r="F120" s="194" t="s">
        <v>3079</v>
      </c>
      <c r="G120" s="195" t="s">
        <v>337</v>
      </c>
      <c r="H120" s="196">
        <v>10</v>
      </c>
      <c r="I120" s="197"/>
      <c r="J120" s="198">
        <f>ROUND(I120*H120,2)</f>
        <v>0</v>
      </c>
      <c r="K120" s="199"/>
      <c r="L120" s="200"/>
      <c r="M120" s="201" t="s">
        <v>3</v>
      </c>
      <c r="N120" s="202" t="s">
        <v>43</v>
      </c>
      <c r="O120" s="55"/>
      <c r="P120" s="151">
        <f>O120*H120</f>
        <v>0</v>
      </c>
      <c r="Q120" s="151">
        <v>0.0042</v>
      </c>
      <c r="R120" s="151">
        <f>Q120*H120</f>
        <v>0.041999999999999996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412</v>
      </c>
      <c r="AT120" s="153" t="s">
        <v>280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313</v>
      </c>
      <c r="BM120" s="153" t="s">
        <v>3080</v>
      </c>
    </row>
    <row r="121" spans="2:51" s="13" customFormat="1" ht="12">
      <c r="B121" s="160"/>
      <c r="D121" s="161" t="s">
        <v>221</v>
      </c>
      <c r="E121" s="162" t="s">
        <v>3</v>
      </c>
      <c r="F121" s="163" t="s">
        <v>3055</v>
      </c>
      <c r="H121" s="164">
        <v>10</v>
      </c>
      <c r="I121" s="165"/>
      <c r="L121" s="160"/>
      <c r="M121" s="166"/>
      <c r="N121" s="167"/>
      <c r="O121" s="167"/>
      <c r="P121" s="167"/>
      <c r="Q121" s="167"/>
      <c r="R121" s="167"/>
      <c r="S121" s="167"/>
      <c r="T121" s="168"/>
      <c r="AT121" s="162" t="s">
        <v>221</v>
      </c>
      <c r="AU121" s="162" t="s">
        <v>82</v>
      </c>
      <c r="AV121" s="13" t="s">
        <v>82</v>
      </c>
      <c r="AW121" s="13" t="s">
        <v>33</v>
      </c>
      <c r="AX121" s="13" t="s">
        <v>80</v>
      </c>
      <c r="AY121" s="162" t="s">
        <v>144</v>
      </c>
    </row>
    <row r="122" spans="1:65" s="2" customFormat="1" ht="16.5" customHeight="1">
      <c r="A122" s="34"/>
      <c r="B122" s="140"/>
      <c r="C122" s="192" t="s">
        <v>597</v>
      </c>
      <c r="D122" s="192" t="s">
        <v>280</v>
      </c>
      <c r="E122" s="193" t="s">
        <v>3081</v>
      </c>
      <c r="F122" s="194" t="s">
        <v>3082</v>
      </c>
      <c r="G122" s="195" t="s">
        <v>337</v>
      </c>
      <c r="H122" s="196">
        <v>20</v>
      </c>
      <c r="I122" s="197"/>
      <c r="J122" s="198">
        <f>ROUND(I122*H122,2)</f>
        <v>0</v>
      </c>
      <c r="K122" s="199"/>
      <c r="L122" s="200"/>
      <c r="M122" s="201" t="s">
        <v>3</v>
      </c>
      <c r="N122" s="202" t="s">
        <v>43</v>
      </c>
      <c r="O122" s="55"/>
      <c r="P122" s="151">
        <f>O122*H122</f>
        <v>0</v>
      </c>
      <c r="Q122" s="151">
        <v>0.00032</v>
      </c>
      <c r="R122" s="151">
        <f>Q122*H122</f>
        <v>0.0064</v>
      </c>
      <c r="S122" s="151">
        <v>0</v>
      </c>
      <c r="T122" s="152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3" t="s">
        <v>412</v>
      </c>
      <c r="AT122" s="153" t="s">
        <v>280</v>
      </c>
      <c r="AU122" s="153" t="s">
        <v>82</v>
      </c>
      <c r="AY122" s="19" t="s">
        <v>144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9" t="s">
        <v>80</v>
      </c>
      <c r="BK122" s="154">
        <f>ROUND(I122*H122,2)</f>
        <v>0</v>
      </c>
      <c r="BL122" s="19" t="s">
        <v>313</v>
      </c>
      <c r="BM122" s="153" t="s">
        <v>3083</v>
      </c>
    </row>
    <row r="123" spans="2:51" s="13" customFormat="1" ht="12">
      <c r="B123" s="160"/>
      <c r="D123" s="161" t="s">
        <v>221</v>
      </c>
      <c r="E123" s="162" t="s">
        <v>3</v>
      </c>
      <c r="F123" s="163" t="s">
        <v>3084</v>
      </c>
      <c r="H123" s="164">
        <v>20</v>
      </c>
      <c r="I123" s="165"/>
      <c r="L123" s="160"/>
      <c r="M123" s="166"/>
      <c r="N123" s="167"/>
      <c r="O123" s="167"/>
      <c r="P123" s="167"/>
      <c r="Q123" s="167"/>
      <c r="R123" s="167"/>
      <c r="S123" s="167"/>
      <c r="T123" s="168"/>
      <c r="AT123" s="162" t="s">
        <v>221</v>
      </c>
      <c r="AU123" s="162" t="s">
        <v>82</v>
      </c>
      <c r="AV123" s="13" t="s">
        <v>82</v>
      </c>
      <c r="AW123" s="13" t="s">
        <v>33</v>
      </c>
      <c r="AX123" s="13" t="s">
        <v>80</v>
      </c>
      <c r="AY123" s="162" t="s">
        <v>144</v>
      </c>
    </row>
    <row r="124" spans="1:65" s="2" customFormat="1" ht="16.5" customHeight="1">
      <c r="A124" s="34"/>
      <c r="B124" s="140"/>
      <c r="C124" s="141" t="s">
        <v>606</v>
      </c>
      <c r="D124" s="141" t="s">
        <v>147</v>
      </c>
      <c r="E124" s="142" t="s">
        <v>3085</v>
      </c>
      <c r="F124" s="143" t="s">
        <v>3086</v>
      </c>
      <c r="G124" s="144" t="s">
        <v>337</v>
      </c>
      <c r="H124" s="145">
        <v>11</v>
      </c>
      <c r="I124" s="146"/>
      <c r="J124" s="147">
        <f>ROUND(I124*H124,2)</f>
        <v>0</v>
      </c>
      <c r="K124" s="148"/>
      <c r="L124" s="35"/>
      <c r="M124" s="149" t="s">
        <v>3</v>
      </c>
      <c r="N124" s="150" t="s">
        <v>43</v>
      </c>
      <c r="O124" s="55"/>
      <c r="P124" s="151">
        <f>O124*H124</f>
        <v>0</v>
      </c>
      <c r="Q124" s="151">
        <v>0</v>
      </c>
      <c r="R124" s="151">
        <f>Q124*H124</f>
        <v>0</v>
      </c>
      <c r="S124" s="151">
        <v>0</v>
      </c>
      <c r="T124" s="15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3" t="s">
        <v>313</v>
      </c>
      <c r="AT124" s="153" t="s">
        <v>147</v>
      </c>
      <c r="AU124" s="153" t="s">
        <v>82</v>
      </c>
      <c r="AY124" s="19" t="s">
        <v>144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9" t="s">
        <v>80</v>
      </c>
      <c r="BK124" s="154">
        <f>ROUND(I124*H124,2)</f>
        <v>0</v>
      </c>
      <c r="BL124" s="19" t="s">
        <v>313</v>
      </c>
      <c r="BM124" s="153" t="s">
        <v>3087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3067</v>
      </c>
      <c r="H125" s="164">
        <v>11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16.5" customHeight="1">
      <c r="A126" s="34"/>
      <c r="B126" s="140"/>
      <c r="C126" s="141" t="s">
        <v>610</v>
      </c>
      <c r="D126" s="141" t="s">
        <v>147</v>
      </c>
      <c r="E126" s="142" t="s">
        <v>3088</v>
      </c>
      <c r="F126" s="143" t="s">
        <v>3089</v>
      </c>
      <c r="G126" s="144" t="s">
        <v>337</v>
      </c>
      <c r="H126" s="145">
        <v>11</v>
      </c>
      <c r="I126" s="146"/>
      <c r="J126" s="147">
        <f>ROUND(I126*H126,2)</f>
        <v>0</v>
      </c>
      <c r="K126" s="148"/>
      <c r="L126" s="35"/>
      <c r="M126" s="149" t="s">
        <v>3</v>
      </c>
      <c r="N126" s="150" t="s">
        <v>43</v>
      </c>
      <c r="O126" s="55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313</v>
      </c>
      <c r="AT126" s="153" t="s">
        <v>147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313</v>
      </c>
      <c r="BM126" s="153" t="s">
        <v>3090</v>
      </c>
    </row>
    <row r="127" spans="1:65" s="2" customFormat="1" ht="16.5" customHeight="1">
      <c r="A127" s="34"/>
      <c r="B127" s="140"/>
      <c r="C127" s="192" t="s">
        <v>615</v>
      </c>
      <c r="D127" s="192" t="s">
        <v>280</v>
      </c>
      <c r="E127" s="193" t="s">
        <v>3091</v>
      </c>
      <c r="F127" s="194" t="s">
        <v>3092</v>
      </c>
      <c r="G127" s="195" t="s">
        <v>337</v>
      </c>
      <c r="H127" s="196">
        <v>24</v>
      </c>
      <c r="I127" s="197"/>
      <c r="J127" s="198">
        <f>ROUND(I127*H127,2)</f>
        <v>0</v>
      </c>
      <c r="K127" s="199"/>
      <c r="L127" s="200"/>
      <c r="M127" s="201" t="s">
        <v>3</v>
      </c>
      <c r="N127" s="202" t="s">
        <v>43</v>
      </c>
      <c r="O127" s="55"/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3" t="s">
        <v>412</v>
      </c>
      <c r="AT127" s="153" t="s">
        <v>280</v>
      </c>
      <c r="AU127" s="153" t="s">
        <v>82</v>
      </c>
      <c r="AY127" s="19" t="s">
        <v>144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9" t="s">
        <v>80</v>
      </c>
      <c r="BK127" s="154">
        <f>ROUND(I127*H127,2)</f>
        <v>0</v>
      </c>
      <c r="BL127" s="19" t="s">
        <v>313</v>
      </c>
      <c r="BM127" s="153" t="s">
        <v>3093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3094</v>
      </c>
      <c r="H128" s="164">
        <v>24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41" t="s">
        <v>620</v>
      </c>
      <c r="D129" s="141" t="s">
        <v>147</v>
      </c>
      <c r="E129" s="142" t="s">
        <v>3095</v>
      </c>
      <c r="F129" s="143" t="s">
        <v>3096</v>
      </c>
      <c r="G129" s="144" t="s">
        <v>337</v>
      </c>
      <c r="H129" s="145">
        <v>3</v>
      </c>
      <c r="I129" s="146"/>
      <c r="J129" s="147">
        <f>ROUND(I129*H129,2)</f>
        <v>0</v>
      </c>
      <c r="K129" s="148"/>
      <c r="L129" s="35"/>
      <c r="M129" s="149" t="s">
        <v>3</v>
      </c>
      <c r="N129" s="150" t="s">
        <v>43</v>
      </c>
      <c r="O129" s="55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313</v>
      </c>
      <c r="AT129" s="153" t="s">
        <v>147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313</v>
      </c>
      <c r="BM129" s="153" t="s">
        <v>3097</v>
      </c>
    </row>
    <row r="130" spans="1:65" s="2" customFormat="1" ht="16.5" customHeight="1">
      <c r="A130" s="34"/>
      <c r="B130" s="140"/>
      <c r="C130" s="192" t="s">
        <v>630</v>
      </c>
      <c r="D130" s="192" t="s">
        <v>280</v>
      </c>
      <c r="E130" s="193" t="s">
        <v>3098</v>
      </c>
      <c r="F130" s="194" t="s">
        <v>3099</v>
      </c>
      <c r="G130" s="195" t="s">
        <v>337</v>
      </c>
      <c r="H130" s="196">
        <v>3</v>
      </c>
      <c r="I130" s="197"/>
      <c r="J130" s="198">
        <f>ROUND(I130*H130,2)</f>
        <v>0</v>
      </c>
      <c r="K130" s="199"/>
      <c r="L130" s="200"/>
      <c r="M130" s="201" t="s">
        <v>3</v>
      </c>
      <c r="N130" s="202" t="s">
        <v>43</v>
      </c>
      <c r="O130" s="55"/>
      <c r="P130" s="151">
        <f>O130*H130</f>
        <v>0</v>
      </c>
      <c r="Q130" s="151">
        <v>0.001</v>
      </c>
      <c r="R130" s="151">
        <f>Q130*H130</f>
        <v>0.003</v>
      </c>
      <c r="S130" s="151">
        <v>0</v>
      </c>
      <c r="T130" s="15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3" t="s">
        <v>412</v>
      </c>
      <c r="AT130" s="153" t="s">
        <v>280</v>
      </c>
      <c r="AU130" s="153" t="s">
        <v>82</v>
      </c>
      <c r="AY130" s="19" t="s">
        <v>144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9" t="s">
        <v>80</v>
      </c>
      <c r="BK130" s="154">
        <f>ROUND(I130*H130,2)</f>
        <v>0</v>
      </c>
      <c r="BL130" s="19" t="s">
        <v>313</v>
      </c>
      <c r="BM130" s="153" t="s">
        <v>3100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2927</v>
      </c>
      <c r="H131" s="164">
        <v>3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16.5" customHeight="1">
      <c r="A132" s="34"/>
      <c r="B132" s="140"/>
      <c r="C132" s="192" t="s">
        <v>640</v>
      </c>
      <c r="D132" s="192" t="s">
        <v>280</v>
      </c>
      <c r="E132" s="193" t="s">
        <v>3101</v>
      </c>
      <c r="F132" s="194" t="s">
        <v>3102</v>
      </c>
      <c r="G132" s="195" t="s">
        <v>337</v>
      </c>
      <c r="H132" s="196">
        <v>3</v>
      </c>
      <c r="I132" s="197"/>
      <c r="J132" s="198">
        <f>ROUND(I132*H132,2)</f>
        <v>0</v>
      </c>
      <c r="K132" s="199"/>
      <c r="L132" s="200"/>
      <c r="M132" s="201" t="s">
        <v>3</v>
      </c>
      <c r="N132" s="202" t="s">
        <v>43</v>
      </c>
      <c r="O132" s="55"/>
      <c r="P132" s="151">
        <f>O132*H132</f>
        <v>0</v>
      </c>
      <c r="Q132" s="151">
        <v>0.0003</v>
      </c>
      <c r="R132" s="151">
        <f>Q132*H132</f>
        <v>0.0009</v>
      </c>
      <c r="S132" s="151">
        <v>0</v>
      </c>
      <c r="T132" s="15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412</v>
      </c>
      <c r="AT132" s="153" t="s">
        <v>280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313</v>
      </c>
      <c r="BM132" s="153" t="s">
        <v>3103</v>
      </c>
    </row>
    <row r="133" spans="2:51" s="13" customFormat="1" ht="12">
      <c r="B133" s="160"/>
      <c r="D133" s="161" t="s">
        <v>221</v>
      </c>
      <c r="E133" s="162" t="s">
        <v>3</v>
      </c>
      <c r="F133" s="163" t="s">
        <v>2927</v>
      </c>
      <c r="H133" s="164">
        <v>3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221</v>
      </c>
      <c r="AU133" s="162" t="s">
        <v>82</v>
      </c>
      <c r="AV133" s="13" t="s">
        <v>82</v>
      </c>
      <c r="AW133" s="13" t="s">
        <v>33</v>
      </c>
      <c r="AX133" s="13" t="s">
        <v>80</v>
      </c>
      <c r="AY133" s="162" t="s">
        <v>144</v>
      </c>
    </row>
    <row r="134" spans="1:65" s="2" customFormat="1" ht="16.5" customHeight="1">
      <c r="A134" s="34"/>
      <c r="B134" s="140"/>
      <c r="C134" s="192" t="s">
        <v>647</v>
      </c>
      <c r="D134" s="192" t="s">
        <v>280</v>
      </c>
      <c r="E134" s="193" t="s">
        <v>3104</v>
      </c>
      <c r="F134" s="194" t="s">
        <v>3105</v>
      </c>
      <c r="G134" s="195" t="s">
        <v>337</v>
      </c>
      <c r="H134" s="196">
        <v>3</v>
      </c>
      <c r="I134" s="197"/>
      <c r="J134" s="198">
        <f>ROUND(I134*H134,2)</f>
        <v>0</v>
      </c>
      <c r="K134" s="199"/>
      <c r="L134" s="200"/>
      <c r="M134" s="201" t="s">
        <v>3</v>
      </c>
      <c r="N134" s="202" t="s">
        <v>43</v>
      </c>
      <c r="O134" s="55"/>
      <c r="P134" s="151">
        <f>O134*H134</f>
        <v>0</v>
      </c>
      <c r="Q134" s="151">
        <v>0.00032</v>
      </c>
      <c r="R134" s="151">
        <f>Q134*H134</f>
        <v>0.0009600000000000001</v>
      </c>
      <c r="S134" s="151">
        <v>0</v>
      </c>
      <c r="T134" s="15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3" t="s">
        <v>412</v>
      </c>
      <c r="AT134" s="153" t="s">
        <v>280</v>
      </c>
      <c r="AU134" s="153" t="s">
        <v>82</v>
      </c>
      <c r="AY134" s="19" t="s">
        <v>144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9" t="s">
        <v>80</v>
      </c>
      <c r="BK134" s="154">
        <f>ROUND(I134*H134,2)</f>
        <v>0</v>
      </c>
      <c r="BL134" s="19" t="s">
        <v>313</v>
      </c>
      <c r="BM134" s="153" t="s">
        <v>3106</v>
      </c>
    </row>
    <row r="135" spans="2:51" s="13" customFormat="1" ht="12">
      <c r="B135" s="160"/>
      <c r="D135" s="161" t="s">
        <v>221</v>
      </c>
      <c r="E135" s="162" t="s">
        <v>3</v>
      </c>
      <c r="F135" s="163" t="s">
        <v>2927</v>
      </c>
      <c r="H135" s="164">
        <v>3</v>
      </c>
      <c r="I135" s="165"/>
      <c r="L135" s="160"/>
      <c r="M135" s="166"/>
      <c r="N135" s="167"/>
      <c r="O135" s="167"/>
      <c r="P135" s="167"/>
      <c r="Q135" s="167"/>
      <c r="R135" s="167"/>
      <c r="S135" s="167"/>
      <c r="T135" s="168"/>
      <c r="AT135" s="162" t="s">
        <v>221</v>
      </c>
      <c r="AU135" s="162" t="s">
        <v>82</v>
      </c>
      <c r="AV135" s="13" t="s">
        <v>82</v>
      </c>
      <c r="AW135" s="13" t="s">
        <v>33</v>
      </c>
      <c r="AX135" s="13" t="s">
        <v>80</v>
      </c>
      <c r="AY135" s="162" t="s">
        <v>144</v>
      </c>
    </row>
    <row r="136" spans="1:65" s="2" customFormat="1" ht="16.5" customHeight="1">
      <c r="A136" s="34"/>
      <c r="B136" s="140"/>
      <c r="C136" s="192" t="s">
        <v>653</v>
      </c>
      <c r="D136" s="192" t="s">
        <v>280</v>
      </c>
      <c r="E136" s="193" t="s">
        <v>3107</v>
      </c>
      <c r="F136" s="194" t="s">
        <v>3108</v>
      </c>
      <c r="G136" s="195" t="s">
        <v>337</v>
      </c>
      <c r="H136" s="196">
        <v>3</v>
      </c>
      <c r="I136" s="197"/>
      <c r="J136" s="198">
        <f>ROUND(I136*H136,2)</f>
        <v>0</v>
      </c>
      <c r="K136" s="199"/>
      <c r="L136" s="200"/>
      <c r="M136" s="201" t="s">
        <v>3</v>
      </c>
      <c r="N136" s="202" t="s">
        <v>43</v>
      </c>
      <c r="O136" s="55"/>
      <c r="P136" s="151">
        <f>O136*H136</f>
        <v>0</v>
      </c>
      <c r="Q136" s="151">
        <v>0.00025</v>
      </c>
      <c r="R136" s="151">
        <f>Q136*H136</f>
        <v>0.00075</v>
      </c>
      <c r="S136" s="151">
        <v>0</v>
      </c>
      <c r="T136" s="15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3" t="s">
        <v>412</v>
      </c>
      <c r="AT136" s="153" t="s">
        <v>280</v>
      </c>
      <c r="AU136" s="153" t="s">
        <v>82</v>
      </c>
      <c r="AY136" s="19" t="s">
        <v>144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9" t="s">
        <v>80</v>
      </c>
      <c r="BK136" s="154">
        <f>ROUND(I136*H136,2)</f>
        <v>0</v>
      </c>
      <c r="BL136" s="19" t="s">
        <v>313</v>
      </c>
      <c r="BM136" s="153" t="s">
        <v>3109</v>
      </c>
    </row>
    <row r="137" spans="2:51" s="13" customFormat="1" ht="12">
      <c r="B137" s="160"/>
      <c r="D137" s="161" t="s">
        <v>221</v>
      </c>
      <c r="E137" s="162" t="s">
        <v>3</v>
      </c>
      <c r="F137" s="163" t="s">
        <v>2927</v>
      </c>
      <c r="H137" s="164">
        <v>3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221</v>
      </c>
      <c r="AU137" s="162" t="s">
        <v>82</v>
      </c>
      <c r="AV137" s="13" t="s">
        <v>82</v>
      </c>
      <c r="AW137" s="13" t="s">
        <v>33</v>
      </c>
      <c r="AX137" s="13" t="s">
        <v>80</v>
      </c>
      <c r="AY137" s="162" t="s">
        <v>144</v>
      </c>
    </row>
    <row r="138" spans="1:65" s="2" customFormat="1" ht="16.5" customHeight="1">
      <c r="A138" s="34"/>
      <c r="B138" s="140"/>
      <c r="C138" s="192" t="s">
        <v>658</v>
      </c>
      <c r="D138" s="192" t="s">
        <v>280</v>
      </c>
      <c r="E138" s="193" t="s">
        <v>3110</v>
      </c>
      <c r="F138" s="194" t="s">
        <v>3111</v>
      </c>
      <c r="G138" s="195" t="s">
        <v>337</v>
      </c>
      <c r="H138" s="196">
        <v>3</v>
      </c>
      <c r="I138" s="197"/>
      <c r="J138" s="198">
        <f>ROUND(I138*H138,2)</f>
        <v>0</v>
      </c>
      <c r="K138" s="199"/>
      <c r="L138" s="200"/>
      <c r="M138" s="201" t="s">
        <v>3</v>
      </c>
      <c r="N138" s="202" t="s">
        <v>43</v>
      </c>
      <c r="O138" s="55"/>
      <c r="P138" s="151">
        <f>O138*H138</f>
        <v>0</v>
      </c>
      <c r="Q138" s="151">
        <v>0.0002</v>
      </c>
      <c r="R138" s="151">
        <f>Q138*H138</f>
        <v>0.0006000000000000001</v>
      </c>
      <c r="S138" s="151">
        <v>0</v>
      </c>
      <c r="T138" s="15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3" t="s">
        <v>412</v>
      </c>
      <c r="AT138" s="153" t="s">
        <v>280</v>
      </c>
      <c r="AU138" s="153" t="s">
        <v>82</v>
      </c>
      <c r="AY138" s="19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9" t="s">
        <v>80</v>
      </c>
      <c r="BK138" s="154">
        <f>ROUND(I138*H138,2)</f>
        <v>0</v>
      </c>
      <c r="BL138" s="19" t="s">
        <v>313</v>
      </c>
      <c r="BM138" s="153" t="s">
        <v>3112</v>
      </c>
    </row>
    <row r="139" spans="2:51" s="13" customFormat="1" ht="12">
      <c r="B139" s="160"/>
      <c r="D139" s="161" t="s">
        <v>221</v>
      </c>
      <c r="E139" s="162" t="s">
        <v>3</v>
      </c>
      <c r="F139" s="163" t="s">
        <v>2927</v>
      </c>
      <c r="H139" s="164">
        <v>3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221</v>
      </c>
      <c r="AU139" s="162" t="s">
        <v>82</v>
      </c>
      <c r="AV139" s="13" t="s">
        <v>82</v>
      </c>
      <c r="AW139" s="13" t="s">
        <v>33</v>
      </c>
      <c r="AX139" s="13" t="s">
        <v>80</v>
      </c>
      <c r="AY139" s="162" t="s">
        <v>144</v>
      </c>
    </row>
    <row r="140" spans="1:65" s="2" customFormat="1" ht="16.5" customHeight="1">
      <c r="A140" s="34"/>
      <c r="B140" s="140"/>
      <c r="C140" s="141" t="s">
        <v>700</v>
      </c>
      <c r="D140" s="141" t="s">
        <v>147</v>
      </c>
      <c r="E140" s="142" t="s">
        <v>3113</v>
      </c>
      <c r="F140" s="143" t="s">
        <v>3114</v>
      </c>
      <c r="G140" s="144" t="s">
        <v>337</v>
      </c>
      <c r="H140" s="145">
        <v>1</v>
      </c>
      <c r="I140" s="146"/>
      <c r="J140" s="147">
        <f>ROUND(I140*H140,2)</f>
        <v>0</v>
      </c>
      <c r="K140" s="148"/>
      <c r="L140" s="35"/>
      <c r="M140" s="149" t="s">
        <v>3</v>
      </c>
      <c r="N140" s="150" t="s">
        <v>43</v>
      </c>
      <c r="O140" s="55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3" t="s">
        <v>313</v>
      </c>
      <c r="AT140" s="153" t="s">
        <v>147</v>
      </c>
      <c r="AU140" s="153" t="s">
        <v>82</v>
      </c>
      <c r="AY140" s="19" t="s">
        <v>144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9" t="s">
        <v>80</v>
      </c>
      <c r="BK140" s="154">
        <f>ROUND(I140*H140,2)</f>
        <v>0</v>
      </c>
      <c r="BL140" s="19" t="s">
        <v>313</v>
      </c>
      <c r="BM140" s="153" t="s">
        <v>3115</v>
      </c>
    </row>
    <row r="141" spans="1:65" s="2" customFormat="1" ht="16.5" customHeight="1">
      <c r="A141" s="34"/>
      <c r="B141" s="140"/>
      <c r="C141" s="192" t="s">
        <v>705</v>
      </c>
      <c r="D141" s="192" t="s">
        <v>280</v>
      </c>
      <c r="E141" s="193" t="s">
        <v>3116</v>
      </c>
      <c r="F141" s="194" t="s">
        <v>3117</v>
      </c>
      <c r="G141" s="195" t="s">
        <v>337</v>
      </c>
      <c r="H141" s="196">
        <v>1</v>
      </c>
      <c r="I141" s="197"/>
      <c r="J141" s="198">
        <f>ROUND(I141*H141,2)</f>
        <v>0</v>
      </c>
      <c r="K141" s="199"/>
      <c r="L141" s="200"/>
      <c r="M141" s="201" t="s">
        <v>3</v>
      </c>
      <c r="N141" s="202" t="s">
        <v>43</v>
      </c>
      <c r="O141" s="55"/>
      <c r="P141" s="151">
        <f>O141*H141</f>
        <v>0</v>
      </c>
      <c r="Q141" s="151">
        <v>0.002</v>
      </c>
      <c r="R141" s="151">
        <f>Q141*H141</f>
        <v>0.002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412</v>
      </c>
      <c r="AT141" s="153" t="s">
        <v>280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313</v>
      </c>
      <c r="BM141" s="153" t="s">
        <v>3118</v>
      </c>
    </row>
    <row r="142" spans="1:65" s="2" customFormat="1" ht="16.5" customHeight="1">
      <c r="A142" s="34"/>
      <c r="B142" s="140"/>
      <c r="C142" s="141" t="s">
        <v>667</v>
      </c>
      <c r="D142" s="141" t="s">
        <v>147</v>
      </c>
      <c r="E142" s="142" t="s">
        <v>3119</v>
      </c>
      <c r="F142" s="143" t="s">
        <v>3120</v>
      </c>
      <c r="G142" s="144" t="s">
        <v>337</v>
      </c>
      <c r="H142" s="145">
        <v>1</v>
      </c>
      <c r="I142" s="146"/>
      <c r="J142" s="147">
        <f>ROUND(I142*H142,2)</f>
        <v>0</v>
      </c>
      <c r="K142" s="148"/>
      <c r="L142" s="35"/>
      <c r="M142" s="149" t="s">
        <v>3</v>
      </c>
      <c r="N142" s="150" t="s">
        <v>43</v>
      </c>
      <c r="O142" s="55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3" t="s">
        <v>313</v>
      </c>
      <c r="AT142" s="153" t="s">
        <v>147</v>
      </c>
      <c r="AU142" s="153" t="s">
        <v>82</v>
      </c>
      <c r="AY142" s="19" t="s">
        <v>144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9" t="s">
        <v>80</v>
      </c>
      <c r="BK142" s="154">
        <f>ROUND(I142*H142,2)</f>
        <v>0</v>
      </c>
      <c r="BL142" s="19" t="s">
        <v>313</v>
      </c>
      <c r="BM142" s="153" t="s">
        <v>3121</v>
      </c>
    </row>
    <row r="143" spans="1:65" s="2" customFormat="1" ht="16.5" customHeight="1">
      <c r="A143" s="34"/>
      <c r="B143" s="140"/>
      <c r="C143" s="141" t="s">
        <v>672</v>
      </c>
      <c r="D143" s="141" t="s">
        <v>147</v>
      </c>
      <c r="E143" s="142" t="s">
        <v>3002</v>
      </c>
      <c r="F143" s="143" t="s">
        <v>3003</v>
      </c>
      <c r="G143" s="144" t="s">
        <v>283</v>
      </c>
      <c r="H143" s="145">
        <v>0.366</v>
      </c>
      <c r="I143" s="146"/>
      <c r="J143" s="147">
        <f>ROUND(I143*H143,2)</f>
        <v>0</v>
      </c>
      <c r="K143" s="148"/>
      <c r="L143" s="35"/>
      <c r="M143" s="149" t="s">
        <v>3</v>
      </c>
      <c r="N143" s="150" t="s">
        <v>43</v>
      </c>
      <c r="O143" s="55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3" t="s">
        <v>313</v>
      </c>
      <c r="AT143" s="153" t="s">
        <v>147</v>
      </c>
      <c r="AU143" s="153" t="s">
        <v>82</v>
      </c>
      <c r="AY143" s="19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9" t="s">
        <v>80</v>
      </c>
      <c r="BK143" s="154">
        <f>ROUND(I143*H143,2)</f>
        <v>0</v>
      </c>
      <c r="BL143" s="19" t="s">
        <v>313</v>
      </c>
      <c r="BM143" s="153" t="s">
        <v>3122</v>
      </c>
    </row>
    <row r="144" spans="1:65" s="2" customFormat="1" ht="16.5" customHeight="1">
      <c r="A144" s="34"/>
      <c r="B144" s="140"/>
      <c r="C144" s="141" t="s">
        <v>678</v>
      </c>
      <c r="D144" s="141" t="s">
        <v>147</v>
      </c>
      <c r="E144" s="142" t="s">
        <v>2543</v>
      </c>
      <c r="F144" s="143" t="s">
        <v>2544</v>
      </c>
      <c r="G144" s="144" t="s">
        <v>283</v>
      </c>
      <c r="H144" s="145">
        <v>0.366</v>
      </c>
      <c r="I144" s="146"/>
      <c r="J144" s="147">
        <f>ROUND(I144*H144,2)</f>
        <v>0</v>
      </c>
      <c r="K144" s="148"/>
      <c r="L144" s="35"/>
      <c r="M144" s="149" t="s">
        <v>3</v>
      </c>
      <c r="N144" s="150" t="s">
        <v>43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3" t="s">
        <v>313</v>
      </c>
      <c r="AT144" s="153" t="s">
        <v>147</v>
      </c>
      <c r="AU144" s="153" t="s">
        <v>82</v>
      </c>
      <c r="AY144" s="19" t="s">
        <v>144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9" t="s">
        <v>80</v>
      </c>
      <c r="BK144" s="154">
        <f>ROUND(I144*H144,2)</f>
        <v>0</v>
      </c>
      <c r="BL144" s="19" t="s">
        <v>313</v>
      </c>
      <c r="BM144" s="153" t="s">
        <v>3123</v>
      </c>
    </row>
    <row r="145" spans="2:63" s="12" customFormat="1" ht="25.9" customHeight="1">
      <c r="B145" s="127"/>
      <c r="D145" s="128" t="s">
        <v>71</v>
      </c>
      <c r="E145" s="129" t="s">
        <v>2609</v>
      </c>
      <c r="F145" s="129" t="s">
        <v>2610</v>
      </c>
      <c r="I145" s="130"/>
      <c r="J145" s="131">
        <f>BK145</f>
        <v>0</v>
      </c>
      <c r="L145" s="127"/>
      <c r="M145" s="132"/>
      <c r="N145" s="133"/>
      <c r="O145" s="133"/>
      <c r="P145" s="134">
        <f>SUM(P146:P151)</f>
        <v>0</v>
      </c>
      <c r="Q145" s="133"/>
      <c r="R145" s="134">
        <f>SUM(R146:R151)</f>
        <v>0</v>
      </c>
      <c r="S145" s="133"/>
      <c r="T145" s="135">
        <f>SUM(T146:T151)</f>
        <v>0</v>
      </c>
      <c r="AR145" s="128" t="s">
        <v>160</v>
      </c>
      <c r="AT145" s="136" t="s">
        <v>71</v>
      </c>
      <c r="AU145" s="136" t="s">
        <v>72</v>
      </c>
      <c r="AY145" s="128" t="s">
        <v>144</v>
      </c>
      <c r="BK145" s="137">
        <f>SUM(BK146:BK151)</f>
        <v>0</v>
      </c>
    </row>
    <row r="146" spans="1:65" s="2" customFormat="1" ht="16.5" customHeight="1">
      <c r="A146" s="34"/>
      <c r="B146" s="140"/>
      <c r="C146" s="141" t="s">
        <v>434</v>
      </c>
      <c r="D146" s="141" t="s">
        <v>147</v>
      </c>
      <c r="E146" s="142" t="s">
        <v>83</v>
      </c>
      <c r="F146" s="143" t="s">
        <v>2611</v>
      </c>
      <c r="G146" s="144" t="s">
        <v>926</v>
      </c>
      <c r="H146" s="203"/>
      <c r="I146" s="146"/>
      <c r="J146" s="147">
        <f aca="true" t="shared" si="0" ref="J146:J151">ROUND(I146*H146,2)</f>
        <v>0</v>
      </c>
      <c r="K146" s="148"/>
      <c r="L146" s="35"/>
      <c r="M146" s="149" t="s">
        <v>3</v>
      </c>
      <c r="N146" s="150" t="s">
        <v>43</v>
      </c>
      <c r="O146" s="55"/>
      <c r="P146" s="151">
        <f aca="true" t="shared" si="1" ref="P146:P151">O146*H146</f>
        <v>0</v>
      </c>
      <c r="Q146" s="151">
        <v>0</v>
      </c>
      <c r="R146" s="151">
        <f aca="true" t="shared" si="2" ref="R146:R151">Q146*H146</f>
        <v>0</v>
      </c>
      <c r="S146" s="151">
        <v>0</v>
      </c>
      <c r="T146" s="152">
        <f aca="true" t="shared" si="3" ref="T146:T151"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3" t="s">
        <v>2468</v>
      </c>
      <c r="AT146" s="153" t="s">
        <v>147</v>
      </c>
      <c r="AU146" s="153" t="s">
        <v>80</v>
      </c>
      <c r="AY146" s="19" t="s">
        <v>144</v>
      </c>
      <c r="BE146" s="154">
        <f aca="true" t="shared" si="4" ref="BE146:BE151">IF(N146="základní",J146,0)</f>
        <v>0</v>
      </c>
      <c r="BF146" s="154">
        <f aca="true" t="shared" si="5" ref="BF146:BF151">IF(N146="snížená",J146,0)</f>
        <v>0</v>
      </c>
      <c r="BG146" s="154">
        <f aca="true" t="shared" si="6" ref="BG146:BG151">IF(N146="zákl. přenesená",J146,0)</f>
        <v>0</v>
      </c>
      <c r="BH146" s="154">
        <f aca="true" t="shared" si="7" ref="BH146:BH151">IF(N146="sníž. přenesená",J146,0)</f>
        <v>0</v>
      </c>
      <c r="BI146" s="154">
        <f aca="true" t="shared" si="8" ref="BI146:BI151">IF(N146="nulová",J146,0)</f>
        <v>0</v>
      </c>
      <c r="BJ146" s="19" t="s">
        <v>80</v>
      </c>
      <c r="BK146" s="154">
        <f aca="true" t="shared" si="9" ref="BK146:BK151">ROUND(I146*H146,2)</f>
        <v>0</v>
      </c>
      <c r="BL146" s="19" t="s">
        <v>2468</v>
      </c>
      <c r="BM146" s="153" t="s">
        <v>3124</v>
      </c>
    </row>
    <row r="147" spans="1:65" s="2" customFormat="1" ht="16.5" customHeight="1">
      <c r="A147" s="34"/>
      <c r="B147" s="140"/>
      <c r="C147" s="141" t="s">
        <v>442</v>
      </c>
      <c r="D147" s="141" t="s">
        <v>147</v>
      </c>
      <c r="E147" s="142" t="s">
        <v>2613</v>
      </c>
      <c r="F147" s="143" t="s">
        <v>2614</v>
      </c>
      <c r="G147" s="144" t="s">
        <v>2615</v>
      </c>
      <c r="H147" s="145">
        <v>1</v>
      </c>
      <c r="I147" s="146"/>
      <c r="J147" s="147">
        <f t="shared" si="0"/>
        <v>0</v>
      </c>
      <c r="K147" s="148"/>
      <c r="L147" s="35"/>
      <c r="M147" s="149" t="s">
        <v>3</v>
      </c>
      <c r="N147" s="150" t="s">
        <v>43</v>
      </c>
      <c r="O147" s="55"/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3" t="s">
        <v>2468</v>
      </c>
      <c r="AT147" s="153" t="s">
        <v>147</v>
      </c>
      <c r="AU147" s="153" t="s">
        <v>80</v>
      </c>
      <c r="AY147" s="19" t="s">
        <v>144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80</v>
      </c>
      <c r="BK147" s="154">
        <f t="shared" si="9"/>
        <v>0</v>
      </c>
      <c r="BL147" s="19" t="s">
        <v>2468</v>
      </c>
      <c r="BM147" s="153" t="s">
        <v>3125</v>
      </c>
    </row>
    <row r="148" spans="1:65" s="2" customFormat="1" ht="16.5" customHeight="1">
      <c r="A148" s="34"/>
      <c r="B148" s="140"/>
      <c r="C148" s="141" t="s">
        <v>448</v>
      </c>
      <c r="D148" s="141" t="s">
        <v>147</v>
      </c>
      <c r="E148" s="142" t="s">
        <v>2617</v>
      </c>
      <c r="F148" s="143" t="s">
        <v>2618</v>
      </c>
      <c r="G148" s="144" t="s">
        <v>2615</v>
      </c>
      <c r="H148" s="145">
        <v>1</v>
      </c>
      <c r="I148" s="146"/>
      <c r="J148" s="147">
        <f t="shared" si="0"/>
        <v>0</v>
      </c>
      <c r="K148" s="148"/>
      <c r="L148" s="35"/>
      <c r="M148" s="149" t="s">
        <v>3</v>
      </c>
      <c r="N148" s="150" t="s">
        <v>43</v>
      </c>
      <c r="O148" s="55"/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3" t="s">
        <v>2468</v>
      </c>
      <c r="AT148" s="153" t="s">
        <v>147</v>
      </c>
      <c r="AU148" s="153" t="s">
        <v>80</v>
      </c>
      <c r="AY148" s="19" t="s">
        <v>144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80</v>
      </c>
      <c r="BK148" s="154">
        <f t="shared" si="9"/>
        <v>0</v>
      </c>
      <c r="BL148" s="19" t="s">
        <v>2468</v>
      </c>
      <c r="BM148" s="153" t="s">
        <v>3126</v>
      </c>
    </row>
    <row r="149" spans="1:65" s="2" customFormat="1" ht="16.5" customHeight="1">
      <c r="A149" s="34"/>
      <c r="B149" s="140"/>
      <c r="C149" s="141" t="s">
        <v>454</v>
      </c>
      <c r="D149" s="141" t="s">
        <v>147</v>
      </c>
      <c r="E149" s="142" t="s">
        <v>2620</v>
      </c>
      <c r="F149" s="143" t="s">
        <v>2621</v>
      </c>
      <c r="G149" s="144" t="s">
        <v>2615</v>
      </c>
      <c r="H149" s="145">
        <v>1</v>
      </c>
      <c r="I149" s="146"/>
      <c r="J149" s="147">
        <f t="shared" si="0"/>
        <v>0</v>
      </c>
      <c r="K149" s="148"/>
      <c r="L149" s="35"/>
      <c r="M149" s="149" t="s">
        <v>3</v>
      </c>
      <c r="N149" s="150" t="s">
        <v>43</v>
      </c>
      <c r="O149" s="55"/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3" t="s">
        <v>2468</v>
      </c>
      <c r="AT149" s="153" t="s">
        <v>147</v>
      </c>
      <c r="AU149" s="153" t="s">
        <v>80</v>
      </c>
      <c r="AY149" s="19" t="s">
        <v>144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9" t="s">
        <v>80</v>
      </c>
      <c r="BK149" s="154">
        <f t="shared" si="9"/>
        <v>0</v>
      </c>
      <c r="BL149" s="19" t="s">
        <v>2468</v>
      </c>
      <c r="BM149" s="153" t="s">
        <v>3127</v>
      </c>
    </row>
    <row r="150" spans="1:65" s="2" customFormat="1" ht="16.5" customHeight="1">
      <c r="A150" s="34"/>
      <c r="B150" s="140"/>
      <c r="C150" s="141" t="s">
        <v>459</v>
      </c>
      <c r="D150" s="141" t="s">
        <v>147</v>
      </c>
      <c r="E150" s="142" t="s">
        <v>2623</v>
      </c>
      <c r="F150" s="143" t="s">
        <v>2624</v>
      </c>
      <c r="G150" s="144" t="s">
        <v>926</v>
      </c>
      <c r="H150" s="203"/>
      <c r="I150" s="146"/>
      <c r="J150" s="147">
        <f t="shared" si="0"/>
        <v>0</v>
      </c>
      <c r="K150" s="148"/>
      <c r="L150" s="35"/>
      <c r="M150" s="149" t="s">
        <v>3</v>
      </c>
      <c r="N150" s="150" t="s">
        <v>43</v>
      </c>
      <c r="O150" s="55"/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3" t="s">
        <v>2468</v>
      </c>
      <c r="AT150" s="153" t="s">
        <v>147</v>
      </c>
      <c r="AU150" s="153" t="s">
        <v>80</v>
      </c>
      <c r="AY150" s="19" t="s">
        <v>144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9" t="s">
        <v>80</v>
      </c>
      <c r="BK150" s="154">
        <f t="shared" si="9"/>
        <v>0</v>
      </c>
      <c r="BL150" s="19" t="s">
        <v>2468</v>
      </c>
      <c r="BM150" s="153" t="s">
        <v>3128</v>
      </c>
    </row>
    <row r="151" spans="1:65" s="2" customFormat="1" ht="16.5" customHeight="1">
      <c r="A151" s="34"/>
      <c r="B151" s="140"/>
      <c r="C151" s="141" t="s">
        <v>684</v>
      </c>
      <c r="D151" s="141" t="s">
        <v>147</v>
      </c>
      <c r="E151" s="142" t="s">
        <v>2626</v>
      </c>
      <c r="F151" s="143" t="s">
        <v>2627</v>
      </c>
      <c r="G151" s="144" t="s">
        <v>2615</v>
      </c>
      <c r="H151" s="145">
        <v>1</v>
      </c>
      <c r="I151" s="146"/>
      <c r="J151" s="147">
        <f t="shared" si="0"/>
        <v>0</v>
      </c>
      <c r="K151" s="148"/>
      <c r="L151" s="35"/>
      <c r="M151" s="155" t="s">
        <v>3</v>
      </c>
      <c r="N151" s="156" t="s">
        <v>43</v>
      </c>
      <c r="O151" s="157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3" t="s">
        <v>2468</v>
      </c>
      <c r="AT151" s="153" t="s">
        <v>147</v>
      </c>
      <c r="AU151" s="153" t="s">
        <v>80</v>
      </c>
      <c r="AY151" s="19" t="s">
        <v>144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9" t="s">
        <v>80</v>
      </c>
      <c r="BK151" s="154">
        <f t="shared" si="9"/>
        <v>0</v>
      </c>
      <c r="BL151" s="19" t="s">
        <v>2468</v>
      </c>
      <c r="BM151" s="153" t="s">
        <v>3129</v>
      </c>
    </row>
    <row r="152" spans="1:31" s="2" customFormat="1" ht="6.95" customHeight="1">
      <c r="A152" s="34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5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autoFilter ref="C81:K15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109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3130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ROUND((SUM(BE82:BE117)),2)</f>
        <v>0</v>
      </c>
      <c r="G33" s="34"/>
      <c r="H33" s="34"/>
      <c r="I33" s="98">
        <v>0.21</v>
      </c>
      <c r="J33" s="97">
        <f>ROUND(((SUM(BE82:BE117))*I33),2)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ROUND((SUM(BF82:BF117)),2)</f>
        <v>0</v>
      </c>
      <c r="G34" s="34"/>
      <c r="H34" s="34"/>
      <c r="I34" s="98">
        <v>0.15</v>
      </c>
      <c r="J34" s="97">
        <f>ROUND(((SUM(BF82:BF117))*I34),2)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ROUND((SUM(BG82:BG117)),2)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ROUND((SUM(BH82:BH117)),2)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ROUND((SUM(BI82:BI117)),2)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D.1.5.1 - Jednotný čas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3131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9" customFormat="1" ht="24.95" customHeight="1">
      <c r="B61" s="108"/>
      <c r="D61" s="109" t="s">
        <v>3132</v>
      </c>
      <c r="E61" s="110"/>
      <c r="F61" s="110"/>
      <c r="G61" s="110"/>
      <c r="H61" s="110"/>
      <c r="I61" s="110"/>
      <c r="J61" s="111">
        <f>J94</f>
        <v>0</v>
      </c>
      <c r="L61" s="108"/>
    </row>
    <row r="62" spans="2:12" s="10" customFormat="1" ht="19.9" customHeight="1">
      <c r="B62" s="112"/>
      <c r="D62" s="113" t="s">
        <v>3133</v>
      </c>
      <c r="E62" s="114"/>
      <c r="F62" s="114"/>
      <c r="G62" s="114"/>
      <c r="H62" s="114"/>
      <c r="I62" s="114"/>
      <c r="J62" s="115">
        <f>J105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D.1.5.1 - Jednotný čas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>Ing. Patrik Příhoda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P83+P94</f>
        <v>0</v>
      </c>
      <c r="Q82" s="63"/>
      <c r="R82" s="124">
        <f>R83+R94</f>
        <v>0</v>
      </c>
      <c r="S82" s="63"/>
      <c r="T82" s="125">
        <f>T83+T94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BK83+BK94</f>
        <v>0</v>
      </c>
    </row>
    <row r="83" spans="2:63" s="12" customFormat="1" ht="25.9" customHeight="1">
      <c r="B83" s="127"/>
      <c r="D83" s="128" t="s">
        <v>71</v>
      </c>
      <c r="E83" s="129" t="s">
        <v>3134</v>
      </c>
      <c r="F83" s="129" t="s">
        <v>3135</v>
      </c>
      <c r="I83" s="130"/>
      <c r="J83" s="131">
        <f>BK83</f>
        <v>0</v>
      </c>
      <c r="L83" s="127"/>
      <c r="M83" s="132"/>
      <c r="N83" s="133"/>
      <c r="O83" s="133"/>
      <c r="P83" s="134">
        <f>SUM(P84:P93)</f>
        <v>0</v>
      </c>
      <c r="Q83" s="133"/>
      <c r="R83" s="134">
        <f>SUM(R84:R93)</f>
        <v>0</v>
      </c>
      <c r="S83" s="133"/>
      <c r="T83" s="135">
        <f>SUM(T84:T93)</f>
        <v>0</v>
      </c>
      <c r="AR83" s="128" t="s">
        <v>80</v>
      </c>
      <c r="AT83" s="136" t="s">
        <v>71</v>
      </c>
      <c r="AU83" s="136" t="s">
        <v>72</v>
      </c>
      <c r="AY83" s="128" t="s">
        <v>144</v>
      </c>
      <c r="BK83" s="137">
        <f>SUM(BK84:BK93)</f>
        <v>0</v>
      </c>
    </row>
    <row r="84" spans="1:65" s="2" customFormat="1" ht="21.75" customHeight="1">
      <c r="A84" s="34"/>
      <c r="B84" s="140"/>
      <c r="C84" s="141" t="s">
        <v>80</v>
      </c>
      <c r="D84" s="141" t="s">
        <v>147</v>
      </c>
      <c r="E84" s="142" t="s">
        <v>3136</v>
      </c>
      <c r="F84" s="143" t="s">
        <v>3137</v>
      </c>
      <c r="G84" s="144" t="s">
        <v>2615</v>
      </c>
      <c r="H84" s="145">
        <v>1</v>
      </c>
      <c r="I84" s="146"/>
      <c r="J84" s="147">
        <f aca="true" t="shared" si="0" ref="J84:J93"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 aca="true" t="shared" si="1" ref="P84:P93">O84*H84</f>
        <v>0</v>
      </c>
      <c r="Q84" s="151">
        <v>0</v>
      </c>
      <c r="R84" s="151">
        <f aca="true" t="shared" si="2" ref="R84:R93">Q84*H84</f>
        <v>0</v>
      </c>
      <c r="S84" s="151">
        <v>0</v>
      </c>
      <c r="T84" s="152">
        <f aca="true" t="shared" si="3" ref="T84:T93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160</v>
      </c>
      <c r="AT84" s="153" t="s">
        <v>147</v>
      </c>
      <c r="AU84" s="153" t="s">
        <v>80</v>
      </c>
      <c r="AY84" s="19" t="s">
        <v>144</v>
      </c>
      <c r="BE84" s="154">
        <f aca="true" t="shared" si="4" ref="BE84:BE93">IF(N84="základní",J84,0)</f>
        <v>0</v>
      </c>
      <c r="BF84" s="154">
        <f aca="true" t="shared" si="5" ref="BF84:BF93">IF(N84="snížená",J84,0)</f>
        <v>0</v>
      </c>
      <c r="BG84" s="154">
        <f aca="true" t="shared" si="6" ref="BG84:BG93">IF(N84="zákl. přenesená",J84,0)</f>
        <v>0</v>
      </c>
      <c r="BH84" s="154">
        <f aca="true" t="shared" si="7" ref="BH84:BH93">IF(N84="sníž. přenesená",J84,0)</f>
        <v>0</v>
      </c>
      <c r="BI84" s="154">
        <f aca="true" t="shared" si="8" ref="BI84:BI93">IF(N84="nulová",J84,0)</f>
        <v>0</v>
      </c>
      <c r="BJ84" s="19" t="s">
        <v>80</v>
      </c>
      <c r="BK84" s="154">
        <f aca="true" t="shared" si="9" ref="BK84:BK93">ROUND(I84*H84,2)</f>
        <v>0</v>
      </c>
      <c r="BL84" s="19" t="s">
        <v>160</v>
      </c>
      <c r="BM84" s="153" t="s">
        <v>82</v>
      </c>
    </row>
    <row r="85" spans="1:65" s="2" customFormat="1" ht="16.5" customHeight="1">
      <c r="A85" s="34"/>
      <c r="B85" s="140"/>
      <c r="C85" s="141" t="s">
        <v>82</v>
      </c>
      <c r="D85" s="141" t="s">
        <v>147</v>
      </c>
      <c r="E85" s="142" t="s">
        <v>3138</v>
      </c>
      <c r="F85" s="143" t="s">
        <v>3139</v>
      </c>
      <c r="G85" s="144" t="s">
        <v>2615</v>
      </c>
      <c r="H85" s="145">
        <v>4</v>
      </c>
      <c r="I85" s="146"/>
      <c r="J85" s="147">
        <f t="shared" si="0"/>
        <v>0</v>
      </c>
      <c r="K85" s="148"/>
      <c r="L85" s="35"/>
      <c r="M85" s="149" t="s">
        <v>3</v>
      </c>
      <c r="N85" s="150" t="s">
        <v>43</v>
      </c>
      <c r="O85" s="55"/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160</v>
      </c>
      <c r="AT85" s="153" t="s">
        <v>147</v>
      </c>
      <c r="AU85" s="153" t="s">
        <v>80</v>
      </c>
      <c r="AY85" s="19" t="s">
        <v>144</v>
      </c>
      <c r="BE85" s="154">
        <f t="shared" si="4"/>
        <v>0</v>
      </c>
      <c r="BF85" s="154">
        <f t="shared" si="5"/>
        <v>0</v>
      </c>
      <c r="BG85" s="154">
        <f t="shared" si="6"/>
        <v>0</v>
      </c>
      <c r="BH85" s="154">
        <f t="shared" si="7"/>
        <v>0</v>
      </c>
      <c r="BI85" s="154">
        <f t="shared" si="8"/>
        <v>0</v>
      </c>
      <c r="BJ85" s="19" t="s">
        <v>80</v>
      </c>
      <c r="BK85" s="154">
        <f t="shared" si="9"/>
        <v>0</v>
      </c>
      <c r="BL85" s="19" t="s">
        <v>160</v>
      </c>
      <c r="BM85" s="153" t="s">
        <v>160</v>
      </c>
    </row>
    <row r="86" spans="1:65" s="2" customFormat="1" ht="21.75" customHeight="1">
      <c r="A86" s="34"/>
      <c r="B86" s="140"/>
      <c r="C86" s="141" t="s">
        <v>156</v>
      </c>
      <c r="D86" s="141" t="s">
        <v>147</v>
      </c>
      <c r="E86" s="142" t="s">
        <v>3140</v>
      </c>
      <c r="F86" s="143" t="s">
        <v>3141</v>
      </c>
      <c r="G86" s="144" t="s">
        <v>3142</v>
      </c>
      <c r="H86" s="145">
        <v>2</v>
      </c>
      <c r="I86" s="146"/>
      <c r="J86" s="147">
        <f t="shared" si="0"/>
        <v>0</v>
      </c>
      <c r="K86" s="148"/>
      <c r="L86" s="35"/>
      <c r="M86" s="149" t="s">
        <v>3</v>
      </c>
      <c r="N86" s="150" t="s">
        <v>43</v>
      </c>
      <c r="O86" s="55"/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160</v>
      </c>
      <c r="AT86" s="153" t="s">
        <v>147</v>
      </c>
      <c r="AU86" s="153" t="s">
        <v>80</v>
      </c>
      <c r="AY86" s="19" t="s">
        <v>144</v>
      </c>
      <c r="BE86" s="154">
        <f t="shared" si="4"/>
        <v>0</v>
      </c>
      <c r="BF86" s="154">
        <f t="shared" si="5"/>
        <v>0</v>
      </c>
      <c r="BG86" s="154">
        <f t="shared" si="6"/>
        <v>0</v>
      </c>
      <c r="BH86" s="154">
        <f t="shared" si="7"/>
        <v>0</v>
      </c>
      <c r="BI86" s="154">
        <f t="shared" si="8"/>
        <v>0</v>
      </c>
      <c r="BJ86" s="19" t="s">
        <v>80</v>
      </c>
      <c r="BK86" s="154">
        <f t="shared" si="9"/>
        <v>0</v>
      </c>
      <c r="BL86" s="19" t="s">
        <v>160</v>
      </c>
      <c r="BM86" s="153" t="s">
        <v>167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3143</v>
      </c>
      <c r="F87" s="143" t="s">
        <v>3144</v>
      </c>
      <c r="G87" s="144" t="s">
        <v>3142</v>
      </c>
      <c r="H87" s="145">
        <v>2</v>
      </c>
      <c r="I87" s="146"/>
      <c r="J87" s="147">
        <f t="shared" si="0"/>
        <v>0</v>
      </c>
      <c r="K87" s="148"/>
      <c r="L87" s="35"/>
      <c r="M87" s="149" t="s">
        <v>3</v>
      </c>
      <c r="N87" s="150" t="s">
        <v>43</v>
      </c>
      <c r="O87" s="55"/>
      <c r="P87" s="151">
        <f t="shared" si="1"/>
        <v>0</v>
      </c>
      <c r="Q87" s="151">
        <v>0</v>
      </c>
      <c r="R87" s="151">
        <f t="shared" si="2"/>
        <v>0</v>
      </c>
      <c r="S87" s="151">
        <v>0</v>
      </c>
      <c r="T87" s="152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80</v>
      </c>
      <c r="AY87" s="19" t="s">
        <v>144</v>
      </c>
      <c r="BE87" s="154">
        <f t="shared" si="4"/>
        <v>0</v>
      </c>
      <c r="BF87" s="154">
        <f t="shared" si="5"/>
        <v>0</v>
      </c>
      <c r="BG87" s="154">
        <f t="shared" si="6"/>
        <v>0</v>
      </c>
      <c r="BH87" s="154">
        <f t="shared" si="7"/>
        <v>0</v>
      </c>
      <c r="BI87" s="154">
        <f t="shared" si="8"/>
        <v>0</v>
      </c>
      <c r="BJ87" s="19" t="s">
        <v>80</v>
      </c>
      <c r="BK87" s="154">
        <f t="shared" si="9"/>
        <v>0</v>
      </c>
      <c r="BL87" s="19" t="s">
        <v>160</v>
      </c>
      <c r="BM87" s="153" t="s">
        <v>175</v>
      </c>
    </row>
    <row r="88" spans="1:65" s="2" customFormat="1" ht="16.5" customHeight="1">
      <c r="A88" s="34"/>
      <c r="B88" s="140"/>
      <c r="C88" s="141" t="s">
        <v>143</v>
      </c>
      <c r="D88" s="141" t="s">
        <v>147</v>
      </c>
      <c r="E88" s="142" t="s">
        <v>3145</v>
      </c>
      <c r="F88" s="143" t="s">
        <v>3146</v>
      </c>
      <c r="G88" s="144" t="s">
        <v>2615</v>
      </c>
      <c r="H88" s="145">
        <v>4</v>
      </c>
      <c r="I88" s="146"/>
      <c r="J88" s="147">
        <f t="shared" si="0"/>
        <v>0</v>
      </c>
      <c r="K88" s="148"/>
      <c r="L88" s="35"/>
      <c r="M88" s="149" t="s">
        <v>3</v>
      </c>
      <c r="N88" s="150" t="s">
        <v>43</v>
      </c>
      <c r="O88" s="55"/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160</v>
      </c>
      <c r="AT88" s="153" t="s">
        <v>147</v>
      </c>
      <c r="AU88" s="153" t="s">
        <v>80</v>
      </c>
      <c r="AY88" s="19" t="s">
        <v>144</v>
      </c>
      <c r="BE88" s="154">
        <f t="shared" si="4"/>
        <v>0</v>
      </c>
      <c r="BF88" s="154">
        <f t="shared" si="5"/>
        <v>0</v>
      </c>
      <c r="BG88" s="154">
        <f t="shared" si="6"/>
        <v>0</v>
      </c>
      <c r="BH88" s="154">
        <f t="shared" si="7"/>
        <v>0</v>
      </c>
      <c r="BI88" s="154">
        <f t="shared" si="8"/>
        <v>0</v>
      </c>
      <c r="BJ88" s="19" t="s">
        <v>80</v>
      </c>
      <c r="BK88" s="154">
        <f t="shared" si="9"/>
        <v>0</v>
      </c>
      <c r="BL88" s="19" t="s">
        <v>160</v>
      </c>
      <c r="BM88" s="153" t="s">
        <v>183</v>
      </c>
    </row>
    <row r="89" spans="1:65" s="2" customFormat="1" ht="16.5" customHeight="1">
      <c r="A89" s="34"/>
      <c r="B89" s="140"/>
      <c r="C89" s="141" t="s">
        <v>167</v>
      </c>
      <c r="D89" s="141" t="s">
        <v>147</v>
      </c>
      <c r="E89" s="142" t="s">
        <v>3147</v>
      </c>
      <c r="F89" s="143" t="s">
        <v>3148</v>
      </c>
      <c r="G89" s="144" t="s">
        <v>2615</v>
      </c>
      <c r="H89" s="145">
        <v>2</v>
      </c>
      <c r="I89" s="146"/>
      <c r="J89" s="147">
        <f t="shared" si="0"/>
        <v>0</v>
      </c>
      <c r="K89" s="148"/>
      <c r="L89" s="35"/>
      <c r="M89" s="149" t="s">
        <v>3</v>
      </c>
      <c r="N89" s="150" t="s">
        <v>43</v>
      </c>
      <c r="O89" s="55"/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3" t="s">
        <v>160</v>
      </c>
      <c r="AT89" s="153" t="s">
        <v>147</v>
      </c>
      <c r="AU89" s="153" t="s">
        <v>80</v>
      </c>
      <c r="AY89" s="19" t="s">
        <v>144</v>
      </c>
      <c r="BE89" s="154">
        <f t="shared" si="4"/>
        <v>0</v>
      </c>
      <c r="BF89" s="154">
        <f t="shared" si="5"/>
        <v>0</v>
      </c>
      <c r="BG89" s="154">
        <f t="shared" si="6"/>
        <v>0</v>
      </c>
      <c r="BH89" s="154">
        <f t="shared" si="7"/>
        <v>0</v>
      </c>
      <c r="BI89" s="154">
        <f t="shared" si="8"/>
        <v>0</v>
      </c>
      <c r="BJ89" s="19" t="s">
        <v>80</v>
      </c>
      <c r="BK89" s="154">
        <f t="shared" si="9"/>
        <v>0</v>
      </c>
      <c r="BL89" s="19" t="s">
        <v>160</v>
      </c>
      <c r="BM89" s="153" t="s">
        <v>292</v>
      </c>
    </row>
    <row r="90" spans="1:65" s="2" customFormat="1" ht="16.5" customHeight="1">
      <c r="A90" s="34"/>
      <c r="B90" s="140"/>
      <c r="C90" s="141" t="s">
        <v>171</v>
      </c>
      <c r="D90" s="141" t="s">
        <v>147</v>
      </c>
      <c r="E90" s="142" t="s">
        <v>3149</v>
      </c>
      <c r="F90" s="143" t="s">
        <v>3150</v>
      </c>
      <c r="G90" s="144" t="s">
        <v>2615</v>
      </c>
      <c r="H90" s="145">
        <v>1</v>
      </c>
      <c r="I90" s="146"/>
      <c r="J90" s="147">
        <f t="shared" si="0"/>
        <v>0</v>
      </c>
      <c r="K90" s="148"/>
      <c r="L90" s="35"/>
      <c r="M90" s="149" t="s">
        <v>3</v>
      </c>
      <c r="N90" s="150" t="s">
        <v>43</v>
      </c>
      <c r="O90" s="55"/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160</v>
      </c>
      <c r="AT90" s="153" t="s">
        <v>147</v>
      </c>
      <c r="AU90" s="153" t="s">
        <v>80</v>
      </c>
      <c r="AY90" s="19" t="s">
        <v>144</v>
      </c>
      <c r="BE90" s="154">
        <f t="shared" si="4"/>
        <v>0</v>
      </c>
      <c r="BF90" s="154">
        <f t="shared" si="5"/>
        <v>0</v>
      </c>
      <c r="BG90" s="154">
        <f t="shared" si="6"/>
        <v>0</v>
      </c>
      <c r="BH90" s="154">
        <f t="shared" si="7"/>
        <v>0</v>
      </c>
      <c r="BI90" s="154">
        <f t="shared" si="8"/>
        <v>0</v>
      </c>
      <c r="BJ90" s="19" t="s">
        <v>80</v>
      </c>
      <c r="BK90" s="154">
        <f t="shared" si="9"/>
        <v>0</v>
      </c>
      <c r="BL90" s="19" t="s">
        <v>160</v>
      </c>
      <c r="BM90" s="153" t="s">
        <v>305</v>
      </c>
    </row>
    <row r="91" spans="1:65" s="2" customFormat="1" ht="16.5" customHeight="1">
      <c r="A91" s="34"/>
      <c r="B91" s="140"/>
      <c r="C91" s="141" t="s">
        <v>175</v>
      </c>
      <c r="D91" s="141" t="s">
        <v>147</v>
      </c>
      <c r="E91" s="142" t="s">
        <v>3151</v>
      </c>
      <c r="F91" s="143" t="s">
        <v>3152</v>
      </c>
      <c r="G91" s="144" t="s">
        <v>2615</v>
      </c>
      <c r="H91" s="145">
        <v>1</v>
      </c>
      <c r="I91" s="146"/>
      <c r="J91" s="147">
        <f t="shared" si="0"/>
        <v>0</v>
      </c>
      <c r="K91" s="148"/>
      <c r="L91" s="35"/>
      <c r="M91" s="149" t="s">
        <v>3</v>
      </c>
      <c r="N91" s="150" t="s">
        <v>43</v>
      </c>
      <c r="O91" s="55"/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160</v>
      </c>
      <c r="AT91" s="153" t="s">
        <v>147</v>
      </c>
      <c r="AU91" s="153" t="s">
        <v>80</v>
      </c>
      <c r="AY91" s="19" t="s">
        <v>144</v>
      </c>
      <c r="BE91" s="154">
        <f t="shared" si="4"/>
        <v>0</v>
      </c>
      <c r="BF91" s="154">
        <f t="shared" si="5"/>
        <v>0</v>
      </c>
      <c r="BG91" s="154">
        <f t="shared" si="6"/>
        <v>0</v>
      </c>
      <c r="BH91" s="154">
        <f t="shared" si="7"/>
        <v>0</v>
      </c>
      <c r="BI91" s="154">
        <f t="shared" si="8"/>
        <v>0</v>
      </c>
      <c r="BJ91" s="19" t="s">
        <v>80</v>
      </c>
      <c r="BK91" s="154">
        <f t="shared" si="9"/>
        <v>0</v>
      </c>
      <c r="BL91" s="19" t="s">
        <v>160</v>
      </c>
      <c r="BM91" s="153" t="s">
        <v>313</v>
      </c>
    </row>
    <row r="92" spans="1:65" s="2" customFormat="1" ht="16.5" customHeight="1">
      <c r="A92" s="34"/>
      <c r="B92" s="140"/>
      <c r="C92" s="141" t="s">
        <v>179</v>
      </c>
      <c r="D92" s="141" t="s">
        <v>147</v>
      </c>
      <c r="E92" s="142" t="s">
        <v>3153</v>
      </c>
      <c r="F92" s="143" t="s">
        <v>3154</v>
      </c>
      <c r="G92" s="144" t="s">
        <v>3142</v>
      </c>
      <c r="H92" s="145">
        <v>1</v>
      </c>
      <c r="I92" s="146"/>
      <c r="J92" s="147">
        <f t="shared" si="0"/>
        <v>0</v>
      </c>
      <c r="K92" s="148"/>
      <c r="L92" s="35"/>
      <c r="M92" s="149" t="s">
        <v>3</v>
      </c>
      <c r="N92" s="150" t="s">
        <v>43</v>
      </c>
      <c r="O92" s="55"/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160</v>
      </c>
      <c r="AT92" s="153" t="s">
        <v>147</v>
      </c>
      <c r="AU92" s="153" t="s">
        <v>80</v>
      </c>
      <c r="AY92" s="19" t="s">
        <v>144</v>
      </c>
      <c r="BE92" s="154">
        <f t="shared" si="4"/>
        <v>0</v>
      </c>
      <c r="BF92" s="154">
        <f t="shared" si="5"/>
        <v>0</v>
      </c>
      <c r="BG92" s="154">
        <f t="shared" si="6"/>
        <v>0</v>
      </c>
      <c r="BH92" s="154">
        <f t="shared" si="7"/>
        <v>0</v>
      </c>
      <c r="BI92" s="154">
        <f t="shared" si="8"/>
        <v>0</v>
      </c>
      <c r="BJ92" s="19" t="s">
        <v>80</v>
      </c>
      <c r="BK92" s="154">
        <f t="shared" si="9"/>
        <v>0</v>
      </c>
      <c r="BL92" s="19" t="s">
        <v>160</v>
      </c>
      <c r="BM92" s="153" t="s">
        <v>334</v>
      </c>
    </row>
    <row r="93" spans="1:65" s="2" customFormat="1" ht="16.5" customHeight="1">
      <c r="A93" s="34"/>
      <c r="B93" s="140"/>
      <c r="C93" s="141" t="s">
        <v>183</v>
      </c>
      <c r="D93" s="141" t="s">
        <v>147</v>
      </c>
      <c r="E93" s="142" t="s">
        <v>3155</v>
      </c>
      <c r="F93" s="143" t="s">
        <v>3156</v>
      </c>
      <c r="G93" s="144" t="s">
        <v>3142</v>
      </c>
      <c r="H93" s="145">
        <v>1</v>
      </c>
      <c r="I93" s="146"/>
      <c r="J93" s="147">
        <f t="shared" si="0"/>
        <v>0</v>
      </c>
      <c r="K93" s="148"/>
      <c r="L93" s="35"/>
      <c r="M93" s="149" t="s">
        <v>3</v>
      </c>
      <c r="N93" s="150" t="s">
        <v>43</v>
      </c>
      <c r="O93" s="55"/>
      <c r="P93" s="151">
        <f t="shared" si="1"/>
        <v>0</v>
      </c>
      <c r="Q93" s="151">
        <v>0</v>
      </c>
      <c r="R93" s="151">
        <f t="shared" si="2"/>
        <v>0</v>
      </c>
      <c r="S93" s="151">
        <v>0</v>
      </c>
      <c r="T93" s="152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80</v>
      </c>
      <c r="AY93" s="19" t="s">
        <v>144</v>
      </c>
      <c r="BE93" s="154">
        <f t="shared" si="4"/>
        <v>0</v>
      </c>
      <c r="BF93" s="154">
        <f t="shared" si="5"/>
        <v>0</v>
      </c>
      <c r="BG93" s="154">
        <f t="shared" si="6"/>
        <v>0</v>
      </c>
      <c r="BH93" s="154">
        <f t="shared" si="7"/>
        <v>0</v>
      </c>
      <c r="BI93" s="154">
        <f t="shared" si="8"/>
        <v>0</v>
      </c>
      <c r="BJ93" s="19" t="s">
        <v>80</v>
      </c>
      <c r="BK93" s="154">
        <f t="shared" si="9"/>
        <v>0</v>
      </c>
      <c r="BL93" s="19" t="s">
        <v>160</v>
      </c>
      <c r="BM93" s="153" t="s">
        <v>349</v>
      </c>
    </row>
    <row r="94" spans="2:63" s="12" customFormat="1" ht="25.9" customHeight="1">
      <c r="B94" s="127"/>
      <c r="D94" s="128" t="s">
        <v>71</v>
      </c>
      <c r="E94" s="129" t="s">
        <v>3157</v>
      </c>
      <c r="F94" s="129" t="s">
        <v>3158</v>
      </c>
      <c r="I94" s="130"/>
      <c r="J94" s="131">
        <f>BK94</f>
        <v>0</v>
      </c>
      <c r="L94" s="127"/>
      <c r="M94" s="132"/>
      <c r="N94" s="133"/>
      <c r="O94" s="133"/>
      <c r="P94" s="134">
        <f>P95+SUM(P96:P105)</f>
        <v>0</v>
      </c>
      <c r="Q94" s="133"/>
      <c r="R94" s="134">
        <f>R95+SUM(R96:R105)</f>
        <v>0</v>
      </c>
      <c r="S94" s="133"/>
      <c r="T94" s="135">
        <f>T95+SUM(T96:T105)</f>
        <v>0</v>
      </c>
      <c r="AR94" s="128" t="s">
        <v>80</v>
      </c>
      <c r="AT94" s="136" t="s">
        <v>71</v>
      </c>
      <c r="AU94" s="136" t="s">
        <v>72</v>
      </c>
      <c r="AY94" s="128" t="s">
        <v>144</v>
      </c>
      <c r="BK94" s="137">
        <f>BK95+SUM(BK96:BK105)</f>
        <v>0</v>
      </c>
    </row>
    <row r="95" spans="1:65" s="2" customFormat="1" ht="16.5" customHeight="1">
      <c r="A95" s="34"/>
      <c r="B95" s="140"/>
      <c r="C95" s="141" t="s">
        <v>286</v>
      </c>
      <c r="D95" s="141" t="s">
        <v>147</v>
      </c>
      <c r="E95" s="142" t="s">
        <v>3159</v>
      </c>
      <c r="F95" s="143" t="s">
        <v>3160</v>
      </c>
      <c r="G95" s="144" t="s">
        <v>409</v>
      </c>
      <c r="H95" s="145">
        <v>200</v>
      </c>
      <c r="I95" s="146"/>
      <c r="J95" s="147">
        <f aca="true" t="shared" si="10" ref="J95:J104">ROUND(I95*H95,2)</f>
        <v>0</v>
      </c>
      <c r="K95" s="148"/>
      <c r="L95" s="35"/>
      <c r="M95" s="149" t="s">
        <v>3</v>
      </c>
      <c r="N95" s="150" t="s">
        <v>43</v>
      </c>
      <c r="O95" s="55"/>
      <c r="P95" s="151">
        <f aca="true" t="shared" si="11" ref="P95:P104">O95*H95</f>
        <v>0</v>
      </c>
      <c r="Q95" s="151">
        <v>0</v>
      </c>
      <c r="R95" s="151">
        <f aca="true" t="shared" si="12" ref="R95:R104">Q95*H95</f>
        <v>0</v>
      </c>
      <c r="S95" s="151">
        <v>0</v>
      </c>
      <c r="T95" s="152">
        <f aca="true" t="shared" si="13" ref="T95:T104"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3" t="s">
        <v>160</v>
      </c>
      <c r="AT95" s="153" t="s">
        <v>147</v>
      </c>
      <c r="AU95" s="153" t="s">
        <v>80</v>
      </c>
      <c r="AY95" s="19" t="s">
        <v>144</v>
      </c>
      <c r="BE95" s="154">
        <f aca="true" t="shared" si="14" ref="BE95:BE104">IF(N95="základní",J95,0)</f>
        <v>0</v>
      </c>
      <c r="BF95" s="154">
        <f aca="true" t="shared" si="15" ref="BF95:BF104">IF(N95="snížená",J95,0)</f>
        <v>0</v>
      </c>
      <c r="BG95" s="154">
        <f aca="true" t="shared" si="16" ref="BG95:BG104">IF(N95="zákl. přenesená",J95,0)</f>
        <v>0</v>
      </c>
      <c r="BH95" s="154">
        <f aca="true" t="shared" si="17" ref="BH95:BH104">IF(N95="sníž. přenesená",J95,0)</f>
        <v>0</v>
      </c>
      <c r="BI95" s="154">
        <f aca="true" t="shared" si="18" ref="BI95:BI104">IF(N95="nulová",J95,0)</f>
        <v>0</v>
      </c>
      <c r="BJ95" s="19" t="s">
        <v>80</v>
      </c>
      <c r="BK95" s="154">
        <f aca="true" t="shared" si="19" ref="BK95:BK104">ROUND(I95*H95,2)</f>
        <v>0</v>
      </c>
      <c r="BL95" s="19" t="s">
        <v>160</v>
      </c>
      <c r="BM95" s="153" t="s">
        <v>362</v>
      </c>
    </row>
    <row r="96" spans="1:65" s="2" customFormat="1" ht="16.5" customHeight="1">
      <c r="A96" s="34"/>
      <c r="B96" s="140"/>
      <c r="C96" s="141" t="s">
        <v>292</v>
      </c>
      <c r="D96" s="141" t="s">
        <v>147</v>
      </c>
      <c r="E96" s="142" t="s">
        <v>3161</v>
      </c>
      <c r="F96" s="143" t="s">
        <v>3162</v>
      </c>
      <c r="G96" s="144" t="s">
        <v>409</v>
      </c>
      <c r="H96" s="145">
        <v>6</v>
      </c>
      <c r="I96" s="146"/>
      <c r="J96" s="147">
        <f t="shared" si="10"/>
        <v>0</v>
      </c>
      <c r="K96" s="148"/>
      <c r="L96" s="35"/>
      <c r="M96" s="149" t="s">
        <v>3</v>
      </c>
      <c r="N96" s="150" t="s">
        <v>43</v>
      </c>
      <c r="O96" s="55"/>
      <c r="P96" s="151">
        <f t="shared" si="11"/>
        <v>0</v>
      </c>
      <c r="Q96" s="151">
        <v>0</v>
      </c>
      <c r="R96" s="151">
        <f t="shared" si="12"/>
        <v>0</v>
      </c>
      <c r="S96" s="151">
        <v>0</v>
      </c>
      <c r="T96" s="152">
        <f t="shared" si="1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160</v>
      </c>
      <c r="AT96" s="153" t="s">
        <v>147</v>
      </c>
      <c r="AU96" s="153" t="s">
        <v>80</v>
      </c>
      <c r="AY96" s="19" t="s">
        <v>144</v>
      </c>
      <c r="BE96" s="154">
        <f t="shared" si="14"/>
        <v>0</v>
      </c>
      <c r="BF96" s="154">
        <f t="shared" si="15"/>
        <v>0</v>
      </c>
      <c r="BG96" s="154">
        <f t="shared" si="16"/>
        <v>0</v>
      </c>
      <c r="BH96" s="154">
        <f t="shared" si="17"/>
        <v>0</v>
      </c>
      <c r="BI96" s="154">
        <f t="shared" si="18"/>
        <v>0</v>
      </c>
      <c r="BJ96" s="19" t="s">
        <v>80</v>
      </c>
      <c r="BK96" s="154">
        <f t="shared" si="19"/>
        <v>0</v>
      </c>
      <c r="BL96" s="19" t="s">
        <v>160</v>
      </c>
      <c r="BM96" s="153" t="s">
        <v>377</v>
      </c>
    </row>
    <row r="97" spans="1:65" s="2" customFormat="1" ht="16.5" customHeight="1">
      <c r="A97" s="34"/>
      <c r="B97" s="140"/>
      <c r="C97" s="141" t="s">
        <v>297</v>
      </c>
      <c r="D97" s="141" t="s">
        <v>147</v>
      </c>
      <c r="E97" s="142" t="s">
        <v>3163</v>
      </c>
      <c r="F97" s="143" t="s">
        <v>3164</v>
      </c>
      <c r="G97" s="144" t="s">
        <v>409</v>
      </c>
      <c r="H97" s="145">
        <v>35</v>
      </c>
      <c r="I97" s="146"/>
      <c r="J97" s="147">
        <f t="shared" si="10"/>
        <v>0</v>
      </c>
      <c r="K97" s="148"/>
      <c r="L97" s="35"/>
      <c r="M97" s="149" t="s">
        <v>3</v>
      </c>
      <c r="N97" s="150" t="s">
        <v>43</v>
      </c>
      <c r="O97" s="55"/>
      <c r="P97" s="151">
        <f t="shared" si="11"/>
        <v>0</v>
      </c>
      <c r="Q97" s="151">
        <v>0</v>
      </c>
      <c r="R97" s="151">
        <f t="shared" si="12"/>
        <v>0</v>
      </c>
      <c r="S97" s="151">
        <v>0</v>
      </c>
      <c r="T97" s="152">
        <f t="shared" si="1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160</v>
      </c>
      <c r="AT97" s="153" t="s">
        <v>147</v>
      </c>
      <c r="AU97" s="153" t="s">
        <v>80</v>
      </c>
      <c r="AY97" s="19" t="s">
        <v>144</v>
      </c>
      <c r="BE97" s="154">
        <f t="shared" si="14"/>
        <v>0</v>
      </c>
      <c r="BF97" s="154">
        <f t="shared" si="15"/>
        <v>0</v>
      </c>
      <c r="BG97" s="154">
        <f t="shared" si="16"/>
        <v>0</v>
      </c>
      <c r="BH97" s="154">
        <f t="shared" si="17"/>
        <v>0</v>
      </c>
      <c r="BI97" s="154">
        <f t="shared" si="18"/>
        <v>0</v>
      </c>
      <c r="BJ97" s="19" t="s">
        <v>80</v>
      </c>
      <c r="BK97" s="154">
        <f t="shared" si="19"/>
        <v>0</v>
      </c>
      <c r="BL97" s="19" t="s">
        <v>160</v>
      </c>
      <c r="BM97" s="153" t="s">
        <v>385</v>
      </c>
    </row>
    <row r="98" spans="1:65" s="2" customFormat="1" ht="16.5" customHeight="1">
      <c r="A98" s="34"/>
      <c r="B98" s="140"/>
      <c r="C98" s="141" t="s">
        <v>305</v>
      </c>
      <c r="D98" s="141" t="s">
        <v>147</v>
      </c>
      <c r="E98" s="142" t="s">
        <v>3165</v>
      </c>
      <c r="F98" s="143" t="s">
        <v>3166</v>
      </c>
      <c r="G98" s="144" t="s">
        <v>409</v>
      </c>
      <c r="H98" s="145">
        <v>30</v>
      </c>
      <c r="I98" s="146"/>
      <c r="J98" s="147">
        <f t="shared" si="10"/>
        <v>0</v>
      </c>
      <c r="K98" s="148"/>
      <c r="L98" s="35"/>
      <c r="M98" s="149" t="s">
        <v>3</v>
      </c>
      <c r="N98" s="150" t="s">
        <v>43</v>
      </c>
      <c r="O98" s="55"/>
      <c r="P98" s="151">
        <f t="shared" si="11"/>
        <v>0</v>
      </c>
      <c r="Q98" s="151">
        <v>0</v>
      </c>
      <c r="R98" s="151">
        <f t="shared" si="12"/>
        <v>0</v>
      </c>
      <c r="S98" s="151">
        <v>0</v>
      </c>
      <c r="T98" s="152">
        <f t="shared" si="1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3" t="s">
        <v>160</v>
      </c>
      <c r="AT98" s="153" t="s">
        <v>147</v>
      </c>
      <c r="AU98" s="153" t="s">
        <v>80</v>
      </c>
      <c r="AY98" s="19" t="s">
        <v>144</v>
      </c>
      <c r="BE98" s="154">
        <f t="shared" si="14"/>
        <v>0</v>
      </c>
      <c r="BF98" s="154">
        <f t="shared" si="15"/>
        <v>0</v>
      </c>
      <c r="BG98" s="154">
        <f t="shared" si="16"/>
        <v>0</v>
      </c>
      <c r="BH98" s="154">
        <f t="shared" si="17"/>
        <v>0</v>
      </c>
      <c r="BI98" s="154">
        <f t="shared" si="18"/>
        <v>0</v>
      </c>
      <c r="BJ98" s="19" t="s">
        <v>80</v>
      </c>
      <c r="BK98" s="154">
        <f t="shared" si="19"/>
        <v>0</v>
      </c>
      <c r="BL98" s="19" t="s">
        <v>160</v>
      </c>
      <c r="BM98" s="153" t="s">
        <v>393</v>
      </c>
    </row>
    <row r="99" spans="1:65" s="2" customFormat="1" ht="16.5" customHeight="1">
      <c r="A99" s="34"/>
      <c r="B99" s="140"/>
      <c r="C99" s="141" t="s">
        <v>9</v>
      </c>
      <c r="D99" s="141" t="s">
        <v>147</v>
      </c>
      <c r="E99" s="142" t="s">
        <v>3167</v>
      </c>
      <c r="F99" s="143" t="s">
        <v>3168</v>
      </c>
      <c r="G99" s="144" t="s">
        <v>409</v>
      </c>
      <c r="H99" s="145">
        <v>30</v>
      </c>
      <c r="I99" s="146"/>
      <c r="J99" s="147">
        <f t="shared" si="10"/>
        <v>0</v>
      </c>
      <c r="K99" s="148"/>
      <c r="L99" s="35"/>
      <c r="M99" s="149" t="s">
        <v>3</v>
      </c>
      <c r="N99" s="150" t="s">
        <v>43</v>
      </c>
      <c r="O99" s="55"/>
      <c r="P99" s="151">
        <f t="shared" si="11"/>
        <v>0</v>
      </c>
      <c r="Q99" s="151">
        <v>0</v>
      </c>
      <c r="R99" s="151">
        <f t="shared" si="12"/>
        <v>0</v>
      </c>
      <c r="S99" s="151">
        <v>0</v>
      </c>
      <c r="T99" s="152">
        <f t="shared" si="1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160</v>
      </c>
      <c r="AT99" s="153" t="s">
        <v>147</v>
      </c>
      <c r="AU99" s="153" t="s">
        <v>80</v>
      </c>
      <c r="AY99" s="19" t="s">
        <v>144</v>
      </c>
      <c r="BE99" s="154">
        <f t="shared" si="14"/>
        <v>0</v>
      </c>
      <c r="BF99" s="154">
        <f t="shared" si="15"/>
        <v>0</v>
      </c>
      <c r="BG99" s="154">
        <f t="shared" si="16"/>
        <v>0</v>
      </c>
      <c r="BH99" s="154">
        <f t="shared" si="17"/>
        <v>0</v>
      </c>
      <c r="BI99" s="154">
        <f t="shared" si="18"/>
        <v>0</v>
      </c>
      <c r="BJ99" s="19" t="s">
        <v>80</v>
      </c>
      <c r="BK99" s="154">
        <f t="shared" si="19"/>
        <v>0</v>
      </c>
      <c r="BL99" s="19" t="s">
        <v>160</v>
      </c>
      <c r="BM99" s="153" t="s">
        <v>401</v>
      </c>
    </row>
    <row r="100" spans="1:65" s="2" customFormat="1" ht="16.5" customHeight="1">
      <c r="A100" s="34"/>
      <c r="B100" s="140"/>
      <c r="C100" s="141" t="s">
        <v>313</v>
      </c>
      <c r="D100" s="141" t="s">
        <v>147</v>
      </c>
      <c r="E100" s="142" t="s">
        <v>3169</v>
      </c>
      <c r="F100" s="143" t="s">
        <v>3170</v>
      </c>
      <c r="G100" s="144" t="s">
        <v>2615</v>
      </c>
      <c r="H100" s="145">
        <v>70</v>
      </c>
      <c r="I100" s="146"/>
      <c r="J100" s="147">
        <f t="shared" si="10"/>
        <v>0</v>
      </c>
      <c r="K100" s="148"/>
      <c r="L100" s="35"/>
      <c r="M100" s="149" t="s">
        <v>3</v>
      </c>
      <c r="N100" s="150" t="s">
        <v>43</v>
      </c>
      <c r="O100" s="55"/>
      <c r="P100" s="151">
        <f t="shared" si="11"/>
        <v>0</v>
      </c>
      <c r="Q100" s="151">
        <v>0</v>
      </c>
      <c r="R100" s="151">
        <f t="shared" si="12"/>
        <v>0</v>
      </c>
      <c r="S100" s="151">
        <v>0</v>
      </c>
      <c r="T100" s="152">
        <f t="shared" si="1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160</v>
      </c>
      <c r="AT100" s="153" t="s">
        <v>147</v>
      </c>
      <c r="AU100" s="153" t="s">
        <v>80</v>
      </c>
      <c r="AY100" s="19" t="s">
        <v>144</v>
      </c>
      <c r="BE100" s="154">
        <f t="shared" si="14"/>
        <v>0</v>
      </c>
      <c r="BF100" s="154">
        <f t="shared" si="15"/>
        <v>0</v>
      </c>
      <c r="BG100" s="154">
        <f t="shared" si="16"/>
        <v>0</v>
      </c>
      <c r="BH100" s="154">
        <f t="shared" si="17"/>
        <v>0</v>
      </c>
      <c r="BI100" s="154">
        <f t="shared" si="18"/>
        <v>0</v>
      </c>
      <c r="BJ100" s="19" t="s">
        <v>80</v>
      </c>
      <c r="BK100" s="154">
        <f t="shared" si="19"/>
        <v>0</v>
      </c>
      <c r="BL100" s="19" t="s">
        <v>160</v>
      </c>
      <c r="BM100" s="153" t="s">
        <v>412</v>
      </c>
    </row>
    <row r="101" spans="1:65" s="2" customFormat="1" ht="16.5" customHeight="1">
      <c r="A101" s="34"/>
      <c r="B101" s="140"/>
      <c r="C101" s="141" t="s">
        <v>321</v>
      </c>
      <c r="D101" s="141" t="s">
        <v>147</v>
      </c>
      <c r="E101" s="142" t="s">
        <v>3171</v>
      </c>
      <c r="F101" s="143" t="s">
        <v>3172</v>
      </c>
      <c r="G101" s="144" t="s">
        <v>3142</v>
      </c>
      <c r="H101" s="145">
        <v>1</v>
      </c>
      <c r="I101" s="146"/>
      <c r="J101" s="147">
        <f t="shared" si="10"/>
        <v>0</v>
      </c>
      <c r="K101" s="148"/>
      <c r="L101" s="35"/>
      <c r="M101" s="149" t="s">
        <v>3</v>
      </c>
      <c r="N101" s="150" t="s">
        <v>43</v>
      </c>
      <c r="O101" s="55"/>
      <c r="P101" s="151">
        <f t="shared" si="11"/>
        <v>0</v>
      </c>
      <c r="Q101" s="151">
        <v>0</v>
      </c>
      <c r="R101" s="151">
        <f t="shared" si="12"/>
        <v>0</v>
      </c>
      <c r="S101" s="151">
        <v>0</v>
      </c>
      <c r="T101" s="152">
        <f t="shared" si="1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160</v>
      </c>
      <c r="AT101" s="153" t="s">
        <v>147</v>
      </c>
      <c r="AU101" s="153" t="s">
        <v>80</v>
      </c>
      <c r="AY101" s="19" t="s">
        <v>144</v>
      </c>
      <c r="BE101" s="154">
        <f t="shared" si="14"/>
        <v>0</v>
      </c>
      <c r="BF101" s="154">
        <f t="shared" si="15"/>
        <v>0</v>
      </c>
      <c r="BG101" s="154">
        <f t="shared" si="16"/>
        <v>0</v>
      </c>
      <c r="BH101" s="154">
        <f t="shared" si="17"/>
        <v>0</v>
      </c>
      <c r="BI101" s="154">
        <f t="shared" si="18"/>
        <v>0</v>
      </c>
      <c r="BJ101" s="19" t="s">
        <v>80</v>
      </c>
      <c r="BK101" s="154">
        <f t="shared" si="19"/>
        <v>0</v>
      </c>
      <c r="BL101" s="19" t="s">
        <v>160</v>
      </c>
      <c r="BM101" s="153" t="s">
        <v>424</v>
      </c>
    </row>
    <row r="102" spans="1:65" s="2" customFormat="1" ht="16.5" customHeight="1">
      <c r="A102" s="34"/>
      <c r="B102" s="140"/>
      <c r="C102" s="141" t="s">
        <v>334</v>
      </c>
      <c r="D102" s="141" t="s">
        <v>147</v>
      </c>
      <c r="E102" s="142" t="s">
        <v>3173</v>
      </c>
      <c r="F102" s="143" t="s">
        <v>3174</v>
      </c>
      <c r="G102" s="144" t="s">
        <v>3142</v>
      </c>
      <c r="H102" s="145">
        <v>1</v>
      </c>
      <c r="I102" s="146"/>
      <c r="J102" s="147">
        <f t="shared" si="10"/>
        <v>0</v>
      </c>
      <c r="K102" s="148"/>
      <c r="L102" s="35"/>
      <c r="M102" s="149" t="s">
        <v>3</v>
      </c>
      <c r="N102" s="150" t="s">
        <v>43</v>
      </c>
      <c r="O102" s="55"/>
      <c r="P102" s="151">
        <f t="shared" si="11"/>
        <v>0</v>
      </c>
      <c r="Q102" s="151">
        <v>0</v>
      </c>
      <c r="R102" s="151">
        <f t="shared" si="12"/>
        <v>0</v>
      </c>
      <c r="S102" s="151">
        <v>0</v>
      </c>
      <c r="T102" s="152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80</v>
      </c>
      <c r="AY102" s="19" t="s">
        <v>144</v>
      </c>
      <c r="BE102" s="154">
        <f t="shared" si="14"/>
        <v>0</v>
      </c>
      <c r="BF102" s="154">
        <f t="shared" si="15"/>
        <v>0</v>
      </c>
      <c r="BG102" s="154">
        <f t="shared" si="16"/>
        <v>0</v>
      </c>
      <c r="BH102" s="154">
        <f t="shared" si="17"/>
        <v>0</v>
      </c>
      <c r="BI102" s="154">
        <f t="shared" si="18"/>
        <v>0</v>
      </c>
      <c r="BJ102" s="19" t="s">
        <v>80</v>
      </c>
      <c r="BK102" s="154">
        <f t="shared" si="19"/>
        <v>0</v>
      </c>
      <c r="BL102" s="19" t="s">
        <v>160</v>
      </c>
      <c r="BM102" s="153" t="s">
        <v>434</v>
      </c>
    </row>
    <row r="103" spans="1:65" s="2" customFormat="1" ht="16.5" customHeight="1">
      <c r="A103" s="34"/>
      <c r="B103" s="140"/>
      <c r="C103" s="141" t="s">
        <v>342</v>
      </c>
      <c r="D103" s="141" t="s">
        <v>147</v>
      </c>
      <c r="E103" s="142" t="s">
        <v>3175</v>
      </c>
      <c r="F103" s="143" t="s">
        <v>3176</v>
      </c>
      <c r="G103" s="144" t="s">
        <v>3142</v>
      </c>
      <c r="H103" s="145">
        <v>1</v>
      </c>
      <c r="I103" s="146"/>
      <c r="J103" s="147">
        <f t="shared" si="10"/>
        <v>0</v>
      </c>
      <c r="K103" s="148"/>
      <c r="L103" s="35"/>
      <c r="M103" s="149" t="s">
        <v>3</v>
      </c>
      <c r="N103" s="150" t="s">
        <v>43</v>
      </c>
      <c r="O103" s="55"/>
      <c r="P103" s="151">
        <f t="shared" si="11"/>
        <v>0</v>
      </c>
      <c r="Q103" s="151">
        <v>0</v>
      </c>
      <c r="R103" s="151">
        <f t="shared" si="12"/>
        <v>0</v>
      </c>
      <c r="S103" s="151">
        <v>0</v>
      </c>
      <c r="T103" s="152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160</v>
      </c>
      <c r="AT103" s="153" t="s">
        <v>147</v>
      </c>
      <c r="AU103" s="153" t="s">
        <v>80</v>
      </c>
      <c r="AY103" s="19" t="s">
        <v>144</v>
      </c>
      <c r="BE103" s="154">
        <f t="shared" si="14"/>
        <v>0</v>
      </c>
      <c r="BF103" s="154">
        <f t="shared" si="15"/>
        <v>0</v>
      </c>
      <c r="BG103" s="154">
        <f t="shared" si="16"/>
        <v>0</v>
      </c>
      <c r="BH103" s="154">
        <f t="shared" si="17"/>
        <v>0</v>
      </c>
      <c r="BI103" s="154">
        <f t="shared" si="18"/>
        <v>0</v>
      </c>
      <c r="BJ103" s="19" t="s">
        <v>80</v>
      </c>
      <c r="BK103" s="154">
        <f t="shared" si="19"/>
        <v>0</v>
      </c>
      <c r="BL103" s="19" t="s">
        <v>160</v>
      </c>
      <c r="BM103" s="153" t="s">
        <v>448</v>
      </c>
    </row>
    <row r="104" spans="1:65" s="2" customFormat="1" ht="16.5" customHeight="1">
      <c r="A104" s="34"/>
      <c r="B104" s="140"/>
      <c r="C104" s="141" t="s">
        <v>349</v>
      </c>
      <c r="D104" s="141" t="s">
        <v>147</v>
      </c>
      <c r="E104" s="142" t="s">
        <v>3177</v>
      </c>
      <c r="F104" s="143" t="s">
        <v>3178</v>
      </c>
      <c r="G104" s="144" t="s">
        <v>3142</v>
      </c>
      <c r="H104" s="145">
        <v>1</v>
      </c>
      <c r="I104" s="146"/>
      <c r="J104" s="147">
        <f t="shared" si="10"/>
        <v>0</v>
      </c>
      <c r="K104" s="148"/>
      <c r="L104" s="35"/>
      <c r="M104" s="149" t="s">
        <v>3</v>
      </c>
      <c r="N104" s="150" t="s">
        <v>43</v>
      </c>
      <c r="O104" s="55"/>
      <c r="P104" s="151">
        <f t="shared" si="11"/>
        <v>0</v>
      </c>
      <c r="Q104" s="151">
        <v>0</v>
      </c>
      <c r="R104" s="151">
        <f t="shared" si="12"/>
        <v>0</v>
      </c>
      <c r="S104" s="151">
        <v>0</v>
      </c>
      <c r="T104" s="152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160</v>
      </c>
      <c r="AT104" s="153" t="s">
        <v>147</v>
      </c>
      <c r="AU104" s="153" t="s">
        <v>80</v>
      </c>
      <c r="AY104" s="19" t="s">
        <v>144</v>
      </c>
      <c r="BE104" s="154">
        <f t="shared" si="14"/>
        <v>0</v>
      </c>
      <c r="BF104" s="154">
        <f t="shared" si="15"/>
        <v>0</v>
      </c>
      <c r="BG104" s="154">
        <f t="shared" si="16"/>
        <v>0</v>
      </c>
      <c r="BH104" s="154">
        <f t="shared" si="17"/>
        <v>0</v>
      </c>
      <c r="BI104" s="154">
        <f t="shared" si="18"/>
        <v>0</v>
      </c>
      <c r="BJ104" s="19" t="s">
        <v>80</v>
      </c>
      <c r="BK104" s="154">
        <f t="shared" si="19"/>
        <v>0</v>
      </c>
      <c r="BL104" s="19" t="s">
        <v>160</v>
      </c>
      <c r="BM104" s="153" t="s">
        <v>459</v>
      </c>
    </row>
    <row r="105" spans="2:63" s="12" customFormat="1" ht="22.9" customHeight="1">
      <c r="B105" s="127"/>
      <c r="D105" s="128" t="s">
        <v>71</v>
      </c>
      <c r="E105" s="138" t="s">
        <v>3179</v>
      </c>
      <c r="F105" s="138" t="s">
        <v>3180</v>
      </c>
      <c r="I105" s="130"/>
      <c r="J105" s="139">
        <f>BK105</f>
        <v>0</v>
      </c>
      <c r="L105" s="127"/>
      <c r="M105" s="132"/>
      <c r="N105" s="133"/>
      <c r="O105" s="133"/>
      <c r="P105" s="134">
        <f>SUM(P106:P117)</f>
        <v>0</v>
      </c>
      <c r="Q105" s="133"/>
      <c r="R105" s="134">
        <f>SUM(R106:R117)</f>
        <v>0</v>
      </c>
      <c r="S105" s="133"/>
      <c r="T105" s="135">
        <f>SUM(T106:T117)</f>
        <v>0</v>
      </c>
      <c r="AR105" s="128" t="s">
        <v>143</v>
      </c>
      <c r="AT105" s="136" t="s">
        <v>71</v>
      </c>
      <c r="AU105" s="136" t="s">
        <v>80</v>
      </c>
      <c r="AY105" s="128" t="s">
        <v>144</v>
      </c>
      <c r="BK105" s="137">
        <f>SUM(BK106:BK117)</f>
        <v>0</v>
      </c>
    </row>
    <row r="106" spans="1:65" s="2" customFormat="1" ht="16.5" customHeight="1">
      <c r="A106" s="34"/>
      <c r="B106" s="140"/>
      <c r="C106" s="141" t="s">
        <v>8</v>
      </c>
      <c r="D106" s="141" t="s">
        <v>147</v>
      </c>
      <c r="E106" s="142" t="s">
        <v>3181</v>
      </c>
      <c r="F106" s="143" t="s">
        <v>3182</v>
      </c>
      <c r="G106" s="144" t="s">
        <v>3142</v>
      </c>
      <c r="H106" s="145">
        <v>1</v>
      </c>
      <c r="I106" s="146"/>
      <c r="J106" s="147">
        <f aca="true" t="shared" si="20" ref="J106:J117">ROUND(I106*H106,2)</f>
        <v>0</v>
      </c>
      <c r="K106" s="148"/>
      <c r="L106" s="35"/>
      <c r="M106" s="149" t="s">
        <v>3</v>
      </c>
      <c r="N106" s="150" t="s">
        <v>43</v>
      </c>
      <c r="O106" s="55"/>
      <c r="P106" s="151">
        <f aca="true" t="shared" si="21" ref="P106:P117">O106*H106</f>
        <v>0</v>
      </c>
      <c r="Q106" s="151">
        <v>0</v>
      </c>
      <c r="R106" s="151">
        <f aca="true" t="shared" si="22" ref="R106:R117">Q106*H106</f>
        <v>0</v>
      </c>
      <c r="S106" s="151">
        <v>0</v>
      </c>
      <c r="T106" s="152">
        <f aca="true" t="shared" si="23" ref="T106:T117"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160</v>
      </c>
      <c r="AT106" s="153" t="s">
        <v>147</v>
      </c>
      <c r="AU106" s="153" t="s">
        <v>82</v>
      </c>
      <c r="AY106" s="19" t="s">
        <v>144</v>
      </c>
      <c r="BE106" s="154">
        <f aca="true" t="shared" si="24" ref="BE106:BE117">IF(N106="základní",J106,0)</f>
        <v>0</v>
      </c>
      <c r="BF106" s="154">
        <f aca="true" t="shared" si="25" ref="BF106:BF117">IF(N106="snížená",J106,0)</f>
        <v>0</v>
      </c>
      <c r="BG106" s="154">
        <f aca="true" t="shared" si="26" ref="BG106:BG117">IF(N106="zákl. přenesená",J106,0)</f>
        <v>0</v>
      </c>
      <c r="BH106" s="154">
        <f aca="true" t="shared" si="27" ref="BH106:BH117">IF(N106="sníž. přenesená",J106,0)</f>
        <v>0</v>
      </c>
      <c r="BI106" s="154">
        <f aca="true" t="shared" si="28" ref="BI106:BI117">IF(N106="nulová",J106,0)</f>
        <v>0</v>
      </c>
      <c r="BJ106" s="19" t="s">
        <v>80</v>
      </c>
      <c r="BK106" s="154">
        <f aca="true" t="shared" si="29" ref="BK106:BK117">ROUND(I106*H106,2)</f>
        <v>0</v>
      </c>
      <c r="BL106" s="19" t="s">
        <v>160</v>
      </c>
      <c r="BM106" s="153" t="s">
        <v>3183</v>
      </c>
    </row>
    <row r="107" spans="1:65" s="2" customFormat="1" ht="16.5" customHeight="1">
      <c r="A107" s="34"/>
      <c r="B107" s="140"/>
      <c r="C107" s="141" t="s">
        <v>362</v>
      </c>
      <c r="D107" s="141" t="s">
        <v>147</v>
      </c>
      <c r="E107" s="142" t="s">
        <v>3184</v>
      </c>
      <c r="F107" s="143" t="s">
        <v>3185</v>
      </c>
      <c r="G107" s="144" t="s">
        <v>3142</v>
      </c>
      <c r="H107" s="145">
        <v>1</v>
      </c>
      <c r="I107" s="146"/>
      <c r="J107" s="147">
        <f t="shared" si="20"/>
        <v>0</v>
      </c>
      <c r="K107" s="148"/>
      <c r="L107" s="35"/>
      <c r="M107" s="149" t="s">
        <v>3</v>
      </c>
      <c r="N107" s="150" t="s">
        <v>43</v>
      </c>
      <c r="O107" s="55"/>
      <c r="P107" s="151">
        <f t="shared" si="21"/>
        <v>0</v>
      </c>
      <c r="Q107" s="151">
        <v>0</v>
      </c>
      <c r="R107" s="151">
        <f t="shared" si="22"/>
        <v>0</v>
      </c>
      <c r="S107" s="151">
        <v>0</v>
      </c>
      <c r="T107" s="152">
        <f t="shared" si="2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160</v>
      </c>
      <c r="AT107" s="153" t="s">
        <v>147</v>
      </c>
      <c r="AU107" s="153" t="s">
        <v>82</v>
      </c>
      <c r="AY107" s="19" t="s">
        <v>144</v>
      </c>
      <c r="BE107" s="154">
        <f t="shared" si="24"/>
        <v>0</v>
      </c>
      <c r="BF107" s="154">
        <f t="shared" si="25"/>
        <v>0</v>
      </c>
      <c r="BG107" s="154">
        <f t="shared" si="26"/>
        <v>0</v>
      </c>
      <c r="BH107" s="154">
        <f t="shared" si="27"/>
        <v>0</v>
      </c>
      <c r="BI107" s="154">
        <f t="shared" si="28"/>
        <v>0</v>
      </c>
      <c r="BJ107" s="19" t="s">
        <v>80</v>
      </c>
      <c r="BK107" s="154">
        <f t="shared" si="29"/>
        <v>0</v>
      </c>
      <c r="BL107" s="19" t="s">
        <v>160</v>
      </c>
      <c r="BM107" s="153" t="s">
        <v>3186</v>
      </c>
    </row>
    <row r="108" spans="1:65" s="2" customFormat="1" ht="16.5" customHeight="1">
      <c r="A108" s="34"/>
      <c r="B108" s="140"/>
      <c r="C108" s="141" t="s">
        <v>370</v>
      </c>
      <c r="D108" s="141" t="s">
        <v>147</v>
      </c>
      <c r="E108" s="142" t="s">
        <v>3187</v>
      </c>
      <c r="F108" s="143" t="s">
        <v>3188</v>
      </c>
      <c r="G108" s="144" t="s">
        <v>3142</v>
      </c>
      <c r="H108" s="145">
        <v>1</v>
      </c>
      <c r="I108" s="146"/>
      <c r="J108" s="147">
        <f t="shared" si="20"/>
        <v>0</v>
      </c>
      <c r="K108" s="148"/>
      <c r="L108" s="35"/>
      <c r="M108" s="149" t="s">
        <v>3</v>
      </c>
      <c r="N108" s="150" t="s">
        <v>43</v>
      </c>
      <c r="O108" s="55"/>
      <c r="P108" s="151">
        <f t="shared" si="21"/>
        <v>0</v>
      </c>
      <c r="Q108" s="151">
        <v>0</v>
      </c>
      <c r="R108" s="151">
        <f t="shared" si="22"/>
        <v>0</v>
      </c>
      <c r="S108" s="151">
        <v>0</v>
      </c>
      <c r="T108" s="152">
        <f t="shared" si="2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160</v>
      </c>
      <c r="AT108" s="153" t="s">
        <v>147</v>
      </c>
      <c r="AU108" s="153" t="s">
        <v>82</v>
      </c>
      <c r="AY108" s="19" t="s">
        <v>144</v>
      </c>
      <c r="BE108" s="154">
        <f t="shared" si="24"/>
        <v>0</v>
      </c>
      <c r="BF108" s="154">
        <f t="shared" si="25"/>
        <v>0</v>
      </c>
      <c r="BG108" s="154">
        <f t="shared" si="26"/>
        <v>0</v>
      </c>
      <c r="BH108" s="154">
        <f t="shared" si="27"/>
        <v>0</v>
      </c>
      <c r="BI108" s="154">
        <f t="shared" si="28"/>
        <v>0</v>
      </c>
      <c r="BJ108" s="19" t="s">
        <v>80</v>
      </c>
      <c r="BK108" s="154">
        <f t="shared" si="29"/>
        <v>0</v>
      </c>
      <c r="BL108" s="19" t="s">
        <v>160</v>
      </c>
      <c r="BM108" s="153" t="s">
        <v>3189</v>
      </c>
    </row>
    <row r="109" spans="1:65" s="2" customFormat="1" ht="16.5" customHeight="1">
      <c r="A109" s="34"/>
      <c r="B109" s="140"/>
      <c r="C109" s="141" t="s">
        <v>377</v>
      </c>
      <c r="D109" s="141" t="s">
        <v>147</v>
      </c>
      <c r="E109" s="142" t="s">
        <v>3190</v>
      </c>
      <c r="F109" s="143" t="s">
        <v>3191</v>
      </c>
      <c r="G109" s="144" t="s">
        <v>3142</v>
      </c>
      <c r="H109" s="145">
        <v>1</v>
      </c>
      <c r="I109" s="146"/>
      <c r="J109" s="147">
        <f t="shared" si="20"/>
        <v>0</v>
      </c>
      <c r="K109" s="148"/>
      <c r="L109" s="35"/>
      <c r="M109" s="149" t="s">
        <v>3</v>
      </c>
      <c r="N109" s="150" t="s">
        <v>43</v>
      </c>
      <c r="O109" s="55"/>
      <c r="P109" s="151">
        <f t="shared" si="21"/>
        <v>0</v>
      </c>
      <c r="Q109" s="151">
        <v>0</v>
      </c>
      <c r="R109" s="151">
        <f t="shared" si="22"/>
        <v>0</v>
      </c>
      <c r="S109" s="151">
        <v>0</v>
      </c>
      <c r="T109" s="152">
        <f t="shared" si="2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160</v>
      </c>
      <c r="AT109" s="153" t="s">
        <v>147</v>
      </c>
      <c r="AU109" s="153" t="s">
        <v>82</v>
      </c>
      <c r="AY109" s="19" t="s">
        <v>144</v>
      </c>
      <c r="BE109" s="154">
        <f t="shared" si="24"/>
        <v>0</v>
      </c>
      <c r="BF109" s="154">
        <f t="shared" si="25"/>
        <v>0</v>
      </c>
      <c r="BG109" s="154">
        <f t="shared" si="26"/>
        <v>0</v>
      </c>
      <c r="BH109" s="154">
        <f t="shared" si="27"/>
        <v>0</v>
      </c>
      <c r="BI109" s="154">
        <f t="shared" si="28"/>
        <v>0</v>
      </c>
      <c r="BJ109" s="19" t="s">
        <v>80</v>
      </c>
      <c r="BK109" s="154">
        <f t="shared" si="29"/>
        <v>0</v>
      </c>
      <c r="BL109" s="19" t="s">
        <v>160</v>
      </c>
      <c r="BM109" s="153" t="s">
        <v>3192</v>
      </c>
    </row>
    <row r="110" spans="1:65" s="2" customFormat="1" ht="16.5" customHeight="1">
      <c r="A110" s="34"/>
      <c r="B110" s="140"/>
      <c r="C110" s="141" t="s">
        <v>381</v>
      </c>
      <c r="D110" s="141" t="s">
        <v>147</v>
      </c>
      <c r="E110" s="142" t="s">
        <v>3193</v>
      </c>
      <c r="F110" s="143" t="s">
        <v>3194</v>
      </c>
      <c r="G110" s="144" t="s">
        <v>3142</v>
      </c>
      <c r="H110" s="145">
        <v>1</v>
      </c>
      <c r="I110" s="146"/>
      <c r="J110" s="147">
        <f t="shared" si="20"/>
        <v>0</v>
      </c>
      <c r="K110" s="148"/>
      <c r="L110" s="35"/>
      <c r="M110" s="149" t="s">
        <v>3</v>
      </c>
      <c r="N110" s="150" t="s">
        <v>43</v>
      </c>
      <c r="O110" s="55"/>
      <c r="P110" s="151">
        <f t="shared" si="21"/>
        <v>0</v>
      </c>
      <c r="Q110" s="151">
        <v>0</v>
      </c>
      <c r="R110" s="151">
        <f t="shared" si="22"/>
        <v>0</v>
      </c>
      <c r="S110" s="151">
        <v>0</v>
      </c>
      <c r="T110" s="152">
        <f t="shared" si="2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82</v>
      </c>
      <c r="AY110" s="19" t="s">
        <v>144</v>
      </c>
      <c r="BE110" s="154">
        <f t="shared" si="24"/>
        <v>0</v>
      </c>
      <c r="BF110" s="154">
        <f t="shared" si="25"/>
        <v>0</v>
      </c>
      <c r="BG110" s="154">
        <f t="shared" si="26"/>
        <v>0</v>
      </c>
      <c r="BH110" s="154">
        <f t="shared" si="27"/>
        <v>0</v>
      </c>
      <c r="BI110" s="154">
        <f t="shared" si="28"/>
        <v>0</v>
      </c>
      <c r="BJ110" s="19" t="s">
        <v>80</v>
      </c>
      <c r="BK110" s="154">
        <f t="shared" si="29"/>
        <v>0</v>
      </c>
      <c r="BL110" s="19" t="s">
        <v>160</v>
      </c>
      <c r="BM110" s="153" t="s">
        <v>3195</v>
      </c>
    </row>
    <row r="111" spans="1:65" s="2" customFormat="1" ht="16.5" customHeight="1">
      <c r="A111" s="34"/>
      <c r="B111" s="140"/>
      <c r="C111" s="141" t="s">
        <v>385</v>
      </c>
      <c r="D111" s="141" t="s">
        <v>147</v>
      </c>
      <c r="E111" s="142" t="s">
        <v>3196</v>
      </c>
      <c r="F111" s="143" t="s">
        <v>3197</v>
      </c>
      <c r="G111" s="144" t="s">
        <v>3142</v>
      </c>
      <c r="H111" s="145">
        <v>1</v>
      </c>
      <c r="I111" s="146"/>
      <c r="J111" s="147">
        <f t="shared" si="20"/>
        <v>0</v>
      </c>
      <c r="K111" s="148"/>
      <c r="L111" s="35"/>
      <c r="M111" s="149" t="s">
        <v>3</v>
      </c>
      <c r="N111" s="150" t="s">
        <v>43</v>
      </c>
      <c r="O111" s="55"/>
      <c r="P111" s="151">
        <f t="shared" si="21"/>
        <v>0</v>
      </c>
      <c r="Q111" s="151">
        <v>0</v>
      </c>
      <c r="R111" s="151">
        <f t="shared" si="22"/>
        <v>0</v>
      </c>
      <c r="S111" s="151">
        <v>0</v>
      </c>
      <c r="T111" s="152">
        <f t="shared" si="2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160</v>
      </c>
      <c r="AT111" s="153" t="s">
        <v>147</v>
      </c>
      <c r="AU111" s="153" t="s">
        <v>82</v>
      </c>
      <c r="AY111" s="19" t="s">
        <v>144</v>
      </c>
      <c r="BE111" s="154">
        <f t="shared" si="24"/>
        <v>0</v>
      </c>
      <c r="BF111" s="154">
        <f t="shared" si="25"/>
        <v>0</v>
      </c>
      <c r="BG111" s="154">
        <f t="shared" si="26"/>
        <v>0</v>
      </c>
      <c r="BH111" s="154">
        <f t="shared" si="27"/>
        <v>0</v>
      </c>
      <c r="BI111" s="154">
        <f t="shared" si="28"/>
        <v>0</v>
      </c>
      <c r="BJ111" s="19" t="s">
        <v>80</v>
      </c>
      <c r="BK111" s="154">
        <f t="shared" si="29"/>
        <v>0</v>
      </c>
      <c r="BL111" s="19" t="s">
        <v>160</v>
      </c>
      <c r="BM111" s="153" t="s">
        <v>3198</v>
      </c>
    </row>
    <row r="112" spans="1:65" s="2" customFormat="1" ht="16.5" customHeight="1">
      <c r="A112" s="34"/>
      <c r="B112" s="140"/>
      <c r="C112" s="141" t="s">
        <v>389</v>
      </c>
      <c r="D112" s="141" t="s">
        <v>147</v>
      </c>
      <c r="E112" s="142" t="s">
        <v>3199</v>
      </c>
      <c r="F112" s="143" t="s">
        <v>3200</v>
      </c>
      <c r="G112" s="144" t="s">
        <v>3142</v>
      </c>
      <c r="H112" s="145">
        <v>1</v>
      </c>
      <c r="I112" s="146"/>
      <c r="J112" s="147">
        <f t="shared" si="20"/>
        <v>0</v>
      </c>
      <c r="K112" s="148"/>
      <c r="L112" s="35"/>
      <c r="M112" s="149" t="s">
        <v>3</v>
      </c>
      <c r="N112" s="150" t="s">
        <v>43</v>
      </c>
      <c r="O112" s="55"/>
      <c r="P112" s="151">
        <f t="shared" si="21"/>
        <v>0</v>
      </c>
      <c r="Q112" s="151">
        <v>0</v>
      </c>
      <c r="R112" s="151">
        <f t="shared" si="22"/>
        <v>0</v>
      </c>
      <c r="S112" s="151">
        <v>0</v>
      </c>
      <c r="T112" s="152">
        <f t="shared" si="2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3" t="s">
        <v>160</v>
      </c>
      <c r="AT112" s="153" t="s">
        <v>147</v>
      </c>
      <c r="AU112" s="153" t="s">
        <v>82</v>
      </c>
      <c r="AY112" s="19" t="s">
        <v>144</v>
      </c>
      <c r="BE112" s="154">
        <f t="shared" si="24"/>
        <v>0</v>
      </c>
      <c r="BF112" s="154">
        <f t="shared" si="25"/>
        <v>0</v>
      </c>
      <c r="BG112" s="154">
        <f t="shared" si="26"/>
        <v>0</v>
      </c>
      <c r="BH112" s="154">
        <f t="shared" si="27"/>
        <v>0</v>
      </c>
      <c r="BI112" s="154">
        <f t="shared" si="28"/>
        <v>0</v>
      </c>
      <c r="BJ112" s="19" t="s">
        <v>80</v>
      </c>
      <c r="BK112" s="154">
        <f t="shared" si="29"/>
        <v>0</v>
      </c>
      <c r="BL112" s="19" t="s">
        <v>160</v>
      </c>
      <c r="BM112" s="153" t="s">
        <v>3201</v>
      </c>
    </row>
    <row r="113" spans="1:65" s="2" customFormat="1" ht="16.5" customHeight="1">
      <c r="A113" s="34"/>
      <c r="B113" s="140"/>
      <c r="C113" s="141" t="s">
        <v>393</v>
      </c>
      <c r="D113" s="141" t="s">
        <v>147</v>
      </c>
      <c r="E113" s="142" t="s">
        <v>3202</v>
      </c>
      <c r="F113" s="143" t="s">
        <v>3203</v>
      </c>
      <c r="G113" s="144" t="s">
        <v>3142</v>
      </c>
      <c r="H113" s="145">
        <v>1</v>
      </c>
      <c r="I113" s="146"/>
      <c r="J113" s="147">
        <f t="shared" si="20"/>
        <v>0</v>
      </c>
      <c r="K113" s="148"/>
      <c r="L113" s="35"/>
      <c r="M113" s="149" t="s">
        <v>3</v>
      </c>
      <c r="N113" s="150" t="s">
        <v>43</v>
      </c>
      <c r="O113" s="55"/>
      <c r="P113" s="151">
        <f t="shared" si="21"/>
        <v>0</v>
      </c>
      <c r="Q113" s="151">
        <v>0</v>
      </c>
      <c r="R113" s="151">
        <f t="shared" si="22"/>
        <v>0</v>
      </c>
      <c r="S113" s="151">
        <v>0</v>
      </c>
      <c r="T113" s="152">
        <f t="shared" si="2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160</v>
      </c>
      <c r="AT113" s="153" t="s">
        <v>147</v>
      </c>
      <c r="AU113" s="153" t="s">
        <v>82</v>
      </c>
      <c r="AY113" s="19" t="s">
        <v>144</v>
      </c>
      <c r="BE113" s="154">
        <f t="shared" si="24"/>
        <v>0</v>
      </c>
      <c r="BF113" s="154">
        <f t="shared" si="25"/>
        <v>0</v>
      </c>
      <c r="BG113" s="154">
        <f t="shared" si="26"/>
        <v>0</v>
      </c>
      <c r="BH113" s="154">
        <f t="shared" si="27"/>
        <v>0</v>
      </c>
      <c r="BI113" s="154">
        <f t="shared" si="28"/>
        <v>0</v>
      </c>
      <c r="BJ113" s="19" t="s">
        <v>80</v>
      </c>
      <c r="BK113" s="154">
        <f t="shared" si="29"/>
        <v>0</v>
      </c>
      <c r="BL113" s="19" t="s">
        <v>160</v>
      </c>
      <c r="BM113" s="153" t="s">
        <v>3204</v>
      </c>
    </row>
    <row r="114" spans="1:65" s="2" customFormat="1" ht="16.5" customHeight="1">
      <c r="A114" s="34"/>
      <c r="B114" s="140"/>
      <c r="C114" s="141" t="s">
        <v>397</v>
      </c>
      <c r="D114" s="141" t="s">
        <v>147</v>
      </c>
      <c r="E114" s="142" t="s">
        <v>3205</v>
      </c>
      <c r="F114" s="143" t="s">
        <v>3206</v>
      </c>
      <c r="G114" s="144" t="s">
        <v>3142</v>
      </c>
      <c r="H114" s="145">
        <v>1</v>
      </c>
      <c r="I114" s="146"/>
      <c r="J114" s="147">
        <f t="shared" si="20"/>
        <v>0</v>
      </c>
      <c r="K114" s="148"/>
      <c r="L114" s="35"/>
      <c r="M114" s="149" t="s">
        <v>3</v>
      </c>
      <c r="N114" s="150" t="s">
        <v>43</v>
      </c>
      <c r="O114" s="55"/>
      <c r="P114" s="151">
        <f t="shared" si="21"/>
        <v>0</v>
      </c>
      <c r="Q114" s="151">
        <v>0</v>
      </c>
      <c r="R114" s="151">
        <f t="shared" si="22"/>
        <v>0</v>
      </c>
      <c r="S114" s="151">
        <v>0</v>
      </c>
      <c r="T114" s="152">
        <f t="shared" si="2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160</v>
      </c>
      <c r="AT114" s="153" t="s">
        <v>147</v>
      </c>
      <c r="AU114" s="153" t="s">
        <v>82</v>
      </c>
      <c r="AY114" s="19" t="s">
        <v>144</v>
      </c>
      <c r="BE114" s="154">
        <f t="shared" si="24"/>
        <v>0</v>
      </c>
      <c r="BF114" s="154">
        <f t="shared" si="25"/>
        <v>0</v>
      </c>
      <c r="BG114" s="154">
        <f t="shared" si="26"/>
        <v>0</v>
      </c>
      <c r="BH114" s="154">
        <f t="shared" si="27"/>
        <v>0</v>
      </c>
      <c r="BI114" s="154">
        <f t="shared" si="28"/>
        <v>0</v>
      </c>
      <c r="BJ114" s="19" t="s">
        <v>80</v>
      </c>
      <c r="BK114" s="154">
        <f t="shared" si="29"/>
        <v>0</v>
      </c>
      <c r="BL114" s="19" t="s">
        <v>160</v>
      </c>
      <c r="BM114" s="153" t="s">
        <v>3207</v>
      </c>
    </row>
    <row r="115" spans="1:65" s="2" customFormat="1" ht="16.5" customHeight="1">
      <c r="A115" s="34"/>
      <c r="B115" s="140"/>
      <c r="C115" s="141" t="s">
        <v>401</v>
      </c>
      <c r="D115" s="141" t="s">
        <v>147</v>
      </c>
      <c r="E115" s="142" t="s">
        <v>3208</v>
      </c>
      <c r="F115" s="143" t="s">
        <v>3209</v>
      </c>
      <c r="G115" s="144" t="s">
        <v>3142</v>
      </c>
      <c r="H115" s="145">
        <v>1</v>
      </c>
      <c r="I115" s="146"/>
      <c r="J115" s="147">
        <f t="shared" si="20"/>
        <v>0</v>
      </c>
      <c r="K115" s="148"/>
      <c r="L115" s="35"/>
      <c r="M115" s="149" t="s">
        <v>3</v>
      </c>
      <c r="N115" s="150" t="s">
        <v>43</v>
      </c>
      <c r="O115" s="55"/>
      <c r="P115" s="151">
        <f t="shared" si="21"/>
        <v>0</v>
      </c>
      <c r="Q115" s="151">
        <v>0</v>
      </c>
      <c r="R115" s="151">
        <f t="shared" si="22"/>
        <v>0</v>
      </c>
      <c r="S115" s="151">
        <v>0</v>
      </c>
      <c r="T115" s="152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3" t="s">
        <v>160</v>
      </c>
      <c r="AT115" s="153" t="s">
        <v>147</v>
      </c>
      <c r="AU115" s="153" t="s">
        <v>82</v>
      </c>
      <c r="AY115" s="19" t="s">
        <v>144</v>
      </c>
      <c r="BE115" s="154">
        <f t="shared" si="24"/>
        <v>0</v>
      </c>
      <c r="BF115" s="154">
        <f t="shared" si="25"/>
        <v>0</v>
      </c>
      <c r="BG115" s="154">
        <f t="shared" si="26"/>
        <v>0</v>
      </c>
      <c r="BH115" s="154">
        <f t="shared" si="27"/>
        <v>0</v>
      </c>
      <c r="BI115" s="154">
        <f t="shared" si="28"/>
        <v>0</v>
      </c>
      <c r="BJ115" s="19" t="s">
        <v>80</v>
      </c>
      <c r="BK115" s="154">
        <f t="shared" si="29"/>
        <v>0</v>
      </c>
      <c r="BL115" s="19" t="s">
        <v>160</v>
      </c>
      <c r="BM115" s="153" t="s">
        <v>3210</v>
      </c>
    </row>
    <row r="116" spans="1:65" s="2" customFormat="1" ht="16.5" customHeight="1">
      <c r="A116" s="34"/>
      <c r="B116" s="140"/>
      <c r="C116" s="141" t="s">
        <v>406</v>
      </c>
      <c r="D116" s="141" t="s">
        <v>147</v>
      </c>
      <c r="E116" s="142" t="s">
        <v>3211</v>
      </c>
      <c r="F116" s="143" t="s">
        <v>3212</v>
      </c>
      <c r="G116" s="144" t="s">
        <v>3142</v>
      </c>
      <c r="H116" s="145">
        <v>1</v>
      </c>
      <c r="I116" s="146"/>
      <c r="J116" s="147">
        <f t="shared" si="20"/>
        <v>0</v>
      </c>
      <c r="K116" s="148"/>
      <c r="L116" s="35"/>
      <c r="M116" s="149" t="s">
        <v>3</v>
      </c>
      <c r="N116" s="150" t="s">
        <v>43</v>
      </c>
      <c r="O116" s="55"/>
      <c r="P116" s="151">
        <f t="shared" si="21"/>
        <v>0</v>
      </c>
      <c r="Q116" s="151">
        <v>0</v>
      </c>
      <c r="R116" s="151">
        <f t="shared" si="22"/>
        <v>0</v>
      </c>
      <c r="S116" s="151">
        <v>0</v>
      </c>
      <c r="T116" s="152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3" t="s">
        <v>160</v>
      </c>
      <c r="AT116" s="153" t="s">
        <v>147</v>
      </c>
      <c r="AU116" s="153" t="s">
        <v>82</v>
      </c>
      <c r="AY116" s="19" t="s">
        <v>144</v>
      </c>
      <c r="BE116" s="154">
        <f t="shared" si="24"/>
        <v>0</v>
      </c>
      <c r="BF116" s="154">
        <f t="shared" si="25"/>
        <v>0</v>
      </c>
      <c r="BG116" s="154">
        <f t="shared" si="26"/>
        <v>0</v>
      </c>
      <c r="BH116" s="154">
        <f t="shared" si="27"/>
        <v>0</v>
      </c>
      <c r="BI116" s="154">
        <f t="shared" si="28"/>
        <v>0</v>
      </c>
      <c r="BJ116" s="19" t="s">
        <v>80</v>
      </c>
      <c r="BK116" s="154">
        <f t="shared" si="29"/>
        <v>0</v>
      </c>
      <c r="BL116" s="19" t="s">
        <v>160</v>
      </c>
      <c r="BM116" s="153" t="s">
        <v>3213</v>
      </c>
    </row>
    <row r="117" spans="1:65" s="2" customFormat="1" ht="16.5" customHeight="1">
      <c r="A117" s="34"/>
      <c r="B117" s="140"/>
      <c r="C117" s="141" t="s">
        <v>412</v>
      </c>
      <c r="D117" s="141" t="s">
        <v>147</v>
      </c>
      <c r="E117" s="142" t="s">
        <v>3214</v>
      </c>
      <c r="F117" s="143" t="s">
        <v>3215</v>
      </c>
      <c r="G117" s="144" t="s">
        <v>926</v>
      </c>
      <c r="H117" s="203"/>
      <c r="I117" s="146"/>
      <c r="J117" s="147">
        <f t="shared" si="20"/>
        <v>0</v>
      </c>
      <c r="K117" s="148"/>
      <c r="L117" s="35"/>
      <c r="M117" s="155" t="s">
        <v>3</v>
      </c>
      <c r="N117" s="156" t="s">
        <v>43</v>
      </c>
      <c r="O117" s="157"/>
      <c r="P117" s="158">
        <f t="shared" si="21"/>
        <v>0</v>
      </c>
      <c r="Q117" s="158">
        <v>0</v>
      </c>
      <c r="R117" s="158">
        <f t="shared" si="22"/>
        <v>0</v>
      </c>
      <c r="S117" s="158">
        <v>0</v>
      </c>
      <c r="T117" s="159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160</v>
      </c>
      <c r="AT117" s="153" t="s">
        <v>147</v>
      </c>
      <c r="AU117" s="153" t="s">
        <v>82</v>
      </c>
      <c r="AY117" s="19" t="s">
        <v>144</v>
      </c>
      <c r="BE117" s="154">
        <f t="shared" si="24"/>
        <v>0</v>
      </c>
      <c r="BF117" s="154">
        <f t="shared" si="25"/>
        <v>0</v>
      </c>
      <c r="BG117" s="154">
        <f t="shared" si="26"/>
        <v>0</v>
      </c>
      <c r="BH117" s="154">
        <f t="shared" si="27"/>
        <v>0</v>
      </c>
      <c r="BI117" s="154">
        <f t="shared" si="28"/>
        <v>0</v>
      </c>
      <c r="BJ117" s="19" t="s">
        <v>80</v>
      </c>
      <c r="BK117" s="154">
        <f t="shared" si="29"/>
        <v>0</v>
      </c>
      <c r="BL117" s="19" t="s">
        <v>160</v>
      </c>
      <c r="BM117" s="153" t="s">
        <v>3216</v>
      </c>
    </row>
    <row r="118" spans="1:31" s="2" customFormat="1" ht="6.95" customHeight="1">
      <c r="A118" s="34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5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autoFilter ref="C81:K11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112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3217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ROUND((SUM(BE82:BE111)),2)</f>
        <v>0</v>
      </c>
      <c r="G33" s="34"/>
      <c r="H33" s="34"/>
      <c r="I33" s="98">
        <v>0.21</v>
      </c>
      <c r="J33" s="97">
        <f>ROUND(((SUM(BE82:BE111))*I33),2)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ROUND((SUM(BF82:BF111)),2)</f>
        <v>0</v>
      </c>
      <c r="G34" s="34"/>
      <c r="H34" s="34"/>
      <c r="I34" s="98">
        <v>0.15</v>
      </c>
      <c r="J34" s="97">
        <f>ROUND(((SUM(BF82:BF111))*I34),2)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ROUND((SUM(BG82:BG111)),2)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ROUND((SUM(BH82:BH111)),2)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ROUND((SUM(BI82:BI111)),2)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D.1.5.2 - Nouzové volání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3131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9" customFormat="1" ht="24.95" customHeight="1">
      <c r="B61" s="108"/>
      <c r="D61" s="109" t="s">
        <v>3132</v>
      </c>
      <c r="E61" s="110"/>
      <c r="F61" s="110"/>
      <c r="G61" s="110"/>
      <c r="H61" s="110"/>
      <c r="I61" s="110"/>
      <c r="J61" s="111">
        <f>J91</f>
        <v>0</v>
      </c>
      <c r="L61" s="108"/>
    </row>
    <row r="62" spans="2:12" s="10" customFormat="1" ht="19.9" customHeight="1">
      <c r="B62" s="112"/>
      <c r="D62" s="113" t="s">
        <v>3133</v>
      </c>
      <c r="E62" s="114"/>
      <c r="F62" s="114"/>
      <c r="G62" s="114"/>
      <c r="H62" s="114"/>
      <c r="I62" s="114"/>
      <c r="J62" s="115">
        <f>J99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D.1.5.2 - Nouzové volání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>Ing. Patrik Příhoda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P83+P91</f>
        <v>0</v>
      </c>
      <c r="Q82" s="63"/>
      <c r="R82" s="124">
        <f>R83+R91</f>
        <v>0</v>
      </c>
      <c r="S82" s="63"/>
      <c r="T82" s="125">
        <f>T83+T91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BK83+BK91</f>
        <v>0</v>
      </c>
    </row>
    <row r="83" spans="2:63" s="12" customFormat="1" ht="25.9" customHeight="1">
      <c r="B83" s="127"/>
      <c r="D83" s="128" t="s">
        <v>71</v>
      </c>
      <c r="E83" s="129" t="s">
        <v>3134</v>
      </c>
      <c r="F83" s="129" t="s">
        <v>3135</v>
      </c>
      <c r="I83" s="130"/>
      <c r="J83" s="131">
        <f>BK83</f>
        <v>0</v>
      </c>
      <c r="L83" s="127"/>
      <c r="M83" s="132"/>
      <c r="N83" s="133"/>
      <c r="O83" s="133"/>
      <c r="P83" s="134">
        <f>SUM(P84:P90)</f>
        <v>0</v>
      </c>
      <c r="Q83" s="133"/>
      <c r="R83" s="134">
        <f>SUM(R84:R90)</f>
        <v>0</v>
      </c>
      <c r="S83" s="133"/>
      <c r="T83" s="135">
        <f>SUM(T84:T90)</f>
        <v>0</v>
      </c>
      <c r="AR83" s="128" t="s">
        <v>80</v>
      </c>
      <c r="AT83" s="136" t="s">
        <v>71</v>
      </c>
      <c r="AU83" s="136" t="s">
        <v>72</v>
      </c>
      <c r="AY83" s="128" t="s">
        <v>144</v>
      </c>
      <c r="BK83" s="137">
        <f>SUM(BK84:BK90)</f>
        <v>0</v>
      </c>
    </row>
    <row r="84" spans="1:65" s="2" customFormat="1" ht="44.25" customHeight="1">
      <c r="A84" s="34"/>
      <c r="B84" s="140"/>
      <c r="C84" s="141" t="s">
        <v>80</v>
      </c>
      <c r="D84" s="141" t="s">
        <v>147</v>
      </c>
      <c r="E84" s="142" t="s">
        <v>3218</v>
      </c>
      <c r="F84" s="143" t="s">
        <v>3219</v>
      </c>
      <c r="G84" s="144" t="s">
        <v>3142</v>
      </c>
      <c r="H84" s="145">
        <v>1</v>
      </c>
      <c r="I84" s="146"/>
      <c r="J84" s="147">
        <f aca="true" t="shared" si="0" ref="J84:J90"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 aca="true" t="shared" si="1" ref="P84:P90">O84*H84</f>
        <v>0</v>
      </c>
      <c r="Q84" s="151">
        <v>0</v>
      </c>
      <c r="R84" s="151">
        <f aca="true" t="shared" si="2" ref="R84:R90">Q84*H84</f>
        <v>0</v>
      </c>
      <c r="S84" s="151">
        <v>0</v>
      </c>
      <c r="T84" s="152">
        <f aca="true" t="shared" si="3" ref="T84:T90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160</v>
      </c>
      <c r="AT84" s="153" t="s">
        <v>147</v>
      </c>
      <c r="AU84" s="153" t="s">
        <v>80</v>
      </c>
      <c r="AY84" s="19" t="s">
        <v>144</v>
      </c>
      <c r="BE84" s="154">
        <f aca="true" t="shared" si="4" ref="BE84:BE90">IF(N84="základní",J84,0)</f>
        <v>0</v>
      </c>
      <c r="BF84" s="154">
        <f aca="true" t="shared" si="5" ref="BF84:BF90">IF(N84="snížená",J84,0)</f>
        <v>0</v>
      </c>
      <c r="BG84" s="154">
        <f aca="true" t="shared" si="6" ref="BG84:BG90">IF(N84="zákl. přenesená",J84,0)</f>
        <v>0</v>
      </c>
      <c r="BH84" s="154">
        <f aca="true" t="shared" si="7" ref="BH84:BH90">IF(N84="sníž. přenesená",J84,0)</f>
        <v>0</v>
      </c>
      <c r="BI84" s="154">
        <f aca="true" t="shared" si="8" ref="BI84:BI90">IF(N84="nulová",J84,0)</f>
        <v>0</v>
      </c>
      <c r="BJ84" s="19" t="s">
        <v>80</v>
      </c>
      <c r="BK84" s="154">
        <f aca="true" t="shared" si="9" ref="BK84:BK90">ROUND(I84*H84,2)</f>
        <v>0</v>
      </c>
      <c r="BL84" s="19" t="s">
        <v>160</v>
      </c>
      <c r="BM84" s="153" t="s">
        <v>82</v>
      </c>
    </row>
    <row r="85" spans="1:65" s="2" customFormat="1" ht="16.5" customHeight="1">
      <c r="A85" s="34"/>
      <c r="B85" s="140"/>
      <c r="C85" s="141" t="s">
        <v>82</v>
      </c>
      <c r="D85" s="141" t="s">
        <v>147</v>
      </c>
      <c r="E85" s="142" t="s">
        <v>3220</v>
      </c>
      <c r="F85" s="143" t="s">
        <v>3221</v>
      </c>
      <c r="G85" s="144" t="s">
        <v>2615</v>
      </c>
      <c r="H85" s="145">
        <v>2</v>
      </c>
      <c r="I85" s="146"/>
      <c r="J85" s="147">
        <f t="shared" si="0"/>
        <v>0</v>
      </c>
      <c r="K85" s="148"/>
      <c r="L85" s="35"/>
      <c r="M85" s="149" t="s">
        <v>3</v>
      </c>
      <c r="N85" s="150" t="s">
        <v>43</v>
      </c>
      <c r="O85" s="55"/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160</v>
      </c>
      <c r="AT85" s="153" t="s">
        <v>147</v>
      </c>
      <c r="AU85" s="153" t="s">
        <v>80</v>
      </c>
      <c r="AY85" s="19" t="s">
        <v>144</v>
      </c>
      <c r="BE85" s="154">
        <f t="shared" si="4"/>
        <v>0</v>
      </c>
      <c r="BF85" s="154">
        <f t="shared" si="5"/>
        <v>0</v>
      </c>
      <c r="BG85" s="154">
        <f t="shared" si="6"/>
        <v>0</v>
      </c>
      <c r="BH85" s="154">
        <f t="shared" si="7"/>
        <v>0</v>
      </c>
      <c r="BI85" s="154">
        <f t="shared" si="8"/>
        <v>0</v>
      </c>
      <c r="BJ85" s="19" t="s">
        <v>80</v>
      </c>
      <c r="BK85" s="154">
        <f t="shared" si="9"/>
        <v>0</v>
      </c>
      <c r="BL85" s="19" t="s">
        <v>160</v>
      </c>
      <c r="BM85" s="153" t="s">
        <v>160</v>
      </c>
    </row>
    <row r="86" spans="1:65" s="2" customFormat="1" ht="21.75" customHeight="1">
      <c r="A86" s="34"/>
      <c r="B86" s="140"/>
      <c r="C86" s="141" t="s">
        <v>156</v>
      </c>
      <c r="D86" s="141" t="s">
        <v>147</v>
      </c>
      <c r="E86" s="142" t="s">
        <v>3222</v>
      </c>
      <c r="F86" s="143" t="s">
        <v>3223</v>
      </c>
      <c r="G86" s="144" t="s">
        <v>3142</v>
      </c>
      <c r="H86" s="145">
        <v>1</v>
      </c>
      <c r="I86" s="146"/>
      <c r="J86" s="147">
        <f t="shared" si="0"/>
        <v>0</v>
      </c>
      <c r="K86" s="148"/>
      <c r="L86" s="35"/>
      <c r="M86" s="149" t="s">
        <v>3</v>
      </c>
      <c r="N86" s="150" t="s">
        <v>43</v>
      </c>
      <c r="O86" s="55"/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160</v>
      </c>
      <c r="AT86" s="153" t="s">
        <v>147</v>
      </c>
      <c r="AU86" s="153" t="s">
        <v>80</v>
      </c>
      <c r="AY86" s="19" t="s">
        <v>144</v>
      </c>
      <c r="BE86" s="154">
        <f t="shared" si="4"/>
        <v>0</v>
      </c>
      <c r="BF86" s="154">
        <f t="shared" si="5"/>
        <v>0</v>
      </c>
      <c r="BG86" s="154">
        <f t="shared" si="6"/>
        <v>0</v>
      </c>
      <c r="BH86" s="154">
        <f t="shared" si="7"/>
        <v>0</v>
      </c>
      <c r="BI86" s="154">
        <f t="shared" si="8"/>
        <v>0</v>
      </c>
      <c r="BJ86" s="19" t="s">
        <v>80</v>
      </c>
      <c r="BK86" s="154">
        <f t="shared" si="9"/>
        <v>0</v>
      </c>
      <c r="BL86" s="19" t="s">
        <v>160</v>
      </c>
      <c r="BM86" s="153" t="s">
        <v>167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3224</v>
      </c>
      <c r="F87" s="143" t="s">
        <v>3225</v>
      </c>
      <c r="G87" s="144" t="s">
        <v>2615</v>
      </c>
      <c r="H87" s="145">
        <v>1</v>
      </c>
      <c r="I87" s="146"/>
      <c r="J87" s="147">
        <f t="shared" si="0"/>
        <v>0</v>
      </c>
      <c r="K87" s="148"/>
      <c r="L87" s="35"/>
      <c r="M87" s="149" t="s">
        <v>3</v>
      </c>
      <c r="N87" s="150" t="s">
        <v>43</v>
      </c>
      <c r="O87" s="55"/>
      <c r="P87" s="151">
        <f t="shared" si="1"/>
        <v>0</v>
      </c>
      <c r="Q87" s="151">
        <v>0</v>
      </c>
      <c r="R87" s="151">
        <f t="shared" si="2"/>
        <v>0</v>
      </c>
      <c r="S87" s="151">
        <v>0</v>
      </c>
      <c r="T87" s="152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80</v>
      </c>
      <c r="AY87" s="19" t="s">
        <v>144</v>
      </c>
      <c r="BE87" s="154">
        <f t="shared" si="4"/>
        <v>0</v>
      </c>
      <c r="BF87" s="154">
        <f t="shared" si="5"/>
        <v>0</v>
      </c>
      <c r="BG87" s="154">
        <f t="shared" si="6"/>
        <v>0</v>
      </c>
      <c r="BH87" s="154">
        <f t="shared" si="7"/>
        <v>0</v>
      </c>
      <c r="BI87" s="154">
        <f t="shared" si="8"/>
        <v>0</v>
      </c>
      <c r="BJ87" s="19" t="s">
        <v>80</v>
      </c>
      <c r="BK87" s="154">
        <f t="shared" si="9"/>
        <v>0</v>
      </c>
      <c r="BL87" s="19" t="s">
        <v>160</v>
      </c>
      <c r="BM87" s="153" t="s">
        <v>175</v>
      </c>
    </row>
    <row r="88" spans="1:65" s="2" customFormat="1" ht="16.5" customHeight="1">
      <c r="A88" s="34"/>
      <c r="B88" s="140"/>
      <c r="C88" s="141" t="s">
        <v>143</v>
      </c>
      <c r="D88" s="141" t="s">
        <v>147</v>
      </c>
      <c r="E88" s="142" t="s">
        <v>3226</v>
      </c>
      <c r="F88" s="143" t="s">
        <v>3227</v>
      </c>
      <c r="G88" s="144" t="s">
        <v>3142</v>
      </c>
      <c r="H88" s="145">
        <v>1</v>
      </c>
      <c r="I88" s="146"/>
      <c r="J88" s="147">
        <f t="shared" si="0"/>
        <v>0</v>
      </c>
      <c r="K88" s="148"/>
      <c r="L88" s="35"/>
      <c r="M88" s="149" t="s">
        <v>3</v>
      </c>
      <c r="N88" s="150" t="s">
        <v>43</v>
      </c>
      <c r="O88" s="55"/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160</v>
      </c>
      <c r="AT88" s="153" t="s">
        <v>147</v>
      </c>
      <c r="AU88" s="153" t="s">
        <v>80</v>
      </c>
      <c r="AY88" s="19" t="s">
        <v>144</v>
      </c>
      <c r="BE88" s="154">
        <f t="shared" si="4"/>
        <v>0</v>
      </c>
      <c r="BF88" s="154">
        <f t="shared" si="5"/>
        <v>0</v>
      </c>
      <c r="BG88" s="154">
        <f t="shared" si="6"/>
        <v>0</v>
      </c>
      <c r="BH88" s="154">
        <f t="shared" si="7"/>
        <v>0</v>
      </c>
      <c r="BI88" s="154">
        <f t="shared" si="8"/>
        <v>0</v>
      </c>
      <c r="BJ88" s="19" t="s">
        <v>80</v>
      </c>
      <c r="BK88" s="154">
        <f t="shared" si="9"/>
        <v>0</v>
      </c>
      <c r="BL88" s="19" t="s">
        <v>160</v>
      </c>
      <c r="BM88" s="153" t="s">
        <v>183</v>
      </c>
    </row>
    <row r="89" spans="1:65" s="2" customFormat="1" ht="16.5" customHeight="1">
      <c r="A89" s="34"/>
      <c r="B89" s="140"/>
      <c r="C89" s="141" t="s">
        <v>167</v>
      </c>
      <c r="D89" s="141" t="s">
        <v>147</v>
      </c>
      <c r="E89" s="142" t="s">
        <v>3153</v>
      </c>
      <c r="F89" s="143" t="s">
        <v>3154</v>
      </c>
      <c r="G89" s="144" t="s">
        <v>3142</v>
      </c>
      <c r="H89" s="145">
        <v>1</v>
      </c>
      <c r="I89" s="146"/>
      <c r="J89" s="147">
        <f t="shared" si="0"/>
        <v>0</v>
      </c>
      <c r="K89" s="148"/>
      <c r="L89" s="35"/>
      <c r="M89" s="149" t="s">
        <v>3</v>
      </c>
      <c r="N89" s="150" t="s">
        <v>43</v>
      </c>
      <c r="O89" s="55"/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3" t="s">
        <v>160</v>
      </c>
      <c r="AT89" s="153" t="s">
        <v>147</v>
      </c>
      <c r="AU89" s="153" t="s">
        <v>80</v>
      </c>
      <c r="AY89" s="19" t="s">
        <v>144</v>
      </c>
      <c r="BE89" s="154">
        <f t="shared" si="4"/>
        <v>0</v>
      </c>
      <c r="BF89" s="154">
        <f t="shared" si="5"/>
        <v>0</v>
      </c>
      <c r="BG89" s="154">
        <f t="shared" si="6"/>
        <v>0</v>
      </c>
      <c r="BH89" s="154">
        <f t="shared" si="7"/>
        <v>0</v>
      </c>
      <c r="BI89" s="154">
        <f t="shared" si="8"/>
        <v>0</v>
      </c>
      <c r="BJ89" s="19" t="s">
        <v>80</v>
      </c>
      <c r="BK89" s="154">
        <f t="shared" si="9"/>
        <v>0</v>
      </c>
      <c r="BL89" s="19" t="s">
        <v>160</v>
      </c>
      <c r="BM89" s="153" t="s">
        <v>292</v>
      </c>
    </row>
    <row r="90" spans="1:65" s="2" customFormat="1" ht="16.5" customHeight="1">
      <c r="A90" s="34"/>
      <c r="B90" s="140"/>
      <c r="C90" s="141" t="s">
        <v>171</v>
      </c>
      <c r="D90" s="141" t="s">
        <v>147</v>
      </c>
      <c r="E90" s="142" t="s">
        <v>3228</v>
      </c>
      <c r="F90" s="143" t="s">
        <v>3156</v>
      </c>
      <c r="G90" s="144" t="s">
        <v>3142</v>
      </c>
      <c r="H90" s="145">
        <v>1</v>
      </c>
      <c r="I90" s="146"/>
      <c r="J90" s="147">
        <f t="shared" si="0"/>
        <v>0</v>
      </c>
      <c r="K90" s="148"/>
      <c r="L90" s="35"/>
      <c r="M90" s="149" t="s">
        <v>3</v>
      </c>
      <c r="N90" s="150" t="s">
        <v>43</v>
      </c>
      <c r="O90" s="55"/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160</v>
      </c>
      <c r="AT90" s="153" t="s">
        <v>147</v>
      </c>
      <c r="AU90" s="153" t="s">
        <v>80</v>
      </c>
      <c r="AY90" s="19" t="s">
        <v>144</v>
      </c>
      <c r="BE90" s="154">
        <f t="shared" si="4"/>
        <v>0</v>
      </c>
      <c r="BF90" s="154">
        <f t="shared" si="5"/>
        <v>0</v>
      </c>
      <c r="BG90" s="154">
        <f t="shared" si="6"/>
        <v>0</v>
      </c>
      <c r="BH90" s="154">
        <f t="shared" si="7"/>
        <v>0</v>
      </c>
      <c r="BI90" s="154">
        <f t="shared" si="8"/>
        <v>0</v>
      </c>
      <c r="BJ90" s="19" t="s">
        <v>80</v>
      </c>
      <c r="BK90" s="154">
        <f t="shared" si="9"/>
        <v>0</v>
      </c>
      <c r="BL90" s="19" t="s">
        <v>160</v>
      </c>
      <c r="BM90" s="153" t="s">
        <v>305</v>
      </c>
    </row>
    <row r="91" spans="2:63" s="12" customFormat="1" ht="25.9" customHeight="1">
      <c r="B91" s="127"/>
      <c r="D91" s="128" t="s">
        <v>71</v>
      </c>
      <c r="E91" s="129" t="s">
        <v>3157</v>
      </c>
      <c r="F91" s="129" t="s">
        <v>3158</v>
      </c>
      <c r="I91" s="130"/>
      <c r="J91" s="131">
        <f>BK91</f>
        <v>0</v>
      </c>
      <c r="L91" s="127"/>
      <c r="M91" s="132"/>
      <c r="N91" s="133"/>
      <c r="O91" s="133"/>
      <c r="P91" s="134">
        <f>P92+SUM(P93:P99)</f>
        <v>0</v>
      </c>
      <c r="Q91" s="133"/>
      <c r="R91" s="134">
        <f>R92+SUM(R93:R99)</f>
        <v>0</v>
      </c>
      <c r="S91" s="133"/>
      <c r="T91" s="135">
        <f>T92+SUM(T93:T99)</f>
        <v>0</v>
      </c>
      <c r="AR91" s="128" t="s">
        <v>80</v>
      </c>
      <c r="AT91" s="136" t="s">
        <v>71</v>
      </c>
      <c r="AU91" s="136" t="s">
        <v>72</v>
      </c>
      <c r="AY91" s="128" t="s">
        <v>144</v>
      </c>
      <c r="BK91" s="137">
        <f>BK92+SUM(BK93:BK99)</f>
        <v>0</v>
      </c>
    </row>
    <row r="92" spans="1:65" s="2" customFormat="1" ht="16.5" customHeight="1">
      <c r="A92" s="34"/>
      <c r="B92" s="140"/>
      <c r="C92" s="141" t="s">
        <v>175</v>
      </c>
      <c r="D92" s="141" t="s">
        <v>147</v>
      </c>
      <c r="E92" s="142" t="s">
        <v>3229</v>
      </c>
      <c r="F92" s="143" t="s">
        <v>3230</v>
      </c>
      <c r="G92" s="144" t="s">
        <v>409</v>
      </c>
      <c r="H92" s="145">
        <v>60</v>
      </c>
      <c r="I92" s="146"/>
      <c r="J92" s="147">
        <f aca="true" t="shared" si="10" ref="J92:J98">ROUND(I92*H92,2)</f>
        <v>0</v>
      </c>
      <c r="K92" s="148"/>
      <c r="L92" s="35"/>
      <c r="M92" s="149" t="s">
        <v>3</v>
      </c>
      <c r="N92" s="150" t="s">
        <v>43</v>
      </c>
      <c r="O92" s="55"/>
      <c r="P92" s="151">
        <f aca="true" t="shared" si="11" ref="P92:P98">O92*H92</f>
        <v>0</v>
      </c>
      <c r="Q92" s="151">
        <v>0</v>
      </c>
      <c r="R92" s="151">
        <f aca="true" t="shared" si="12" ref="R92:R98">Q92*H92</f>
        <v>0</v>
      </c>
      <c r="S92" s="151">
        <v>0</v>
      </c>
      <c r="T92" s="152">
        <f aca="true" t="shared" si="13" ref="T92:T98"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160</v>
      </c>
      <c r="AT92" s="153" t="s">
        <v>147</v>
      </c>
      <c r="AU92" s="153" t="s">
        <v>80</v>
      </c>
      <c r="AY92" s="19" t="s">
        <v>144</v>
      </c>
      <c r="BE92" s="154">
        <f aca="true" t="shared" si="14" ref="BE92:BE98">IF(N92="základní",J92,0)</f>
        <v>0</v>
      </c>
      <c r="BF92" s="154">
        <f aca="true" t="shared" si="15" ref="BF92:BF98">IF(N92="snížená",J92,0)</f>
        <v>0</v>
      </c>
      <c r="BG92" s="154">
        <f aca="true" t="shared" si="16" ref="BG92:BG98">IF(N92="zákl. přenesená",J92,0)</f>
        <v>0</v>
      </c>
      <c r="BH92" s="154">
        <f aca="true" t="shared" si="17" ref="BH92:BH98">IF(N92="sníž. přenesená",J92,0)</f>
        <v>0</v>
      </c>
      <c r="BI92" s="154">
        <f aca="true" t="shared" si="18" ref="BI92:BI98">IF(N92="nulová",J92,0)</f>
        <v>0</v>
      </c>
      <c r="BJ92" s="19" t="s">
        <v>80</v>
      </c>
      <c r="BK92" s="154">
        <f aca="true" t="shared" si="19" ref="BK92:BK98">ROUND(I92*H92,2)</f>
        <v>0</v>
      </c>
      <c r="BL92" s="19" t="s">
        <v>160</v>
      </c>
      <c r="BM92" s="153" t="s">
        <v>313</v>
      </c>
    </row>
    <row r="93" spans="1:65" s="2" customFormat="1" ht="16.5" customHeight="1">
      <c r="A93" s="34"/>
      <c r="B93" s="140"/>
      <c r="C93" s="141" t="s">
        <v>179</v>
      </c>
      <c r="D93" s="141" t="s">
        <v>147</v>
      </c>
      <c r="E93" s="142" t="s">
        <v>3161</v>
      </c>
      <c r="F93" s="143" t="s">
        <v>3162</v>
      </c>
      <c r="G93" s="144" t="s">
        <v>409</v>
      </c>
      <c r="H93" s="145">
        <v>6</v>
      </c>
      <c r="I93" s="146"/>
      <c r="J93" s="147">
        <f t="shared" si="10"/>
        <v>0</v>
      </c>
      <c r="K93" s="148"/>
      <c r="L93" s="35"/>
      <c r="M93" s="149" t="s">
        <v>3</v>
      </c>
      <c r="N93" s="150" t="s">
        <v>43</v>
      </c>
      <c r="O93" s="55"/>
      <c r="P93" s="151">
        <f t="shared" si="11"/>
        <v>0</v>
      </c>
      <c r="Q93" s="151">
        <v>0</v>
      </c>
      <c r="R93" s="151">
        <f t="shared" si="12"/>
        <v>0</v>
      </c>
      <c r="S93" s="151">
        <v>0</v>
      </c>
      <c r="T93" s="152">
        <f t="shared" si="1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80</v>
      </c>
      <c r="AY93" s="19" t="s">
        <v>144</v>
      </c>
      <c r="BE93" s="154">
        <f t="shared" si="14"/>
        <v>0</v>
      </c>
      <c r="BF93" s="154">
        <f t="shared" si="15"/>
        <v>0</v>
      </c>
      <c r="BG93" s="154">
        <f t="shared" si="16"/>
        <v>0</v>
      </c>
      <c r="BH93" s="154">
        <f t="shared" si="17"/>
        <v>0</v>
      </c>
      <c r="BI93" s="154">
        <f t="shared" si="18"/>
        <v>0</v>
      </c>
      <c r="BJ93" s="19" t="s">
        <v>80</v>
      </c>
      <c r="BK93" s="154">
        <f t="shared" si="19"/>
        <v>0</v>
      </c>
      <c r="BL93" s="19" t="s">
        <v>160</v>
      </c>
      <c r="BM93" s="153" t="s">
        <v>334</v>
      </c>
    </row>
    <row r="94" spans="1:65" s="2" customFormat="1" ht="16.5" customHeight="1">
      <c r="A94" s="34"/>
      <c r="B94" s="140"/>
      <c r="C94" s="141" t="s">
        <v>183</v>
      </c>
      <c r="D94" s="141" t="s">
        <v>147</v>
      </c>
      <c r="E94" s="142" t="s">
        <v>3165</v>
      </c>
      <c r="F94" s="143" t="s">
        <v>3166</v>
      </c>
      <c r="G94" s="144" t="s">
        <v>409</v>
      </c>
      <c r="H94" s="145">
        <v>25</v>
      </c>
      <c r="I94" s="146"/>
      <c r="J94" s="147">
        <f t="shared" si="10"/>
        <v>0</v>
      </c>
      <c r="K94" s="148"/>
      <c r="L94" s="35"/>
      <c r="M94" s="149" t="s">
        <v>3</v>
      </c>
      <c r="N94" s="150" t="s">
        <v>43</v>
      </c>
      <c r="O94" s="55"/>
      <c r="P94" s="151">
        <f t="shared" si="11"/>
        <v>0</v>
      </c>
      <c r="Q94" s="151">
        <v>0</v>
      </c>
      <c r="R94" s="151">
        <f t="shared" si="12"/>
        <v>0</v>
      </c>
      <c r="S94" s="151">
        <v>0</v>
      </c>
      <c r="T94" s="152">
        <f t="shared" si="1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160</v>
      </c>
      <c r="AT94" s="153" t="s">
        <v>147</v>
      </c>
      <c r="AU94" s="153" t="s">
        <v>80</v>
      </c>
      <c r="AY94" s="19" t="s">
        <v>144</v>
      </c>
      <c r="BE94" s="154">
        <f t="shared" si="14"/>
        <v>0</v>
      </c>
      <c r="BF94" s="154">
        <f t="shared" si="15"/>
        <v>0</v>
      </c>
      <c r="BG94" s="154">
        <f t="shared" si="16"/>
        <v>0</v>
      </c>
      <c r="BH94" s="154">
        <f t="shared" si="17"/>
        <v>0</v>
      </c>
      <c r="BI94" s="154">
        <f t="shared" si="18"/>
        <v>0</v>
      </c>
      <c r="BJ94" s="19" t="s">
        <v>80</v>
      </c>
      <c r="BK94" s="154">
        <f t="shared" si="19"/>
        <v>0</v>
      </c>
      <c r="BL94" s="19" t="s">
        <v>160</v>
      </c>
      <c r="BM94" s="153" t="s">
        <v>349</v>
      </c>
    </row>
    <row r="95" spans="1:65" s="2" customFormat="1" ht="16.5" customHeight="1">
      <c r="A95" s="34"/>
      <c r="B95" s="140"/>
      <c r="C95" s="141" t="s">
        <v>286</v>
      </c>
      <c r="D95" s="141" t="s">
        <v>147</v>
      </c>
      <c r="E95" s="142" t="s">
        <v>3167</v>
      </c>
      <c r="F95" s="143" t="s">
        <v>3168</v>
      </c>
      <c r="G95" s="144" t="s">
        <v>409</v>
      </c>
      <c r="H95" s="145">
        <v>25</v>
      </c>
      <c r="I95" s="146"/>
      <c r="J95" s="147">
        <f t="shared" si="10"/>
        <v>0</v>
      </c>
      <c r="K95" s="148"/>
      <c r="L95" s="35"/>
      <c r="M95" s="149" t="s">
        <v>3</v>
      </c>
      <c r="N95" s="150" t="s">
        <v>43</v>
      </c>
      <c r="O95" s="55"/>
      <c r="P95" s="151">
        <f t="shared" si="11"/>
        <v>0</v>
      </c>
      <c r="Q95" s="151">
        <v>0</v>
      </c>
      <c r="R95" s="151">
        <f t="shared" si="12"/>
        <v>0</v>
      </c>
      <c r="S95" s="151">
        <v>0</v>
      </c>
      <c r="T95" s="152">
        <f t="shared" si="1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3" t="s">
        <v>160</v>
      </c>
      <c r="AT95" s="153" t="s">
        <v>147</v>
      </c>
      <c r="AU95" s="153" t="s">
        <v>80</v>
      </c>
      <c r="AY95" s="19" t="s">
        <v>144</v>
      </c>
      <c r="BE95" s="154">
        <f t="shared" si="14"/>
        <v>0</v>
      </c>
      <c r="BF95" s="154">
        <f t="shared" si="15"/>
        <v>0</v>
      </c>
      <c r="BG95" s="154">
        <f t="shared" si="16"/>
        <v>0</v>
      </c>
      <c r="BH95" s="154">
        <f t="shared" si="17"/>
        <v>0</v>
      </c>
      <c r="BI95" s="154">
        <f t="shared" si="18"/>
        <v>0</v>
      </c>
      <c r="BJ95" s="19" t="s">
        <v>80</v>
      </c>
      <c r="BK95" s="154">
        <f t="shared" si="19"/>
        <v>0</v>
      </c>
      <c r="BL95" s="19" t="s">
        <v>160</v>
      </c>
      <c r="BM95" s="153" t="s">
        <v>362</v>
      </c>
    </row>
    <row r="96" spans="1:65" s="2" customFormat="1" ht="16.5" customHeight="1">
      <c r="A96" s="34"/>
      <c r="B96" s="140"/>
      <c r="C96" s="141" t="s">
        <v>292</v>
      </c>
      <c r="D96" s="141" t="s">
        <v>147</v>
      </c>
      <c r="E96" s="142" t="s">
        <v>3231</v>
      </c>
      <c r="F96" s="143" t="s">
        <v>3232</v>
      </c>
      <c r="G96" s="144" t="s">
        <v>2615</v>
      </c>
      <c r="H96" s="145">
        <v>30</v>
      </c>
      <c r="I96" s="146"/>
      <c r="J96" s="147">
        <f t="shared" si="10"/>
        <v>0</v>
      </c>
      <c r="K96" s="148"/>
      <c r="L96" s="35"/>
      <c r="M96" s="149" t="s">
        <v>3</v>
      </c>
      <c r="N96" s="150" t="s">
        <v>43</v>
      </c>
      <c r="O96" s="55"/>
      <c r="P96" s="151">
        <f t="shared" si="11"/>
        <v>0</v>
      </c>
      <c r="Q96" s="151">
        <v>0</v>
      </c>
      <c r="R96" s="151">
        <f t="shared" si="12"/>
        <v>0</v>
      </c>
      <c r="S96" s="151">
        <v>0</v>
      </c>
      <c r="T96" s="152">
        <f t="shared" si="1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160</v>
      </c>
      <c r="AT96" s="153" t="s">
        <v>147</v>
      </c>
      <c r="AU96" s="153" t="s">
        <v>80</v>
      </c>
      <c r="AY96" s="19" t="s">
        <v>144</v>
      </c>
      <c r="BE96" s="154">
        <f t="shared" si="14"/>
        <v>0</v>
      </c>
      <c r="BF96" s="154">
        <f t="shared" si="15"/>
        <v>0</v>
      </c>
      <c r="BG96" s="154">
        <f t="shared" si="16"/>
        <v>0</v>
      </c>
      <c r="BH96" s="154">
        <f t="shared" si="17"/>
        <v>0</v>
      </c>
      <c r="BI96" s="154">
        <f t="shared" si="18"/>
        <v>0</v>
      </c>
      <c r="BJ96" s="19" t="s">
        <v>80</v>
      </c>
      <c r="BK96" s="154">
        <f t="shared" si="19"/>
        <v>0</v>
      </c>
      <c r="BL96" s="19" t="s">
        <v>160</v>
      </c>
      <c r="BM96" s="153" t="s">
        <v>377</v>
      </c>
    </row>
    <row r="97" spans="1:65" s="2" customFormat="1" ht="16.5" customHeight="1">
      <c r="A97" s="34"/>
      <c r="B97" s="140"/>
      <c r="C97" s="141" t="s">
        <v>297</v>
      </c>
      <c r="D97" s="141" t="s">
        <v>147</v>
      </c>
      <c r="E97" s="142" t="s">
        <v>3173</v>
      </c>
      <c r="F97" s="143" t="s">
        <v>3174</v>
      </c>
      <c r="G97" s="144" t="s">
        <v>3142</v>
      </c>
      <c r="H97" s="145">
        <v>1</v>
      </c>
      <c r="I97" s="146"/>
      <c r="J97" s="147">
        <f t="shared" si="10"/>
        <v>0</v>
      </c>
      <c r="K97" s="148"/>
      <c r="L97" s="35"/>
      <c r="M97" s="149" t="s">
        <v>3</v>
      </c>
      <c r="N97" s="150" t="s">
        <v>43</v>
      </c>
      <c r="O97" s="55"/>
      <c r="P97" s="151">
        <f t="shared" si="11"/>
        <v>0</v>
      </c>
      <c r="Q97" s="151">
        <v>0</v>
      </c>
      <c r="R97" s="151">
        <f t="shared" si="12"/>
        <v>0</v>
      </c>
      <c r="S97" s="151">
        <v>0</v>
      </c>
      <c r="T97" s="152">
        <f t="shared" si="1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160</v>
      </c>
      <c r="AT97" s="153" t="s">
        <v>147</v>
      </c>
      <c r="AU97" s="153" t="s">
        <v>80</v>
      </c>
      <c r="AY97" s="19" t="s">
        <v>144</v>
      </c>
      <c r="BE97" s="154">
        <f t="shared" si="14"/>
        <v>0</v>
      </c>
      <c r="BF97" s="154">
        <f t="shared" si="15"/>
        <v>0</v>
      </c>
      <c r="BG97" s="154">
        <f t="shared" si="16"/>
        <v>0</v>
      </c>
      <c r="BH97" s="154">
        <f t="shared" si="17"/>
        <v>0</v>
      </c>
      <c r="BI97" s="154">
        <f t="shared" si="18"/>
        <v>0</v>
      </c>
      <c r="BJ97" s="19" t="s">
        <v>80</v>
      </c>
      <c r="BK97" s="154">
        <f t="shared" si="19"/>
        <v>0</v>
      </c>
      <c r="BL97" s="19" t="s">
        <v>160</v>
      </c>
      <c r="BM97" s="153" t="s">
        <v>385</v>
      </c>
    </row>
    <row r="98" spans="1:65" s="2" customFormat="1" ht="16.5" customHeight="1">
      <c r="A98" s="34"/>
      <c r="B98" s="140"/>
      <c r="C98" s="141" t="s">
        <v>305</v>
      </c>
      <c r="D98" s="141" t="s">
        <v>147</v>
      </c>
      <c r="E98" s="142" t="s">
        <v>3233</v>
      </c>
      <c r="F98" s="143" t="s">
        <v>3178</v>
      </c>
      <c r="G98" s="144" t="s">
        <v>3142</v>
      </c>
      <c r="H98" s="145">
        <v>1</v>
      </c>
      <c r="I98" s="146"/>
      <c r="J98" s="147">
        <f t="shared" si="10"/>
        <v>0</v>
      </c>
      <c r="K98" s="148"/>
      <c r="L98" s="35"/>
      <c r="M98" s="149" t="s">
        <v>3</v>
      </c>
      <c r="N98" s="150" t="s">
        <v>43</v>
      </c>
      <c r="O98" s="55"/>
      <c r="P98" s="151">
        <f t="shared" si="11"/>
        <v>0</v>
      </c>
      <c r="Q98" s="151">
        <v>0</v>
      </c>
      <c r="R98" s="151">
        <f t="shared" si="12"/>
        <v>0</v>
      </c>
      <c r="S98" s="151">
        <v>0</v>
      </c>
      <c r="T98" s="152">
        <f t="shared" si="1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3" t="s">
        <v>160</v>
      </c>
      <c r="AT98" s="153" t="s">
        <v>147</v>
      </c>
      <c r="AU98" s="153" t="s">
        <v>80</v>
      </c>
      <c r="AY98" s="19" t="s">
        <v>144</v>
      </c>
      <c r="BE98" s="154">
        <f t="shared" si="14"/>
        <v>0</v>
      </c>
      <c r="BF98" s="154">
        <f t="shared" si="15"/>
        <v>0</v>
      </c>
      <c r="BG98" s="154">
        <f t="shared" si="16"/>
        <v>0</v>
      </c>
      <c r="BH98" s="154">
        <f t="shared" si="17"/>
        <v>0</v>
      </c>
      <c r="BI98" s="154">
        <f t="shared" si="18"/>
        <v>0</v>
      </c>
      <c r="BJ98" s="19" t="s">
        <v>80</v>
      </c>
      <c r="BK98" s="154">
        <f t="shared" si="19"/>
        <v>0</v>
      </c>
      <c r="BL98" s="19" t="s">
        <v>160</v>
      </c>
      <c r="BM98" s="153" t="s">
        <v>393</v>
      </c>
    </row>
    <row r="99" spans="2:63" s="12" customFormat="1" ht="22.9" customHeight="1">
      <c r="B99" s="127"/>
      <c r="D99" s="128" t="s">
        <v>71</v>
      </c>
      <c r="E99" s="138" t="s">
        <v>3179</v>
      </c>
      <c r="F99" s="138" t="s">
        <v>3180</v>
      </c>
      <c r="I99" s="130"/>
      <c r="J99" s="139">
        <f>BK99</f>
        <v>0</v>
      </c>
      <c r="L99" s="127"/>
      <c r="M99" s="132"/>
      <c r="N99" s="133"/>
      <c r="O99" s="133"/>
      <c r="P99" s="134">
        <f>SUM(P100:P111)</f>
        <v>0</v>
      </c>
      <c r="Q99" s="133"/>
      <c r="R99" s="134">
        <f>SUM(R100:R111)</f>
        <v>0</v>
      </c>
      <c r="S99" s="133"/>
      <c r="T99" s="135">
        <f>SUM(T100:T111)</f>
        <v>0</v>
      </c>
      <c r="AR99" s="128" t="s">
        <v>160</v>
      </c>
      <c r="AT99" s="136" t="s">
        <v>71</v>
      </c>
      <c r="AU99" s="136" t="s">
        <v>80</v>
      </c>
      <c r="AY99" s="128" t="s">
        <v>144</v>
      </c>
      <c r="BK99" s="137">
        <f>SUM(BK100:BK111)</f>
        <v>0</v>
      </c>
    </row>
    <row r="100" spans="1:65" s="2" customFormat="1" ht="16.5" customHeight="1">
      <c r="A100" s="34"/>
      <c r="B100" s="140"/>
      <c r="C100" s="141" t="s">
        <v>9</v>
      </c>
      <c r="D100" s="141" t="s">
        <v>147</v>
      </c>
      <c r="E100" s="142" t="s">
        <v>3234</v>
      </c>
      <c r="F100" s="143" t="s">
        <v>3182</v>
      </c>
      <c r="G100" s="144" t="s">
        <v>3142</v>
      </c>
      <c r="H100" s="145">
        <v>1</v>
      </c>
      <c r="I100" s="146"/>
      <c r="J100" s="147">
        <f aca="true" t="shared" si="20" ref="J100:J111">ROUND(I100*H100,2)</f>
        <v>0</v>
      </c>
      <c r="K100" s="148"/>
      <c r="L100" s="35"/>
      <c r="M100" s="149" t="s">
        <v>3</v>
      </c>
      <c r="N100" s="150" t="s">
        <v>43</v>
      </c>
      <c r="O100" s="55"/>
      <c r="P100" s="151">
        <f aca="true" t="shared" si="21" ref="P100:P111">O100*H100</f>
        <v>0</v>
      </c>
      <c r="Q100" s="151">
        <v>0</v>
      </c>
      <c r="R100" s="151">
        <f aca="true" t="shared" si="22" ref="R100:R111">Q100*H100</f>
        <v>0</v>
      </c>
      <c r="S100" s="151">
        <v>0</v>
      </c>
      <c r="T100" s="152">
        <f aca="true" t="shared" si="23" ref="T100:T111"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160</v>
      </c>
      <c r="AT100" s="153" t="s">
        <v>147</v>
      </c>
      <c r="AU100" s="153" t="s">
        <v>82</v>
      </c>
      <c r="AY100" s="19" t="s">
        <v>144</v>
      </c>
      <c r="BE100" s="154">
        <f aca="true" t="shared" si="24" ref="BE100:BE111">IF(N100="základní",J100,0)</f>
        <v>0</v>
      </c>
      <c r="BF100" s="154">
        <f aca="true" t="shared" si="25" ref="BF100:BF111">IF(N100="snížená",J100,0)</f>
        <v>0</v>
      </c>
      <c r="BG100" s="154">
        <f aca="true" t="shared" si="26" ref="BG100:BG111">IF(N100="zákl. přenesená",J100,0)</f>
        <v>0</v>
      </c>
      <c r="BH100" s="154">
        <f aca="true" t="shared" si="27" ref="BH100:BH111">IF(N100="sníž. přenesená",J100,0)</f>
        <v>0</v>
      </c>
      <c r="BI100" s="154">
        <f aca="true" t="shared" si="28" ref="BI100:BI111">IF(N100="nulová",J100,0)</f>
        <v>0</v>
      </c>
      <c r="BJ100" s="19" t="s">
        <v>80</v>
      </c>
      <c r="BK100" s="154">
        <f aca="true" t="shared" si="29" ref="BK100:BK111">ROUND(I100*H100,2)</f>
        <v>0</v>
      </c>
      <c r="BL100" s="19" t="s">
        <v>160</v>
      </c>
      <c r="BM100" s="153" t="s">
        <v>3235</v>
      </c>
    </row>
    <row r="101" spans="1:65" s="2" customFormat="1" ht="16.5" customHeight="1">
      <c r="A101" s="34"/>
      <c r="B101" s="140"/>
      <c r="C101" s="141" t="s">
        <v>313</v>
      </c>
      <c r="D101" s="141" t="s">
        <v>147</v>
      </c>
      <c r="E101" s="142" t="s">
        <v>3184</v>
      </c>
      <c r="F101" s="143" t="s">
        <v>3185</v>
      </c>
      <c r="G101" s="144" t="s">
        <v>3142</v>
      </c>
      <c r="H101" s="145">
        <v>1</v>
      </c>
      <c r="I101" s="146"/>
      <c r="J101" s="147">
        <f t="shared" si="20"/>
        <v>0</v>
      </c>
      <c r="K101" s="148"/>
      <c r="L101" s="35"/>
      <c r="M101" s="149" t="s">
        <v>3</v>
      </c>
      <c r="N101" s="150" t="s">
        <v>43</v>
      </c>
      <c r="O101" s="55"/>
      <c r="P101" s="151">
        <f t="shared" si="21"/>
        <v>0</v>
      </c>
      <c r="Q101" s="151">
        <v>0</v>
      </c>
      <c r="R101" s="151">
        <f t="shared" si="22"/>
        <v>0</v>
      </c>
      <c r="S101" s="151">
        <v>0</v>
      </c>
      <c r="T101" s="152">
        <f t="shared" si="2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160</v>
      </c>
      <c r="AT101" s="153" t="s">
        <v>147</v>
      </c>
      <c r="AU101" s="153" t="s">
        <v>82</v>
      </c>
      <c r="AY101" s="19" t="s">
        <v>144</v>
      </c>
      <c r="BE101" s="154">
        <f t="shared" si="24"/>
        <v>0</v>
      </c>
      <c r="BF101" s="154">
        <f t="shared" si="25"/>
        <v>0</v>
      </c>
      <c r="BG101" s="154">
        <f t="shared" si="26"/>
        <v>0</v>
      </c>
      <c r="BH101" s="154">
        <f t="shared" si="27"/>
        <v>0</v>
      </c>
      <c r="BI101" s="154">
        <f t="shared" si="28"/>
        <v>0</v>
      </c>
      <c r="BJ101" s="19" t="s">
        <v>80</v>
      </c>
      <c r="BK101" s="154">
        <f t="shared" si="29"/>
        <v>0</v>
      </c>
      <c r="BL101" s="19" t="s">
        <v>160</v>
      </c>
      <c r="BM101" s="153" t="s">
        <v>3236</v>
      </c>
    </row>
    <row r="102" spans="1:65" s="2" customFormat="1" ht="16.5" customHeight="1">
      <c r="A102" s="34"/>
      <c r="B102" s="140"/>
      <c r="C102" s="141" t="s">
        <v>321</v>
      </c>
      <c r="D102" s="141" t="s">
        <v>147</v>
      </c>
      <c r="E102" s="142" t="s">
        <v>3237</v>
      </c>
      <c r="F102" s="143" t="s">
        <v>3238</v>
      </c>
      <c r="G102" s="144" t="s">
        <v>3142</v>
      </c>
      <c r="H102" s="145">
        <v>1</v>
      </c>
      <c r="I102" s="146"/>
      <c r="J102" s="147">
        <f t="shared" si="20"/>
        <v>0</v>
      </c>
      <c r="K102" s="148"/>
      <c r="L102" s="35"/>
      <c r="M102" s="149" t="s">
        <v>3</v>
      </c>
      <c r="N102" s="150" t="s">
        <v>43</v>
      </c>
      <c r="O102" s="55"/>
      <c r="P102" s="151">
        <f t="shared" si="21"/>
        <v>0</v>
      </c>
      <c r="Q102" s="151">
        <v>0</v>
      </c>
      <c r="R102" s="151">
        <f t="shared" si="22"/>
        <v>0</v>
      </c>
      <c r="S102" s="151">
        <v>0</v>
      </c>
      <c r="T102" s="152">
        <f t="shared" si="2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82</v>
      </c>
      <c r="AY102" s="19" t="s">
        <v>144</v>
      </c>
      <c r="BE102" s="154">
        <f t="shared" si="24"/>
        <v>0</v>
      </c>
      <c r="BF102" s="154">
        <f t="shared" si="25"/>
        <v>0</v>
      </c>
      <c r="BG102" s="154">
        <f t="shared" si="26"/>
        <v>0</v>
      </c>
      <c r="BH102" s="154">
        <f t="shared" si="27"/>
        <v>0</v>
      </c>
      <c r="BI102" s="154">
        <f t="shared" si="28"/>
        <v>0</v>
      </c>
      <c r="BJ102" s="19" t="s">
        <v>80</v>
      </c>
      <c r="BK102" s="154">
        <f t="shared" si="29"/>
        <v>0</v>
      </c>
      <c r="BL102" s="19" t="s">
        <v>160</v>
      </c>
      <c r="BM102" s="153" t="s">
        <v>3239</v>
      </c>
    </row>
    <row r="103" spans="1:65" s="2" customFormat="1" ht="16.5" customHeight="1">
      <c r="A103" s="34"/>
      <c r="B103" s="140"/>
      <c r="C103" s="141" t="s">
        <v>334</v>
      </c>
      <c r="D103" s="141" t="s">
        <v>147</v>
      </c>
      <c r="E103" s="142" t="s">
        <v>3240</v>
      </c>
      <c r="F103" s="143" t="s">
        <v>3191</v>
      </c>
      <c r="G103" s="144" t="s">
        <v>3142</v>
      </c>
      <c r="H103" s="145">
        <v>1</v>
      </c>
      <c r="I103" s="146"/>
      <c r="J103" s="147">
        <f t="shared" si="20"/>
        <v>0</v>
      </c>
      <c r="K103" s="148"/>
      <c r="L103" s="35"/>
      <c r="M103" s="149" t="s">
        <v>3</v>
      </c>
      <c r="N103" s="150" t="s">
        <v>43</v>
      </c>
      <c r="O103" s="55"/>
      <c r="P103" s="151">
        <f t="shared" si="21"/>
        <v>0</v>
      </c>
      <c r="Q103" s="151">
        <v>0</v>
      </c>
      <c r="R103" s="151">
        <f t="shared" si="22"/>
        <v>0</v>
      </c>
      <c r="S103" s="151">
        <v>0</v>
      </c>
      <c r="T103" s="152">
        <f t="shared" si="2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160</v>
      </c>
      <c r="AT103" s="153" t="s">
        <v>147</v>
      </c>
      <c r="AU103" s="153" t="s">
        <v>82</v>
      </c>
      <c r="AY103" s="19" t="s">
        <v>144</v>
      </c>
      <c r="BE103" s="154">
        <f t="shared" si="24"/>
        <v>0</v>
      </c>
      <c r="BF103" s="154">
        <f t="shared" si="25"/>
        <v>0</v>
      </c>
      <c r="BG103" s="154">
        <f t="shared" si="26"/>
        <v>0</v>
      </c>
      <c r="BH103" s="154">
        <f t="shared" si="27"/>
        <v>0</v>
      </c>
      <c r="BI103" s="154">
        <f t="shared" si="28"/>
        <v>0</v>
      </c>
      <c r="BJ103" s="19" t="s">
        <v>80</v>
      </c>
      <c r="BK103" s="154">
        <f t="shared" si="29"/>
        <v>0</v>
      </c>
      <c r="BL103" s="19" t="s">
        <v>160</v>
      </c>
      <c r="BM103" s="153" t="s">
        <v>3241</v>
      </c>
    </row>
    <row r="104" spans="1:65" s="2" customFormat="1" ht="16.5" customHeight="1">
      <c r="A104" s="34"/>
      <c r="B104" s="140"/>
      <c r="C104" s="141" t="s">
        <v>342</v>
      </c>
      <c r="D104" s="141" t="s">
        <v>147</v>
      </c>
      <c r="E104" s="142" t="s">
        <v>3242</v>
      </c>
      <c r="F104" s="143" t="s">
        <v>3194</v>
      </c>
      <c r="G104" s="144" t="s">
        <v>3142</v>
      </c>
      <c r="H104" s="145">
        <v>1</v>
      </c>
      <c r="I104" s="146"/>
      <c r="J104" s="147">
        <f t="shared" si="20"/>
        <v>0</v>
      </c>
      <c r="K104" s="148"/>
      <c r="L104" s="35"/>
      <c r="M104" s="149" t="s">
        <v>3</v>
      </c>
      <c r="N104" s="150" t="s">
        <v>43</v>
      </c>
      <c r="O104" s="55"/>
      <c r="P104" s="151">
        <f t="shared" si="21"/>
        <v>0</v>
      </c>
      <c r="Q104" s="151">
        <v>0</v>
      </c>
      <c r="R104" s="151">
        <f t="shared" si="22"/>
        <v>0</v>
      </c>
      <c r="S104" s="151">
        <v>0</v>
      </c>
      <c r="T104" s="152">
        <f t="shared" si="2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160</v>
      </c>
      <c r="AT104" s="153" t="s">
        <v>147</v>
      </c>
      <c r="AU104" s="153" t="s">
        <v>82</v>
      </c>
      <c r="AY104" s="19" t="s">
        <v>144</v>
      </c>
      <c r="BE104" s="154">
        <f t="shared" si="24"/>
        <v>0</v>
      </c>
      <c r="BF104" s="154">
        <f t="shared" si="25"/>
        <v>0</v>
      </c>
      <c r="BG104" s="154">
        <f t="shared" si="26"/>
        <v>0</v>
      </c>
      <c r="BH104" s="154">
        <f t="shared" si="27"/>
        <v>0</v>
      </c>
      <c r="BI104" s="154">
        <f t="shared" si="28"/>
        <v>0</v>
      </c>
      <c r="BJ104" s="19" t="s">
        <v>80</v>
      </c>
      <c r="BK104" s="154">
        <f t="shared" si="29"/>
        <v>0</v>
      </c>
      <c r="BL104" s="19" t="s">
        <v>160</v>
      </c>
      <c r="BM104" s="153" t="s">
        <v>3243</v>
      </c>
    </row>
    <row r="105" spans="1:65" s="2" customFormat="1" ht="16.5" customHeight="1">
      <c r="A105" s="34"/>
      <c r="B105" s="140"/>
      <c r="C105" s="141" t="s">
        <v>349</v>
      </c>
      <c r="D105" s="141" t="s">
        <v>147</v>
      </c>
      <c r="E105" s="142" t="s">
        <v>3244</v>
      </c>
      <c r="F105" s="143" t="s">
        <v>3197</v>
      </c>
      <c r="G105" s="144" t="s">
        <v>3142</v>
      </c>
      <c r="H105" s="145">
        <v>1</v>
      </c>
      <c r="I105" s="146"/>
      <c r="J105" s="147">
        <f t="shared" si="20"/>
        <v>0</v>
      </c>
      <c r="K105" s="148"/>
      <c r="L105" s="35"/>
      <c r="M105" s="149" t="s">
        <v>3</v>
      </c>
      <c r="N105" s="150" t="s">
        <v>43</v>
      </c>
      <c r="O105" s="55"/>
      <c r="P105" s="151">
        <f t="shared" si="21"/>
        <v>0</v>
      </c>
      <c r="Q105" s="151">
        <v>0</v>
      </c>
      <c r="R105" s="151">
        <f t="shared" si="22"/>
        <v>0</v>
      </c>
      <c r="S105" s="151">
        <v>0</v>
      </c>
      <c r="T105" s="152">
        <f t="shared" si="2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160</v>
      </c>
      <c r="AT105" s="153" t="s">
        <v>147</v>
      </c>
      <c r="AU105" s="153" t="s">
        <v>82</v>
      </c>
      <c r="AY105" s="19" t="s">
        <v>144</v>
      </c>
      <c r="BE105" s="154">
        <f t="shared" si="24"/>
        <v>0</v>
      </c>
      <c r="BF105" s="154">
        <f t="shared" si="25"/>
        <v>0</v>
      </c>
      <c r="BG105" s="154">
        <f t="shared" si="26"/>
        <v>0</v>
      </c>
      <c r="BH105" s="154">
        <f t="shared" si="27"/>
        <v>0</v>
      </c>
      <c r="BI105" s="154">
        <f t="shared" si="28"/>
        <v>0</v>
      </c>
      <c r="BJ105" s="19" t="s">
        <v>80</v>
      </c>
      <c r="BK105" s="154">
        <f t="shared" si="29"/>
        <v>0</v>
      </c>
      <c r="BL105" s="19" t="s">
        <v>160</v>
      </c>
      <c r="BM105" s="153" t="s">
        <v>3245</v>
      </c>
    </row>
    <row r="106" spans="1:65" s="2" customFormat="1" ht="16.5" customHeight="1">
      <c r="A106" s="34"/>
      <c r="B106" s="140"/>
      <c r="C106" s="141" t="s">
        <v>8</v>
      </c>
      <c r="D106" s="141" t="s">
        <v>147</v>
      </c>
      <c r="E106" s="142" t="s">
        <v>3246</v>
      </c>
      <c r="F106" s="143" t="s">
        <v>3200</v>
      </c>
      <c r="G106" s="144" t="s">
        <v>3142</v>
      </c>
      <c r="H106" s="145">
        <v>1</v>
      </c>
      <c r="I106" s="146"/>
      <c r="J106" s="147">
        <f t="shared" si="20"/>
        <v>0</v>
      </c>
      <c r="K106" s="148"/>
      <c r="L106" s="35"/>
      <c r="M106" s="149" t="s">
        <v>3</v>
      </c>
      <c r="N106" s="150" t="s">
        <v>43</v>
      </c>
      <c r="O106" s="55"/>
      <c r="P106" s="151">
        <f t="shared" si="21"/>
        <v>0</v>
      </c>
      <c r="Q106" s="151">
        <v>0</v>
      </c>
      <c r="R106" s="151">
        <f t="shared" si="22"/>
        <v>0</v>
      </c>
      <c r="S106" s="151">
        <v>0</v>
      </c>
      <c r="T106" s="152">
        <f t="shared" si="2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160</v>
      </c>
      <c r="AT106" s="153" t="s">
        <v>147</v>
      </c>
      <c r="AU106" s="153" t="s">
        <v>82</v>
      </c>
      <c r="AY106" s="19" t="s">
        <v>144</v>
      </c>
      <c r="BE106" s="154">
        <f t="shared" si="24"/>
        <v>0</v>
      </c>
      <c r="BF106" s="154">
        <f t="shared" si="25"/>
        <v>0</v>
      </c>
      <c r="BG106" s="154">
        <f t="shared" si="26"/>
        <v>0</v>
      </c>
      <c r="BH106" s="154">
        <f t="shared" si="27"/>
        <v>0</v>
      </c>
      <c r="BI106" s="154">
        <f t="shared" si="28"/>
        <v>0</v>
      </c>
      <c r="BJ106" s="19" t="s">
        <v>80</v>
      </c>
      <c r="BK106" s="154">
        <f t="shared" si="29"/>
        <v>0</v>
      </c>
      <c r="BL106" s="19" t="s">
        <v>160</v>
      </c>
      <c r="BM106" s="153" t="s">
        <v>3247</v>
      </c>
    </row>
    <row r="107" spans="1:65" s="2" customFormat="1" ht="16.5" customHeight="1">
      <c r="A107" s="34"/>
      <c r="B107" s="140"/>
      <c r="C107" s="141" t="s">
        <v>362</v>
      </c>
      <c r="D107" s="141" t="s">
        <v>147</v>
      </c>
      <c r="E107" s="142" t="s">
        <v>3248</v>
      </c>
      <c r="F107" s="143" t="s">
        <v>3203</v>
      </c>
      <c r="G107" s="144" t="s">
        <v>3142</v>
      </c>
      <c r="H107" s="145">
        <v>1</v>
      </c>
      <c r="I107" s="146"/>
      <c r="J107" s="147">
        <f t="shared" si="20"/>
        <v>0</v>
      </c>
      <c r="K107" s="148"/>
      <c r="L107" s="35"/>
      <c r="M107" s="149" t="s">
        <v>3</v>
      </c>
      <c r="N107" s="150" t="s">
        <v>43</v>
      </c>
      <c r="O107" s="55"/>
      <c r="P107" s="151">
        <f t="shared" si="21"/>
        <v>0</v>
      </c>
      <c r="Q107" s="151">
        <v>0</v>
      </c>
      <c r="R107" s="151">
        <f t="shared" si="22"/>
        <v>0</v>
      </c>
      <c r="S107" s="151">
        <v>0</v>
      </c>
      <c r="T107" s="152">
        <f t="shared" si="2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160</v>
      </c>
      <c r="AT107" s="153" t="s">
        <v>147</v>
      </c>
      <c r="AU107" s="153" t="s">
        <v>82</v>
      </c>
      <c r="AY107" s="19" t="s">
        <v>144</v>
      </c>
      <c r="BE107" s="154">
        <f t="shared" si="24"/>
        <v>0</v>
      </c>
      <c r="BF107" s="154">
        <f t="shared" si="25"/>
        <v>0</v>
      </c>
      <c r="BG107" s="154">
        <f t="shared" si="26"/>
        <v>0</v>
      </c>
      <c r="BH107" s="154">
        <f t="shared" si="27"/>
        <v>0</v>
      </c>
      <c r="BI107" s="154">
        <f t="shared" si="28"/>
        <v>0</v>
      </c>
      <c r="BJ107" s="19" t="s">
        <v>80</v>
      </c>
      <c r="BK107" s="154">
        <f t="shared" si="29"/>
        <v>0</v>
      </c>
      <c r="BL107" s="19" t="s">
        <v>160</v>
      </c>
      <c r="BM107" s="153" t="s">
        <v>3249</v>
      </c>
    </row>
    <row r="108" spans="1:65" s="2" customFormat="1" ht="16.5" customHeight="1">
      <c r="A108" s="34"/>
      <c r="B108" s="140"/>
      <c r="C108" s="141" t="s">
        <v>370</v>
      </c>
      <c r="D108" s="141" t="s">
        <v>147</v>
      </c>
      <c r="E108" s="142" t="s">
        <v>3250</v>
      </c>
      <c r="F108" s="143" t="s">
        <v>3206</v>
      </c>
      <c r="G108" s="144" t="s">
        <v>3142</v>
      </c>
      <c r="H108" s="145">
        <v>1</v>
      </c>
      <c r="I108" s="146"/>
      <c r="J108" s="147">
        <f t="shared" si="20"/>
        <v>0</v>
      </c>
      <c r="K108" s="148"/>
      <c r="L108" s="35"/>
      <c r="M108" s="149" t="s">
        <v>3</v>
      </c>
      <c r="N108" s="150" t="s">
        <v>43</v>
      </c>
      <c r="O108" s="55"/>
      <c r="P108" s="151">
        <f t="shared" si="21"/>
        <v>0</v>
      </c>
      <c r="Q108" s="151">
        <v>0</v>
      </c>
      <c r="R108" s="151">
        <f t="shared" si="22"/>
        <v>0</v>
      </c>
      <c r="S108" s="151">
        <v>0</v>
      </c>
      <c r="T108" s="152">
        <f t="shared" si="2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160</v>
      </c>
      <c r="AT108" s="153" t="s">
        <v>147</v>
      </c>
      <c r="AU108" s="153" t="s">
        <v>82</v>
      </c>
      <c r="AY108" s="19" t="s">
        <v>144</v>
      </c>
      <c r="BE108" s="154">
        <f t="shared" si="24"/>
        <v>0</v>
      </c>
      <c r="BF108" s="154">
        <f t="shared" si="25"/>
        <v>0</v>
      </c>
      <c r="BG108" s="154">
        <f t="shared" si="26"/>
        <v>0</v>
      </c>
      <c r="BH108" s="154">
        <f t="shared" si="27"/>
        <v>0</v>
      </c>
      <c r="BI108" s="154">
        <f t="shared" si="28"/>
        <v>0</v>
      </c>
      <c r="BJ108" s="19" t="s">
        <v>80</v>
      </c>
      <c r="BK108" s="154">
        <f t="shared" si="29"/>
        <v>0</v>
      </c>
      <c r="BL108" s="19" t="s">
        <v>160</v>
      </c>
      <c r="BM108" s="153" t="s">
        <v>3251</v>
      </c>
    </row>
    <row r="109" spans="1:65" s="2" customFormat="1" ht="16.5" customHeight="1">
      <c r="A109" s="34"/>
      <c r="B109" s="140"/>
      <c r="C109" s="141" t="s">
        <v>377</v>
      </c>
      <c r="D109" s="141" t="s">
        <v>147</v>
      </c>
      <c r="E109" s="142" t="s">
        <v>3252</v>
      </c>
      <c r="F109" s="143" t="s">
        <v>3209</v>
      </c>
      <c r="G109" s="144" t="s">
        <v>3142</v>
      </c>
      <c r="H109" s="145">
        <v>1</v>
      </c>
      <c r="I109" s="146"/>
      <c r="J109" s="147">
        <f t="shared" si="20"/>
        <v>0</v>
      </c>
      <c r="K109" s="148"/>
      <c r="L109" s="35"/>
      <c r="M109" s="149" t="s">
        <v>3</v>
      </c>
      <c r="N109" s="150" t="s">
        <v>43</v>
      </c>
      <c r="O109" s="55"/>
      <c r="P109" s="151">
        <f t="shared" si="21"/>
        <v>0</v>
      </c>
      <c r="Q109" s="151">
        <v>0</v>
      </c>
      <c r="R109" s="151">
        <f t="shared" si="22"/>
        <v>0</v>
      </c>
      <c r="S109" s="151">
        <v>0</v>
      </c>
      <c r="T109" s="152">
        <f t="shared" si="2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160</v>
      </c>
      <c r="AT109" s="153" t="s">
        <v>147</v>
      </c>
      <c r="AU109" s="153" t="s">
        <v>82</v>
      </c>
      <c r="AY109" s="19" t="s">
        <v>144</v>
      </c>
      <c r="BE109" s="154">
        <f t="shared" si="24"/>
        <v>0</v>
      </c>
      <c r="BF109" s="154">
        <f t="shared" si="25"/>
        <v>0</v>
      </c>
      <c r="BG109" s="154">
        <f t="shared" si="26"/>
        <v>0</v>
      </c>
      <c r="BH109" s="154">
        <f t="shared" si="27"/>
        <v>0</v>
      </c>
      <c r="BI109" s="154">
        <f t="shared" si="28"/>
        <v>0</v>
      </c>
      <c r="BJ109" s="19" t="s">
        <v>80</v>
      </c>
      <c r="BK109" s="154">
        <f t="shared" si="29"/>
        <v>0</v>
      </c>
      <c r="BL109" s="19" t="s">
        <v>160</v>
      </c>
      <c r="BM109" s="153" t="s">
        <v>3253</v>
      </c>
    </row>
    <row r="110" spans="1:65" s="2" customFormat="1" ht="16.5" customHeight="1">
      <c r="A110" s="34"/>
      <c r="B110" s="140"/>
      <c r="C110" s="141" t="s">
        <v>381</v>
      </c>
      <c r="D110" s="141" t="s">
        <v>147</v>
      </c>
      <c r="E110" s="142" t="s">
        <v>3254</v>
      </c>
      <c r="F110" s="143" t="s">
        <v>3212</v>
      </c>
      <c r="G110" s="144" t="s">
        <v>3142</v>
      </c>
      <c r="H110" s="145">
        <v>1</v>
      </c>
      <c r="I110" s="146"/>
      <c r="J110" s="147">
        <f t="shared" si="20"/>
        <v>0</v>
      </c>
      <c r="K110" s="148"/>
      <c r="L110" s="35"/>
      <c r="M110" s="149" t="s">
        <v>3</v>
      </c>
      <c r="N110" s="150" t="s">
        <v>43</v>
      </c>
      <c r="O110" s="55"/>
      <c r="P110" s="151">
        <f t="shared" si="21"/>
        <v>0</v>
      </c>
      <c r="Q110" s="151">
        <v>0</v>
      </c>
      <c r="R110" s="151">
        <f t="shared" si="22"/>
        <v>0</v>
      </c>
      <c r="S110" s="151">
        <v>0</v>
      </c>
      <c r="T110" s="152">
        <f t="shared" si="2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82</v>
      </c>
      <c r="AY110" s="19" t="s">
        <v>144</v>
      </c>
      <c r="BE110" s="154">
        <f t="shared" si="24"/>
        <v>0</v>
      </c>
      <c r="BF110" s="154">
        <f t="shared" si="25"/>
        <v>0</v>
      </c>
      <c r="BG110" s="154">
        <f t="shared" si="26"/>
        <v>0</v>
      </c>
      <c r="BH110" s="154">
        <f t="shared" si="27"/>
        <v>0</v>
      </c>
      <c r="BI110" s="154">
        <f t="shared" si="28"/>
        <v>0</v>
      </c>
      <c r="BJ110" s="19" t="s">
        <v>80</v>
      </c>
      <c r="BK110" s="154">
        <f t="shared" si="29"/>
        <v>0</v>
      </c>
      <c r="BL110" s="19" t="s">
        <v>160</v>
      </c>
      <c r="BM110" s="153" t="s">
        <v>3255</v>
      </c>
    </row>
    <row r="111" spans="1:65" s="2" customFormat="1" ht="16.5" customHeight="1">
      <c r="A111" s="34"/>
      <c r="B111" s="140"/>
      <c r="C111" s="141" t="s">
        <v>385</v>
      </c>
      <c r="D111" s="141" t="s">
        <v>147</v>
      </c>
      <c r="E111" s="142" t="s">
        <v>3256</v>
      </c>
      <c r="F111" s="143" t="s">
        <v>3257</v>
      </c>
      <c r="G111" s="144" t="s">
        <v>926</v>
      </c>
      <c r="H111" s="203"/>
      <c r="I111" s="146"/>
      <c r="J111" s="147">
        <f t="shared" si="20"/>
        <v>0</v>
      </c>
      <c r="K111" s="148"/>
      <c r="L111" s="35"/>
      <c r="M111" s="155" t="s">
        <v>3</v>
      </c>
      <c r="N111" s="156" t="s">
        <v>43</v>
      </c>
      <c r="O111" s="157"/>
      <c r="P111" s="158">
        <f t="shared" si="21"/>
        <v>0</v>
      </c>
      <c r="Q111" s="158">
        <v>0</v>
      </c>
      <c r="R111" s="158">
        <f t="shared" si="22"/>
        <v>0</v>
      </c>
      <c r="S111" s="158">
        <v>0</v>
      </c>
      <c r="T111" s="159">
        <f t="shared" si="2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160</v>
      </c>
      <c r="AT111" s="153" t="s">
        <v>147</v>
      </c>
      <c r="AU111" s="153" t="s">
        <v>82</v>
      </c>
      <c r="AY111" s="19" t="s">
        <v>144</v>
      </c>
      <c r="BE111" s="154">
        <f t="shared" si="24"/>
        <v>0</v>
      </c>
      <c r="BF111" s="154">
        <f t="shared" si="25"/>
        <v>0</v>
      </c>
      <c r="BG111" s="154">
        <f t="shared" si="26"/>
        <v>0</v>
      </c>
      <c r="BH111" s="154">
        <f t="shared" si="27"/>
        <v>0</v>
      </c>
      <c r="BI111" s="154">
        <f t="shared" si="28"/>
        <v>0</v>
      </c>
      <c r="BJ111" s="19" t="s">
        <v>80</v>
      </c>
      <c r="BK111" s="154">
        <f t="shared" si="29"/>
        <v>0</v>
      </c>
      <c r="BL111" s="19" t="s">
        <v>160</v>
      </c>
      <c r="BM111" s="153" t="s">
        <v>3258</v>
      </c>
    </row>
    <row r="112" spans="1:31" s="2" customFormat="1" ht="6.95" customHeight="1">
      <c r="A112" s="34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5"/>
      <c r="M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</sheetData>
  <autoFilter ref="C81:K11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11"/>
  <sheetViews>
    <sheetView showGridLines="0" tabSelected="1" workbookViewId="0" topLeftCell="A103">
      <selection activeCell="W84" sqref="W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115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3259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ROUND((SUM(BE82:BE110)),2)</f>
        <v>0</v>
      </c>
      <c r="G33" s="34"/>
      <c r="H33" s="34"/>
      <c r="I33" s="98">
        <v>0.21</v>
      </c>
      <c r="J33" s="97">
        <f>ROUND(((SUM(BE82:BE110))*I33),2)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ROUND((SUM(BF82:BF110)),2)</f>
        <v>0</v>
      </c>
      <c r="G34" s="34"/>
      <c r="H34" s="34"/>
      <c r="I34" s="98">
        <v>0.15</v>
      </c>
      <c r="J34" s="97">
        <f>ROUND(((SUM(BF82:BF110))*I34),2)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ROUND((SUM(BG82:BG110)),2)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ROUND((SUM(BH82:BH110)),2)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ROUND((SUM(BI82:BI110)),2)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D.1.5.3 - Školní rozhlas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3131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9" customFormat="1" ht="24.95" customHeight="1">
      <c r="B61" s="108"/>
      <c r="D61" s="109" t="s">
        <v>3132</v>
      </c>
      <c r="E61" s="110"/>
      <c r="F61" s="110"/>
      <c r="G61" s="110"/>
      <c r="H61" s="110"/>
      <c r="I61" s="110"/>
      <c r="J61" s="111">
        <f>J89</f>
        <v>0</v>
      </c>
      <c r="L61" s="108"/>
    </row>
    <row r="62" spans="2:12" s="10" customFormat="1" ht="19.9" customHeight="1">
      <c r="B62" s="112"/>
      <c r="D62" s="113" t="s">
        <v>3133</v>
      </c>
      <c r="E62" s="114"/>
      <c r="F62" s="114"/>
      <c r="G62" s="114"/>
      <c r="H62" s="114"/>
      <c r="I62" s="114"/>
      <c r="J62" s="115">
        <f>J98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D.1.5.3 - Školní rozhlas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>Ing. Patrik Příhoda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P83+P89</f>
        <v>0</v>
      </c>
      <c r="Q82" s="63"/>
      <c r="R82" s="124">
        <f>R83+R89</f>
        <v>0</v>
      </c>
      <c r="S82" s="63"/>
      <c r="T82" s="125">
        <f>T83+T89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BK83+BK89</f>
        <v>0</v>
      </c>
    </row>
    <row r="83" spans="2:63" s="12" customFormat="1" ht="25.9" customHeight="1">
      <c r="B83" s="127"/>
      <c r="D83" s="128" t="s">
        <v>71</v>
      </c>
      <c r="E83" s="129" t="s">
        <v>3134</v>
      </c>
      <c r="F83" s="129" t="s">
        <v>3135</v>
      </c>
      <c r="I83" s="130"/>
      <c r="J83" s="131">
        <f>BK83</f>
        <v>0</v>
      </c>
      <c r="L83" s="127"/>
      <c r="M83" s="132"/>
      <c r="N83" s="133"/>
      <c r="O83" s="133"/>
      <c r="P83" s="134">
        <f>SUM(P84:P88)</f>
        <v>0</v>
      </c>
      <c r="Q83" s="133"/>
      <c r="R83" s="134">
        <f>SUM(R84:R88)</f>
        <v>0</v>
      </c>
      <c r="S83" s="133"/>
      <c r="T83" s="135">
        <f>SUM(T84:T88)</f>
        <v>0</v>
      </c>
      <c r="AR83" s="128" t="s">
        <v>80</v>
      </c>
      <c r="AT83" s="136" t="s">
        <v>71</v>
      </c>
      <c r="AU83" s="136" t="s">
        <v>72</v>
      </c>
      <c r="AY83" s="128" t="s">
        <v>144</v>
      </c>
      <c r="BK83" s="137">
        <f>SUM(BK84:BK88)</f>
        <v>0</v>
      </c>
    </row>
    <row r="84" spans="1:65" s="2" customFormat="1" ht="44.25" customHeight="1">
      <c r="A84" s="34"/>
      <c r="B84" s="140"/>
      <c r="C84" s="141" t="s">
        <v>80</v>
      </c>
      <c r="D84" s="141" t="s">
        <v>147</v>
      </c>
      <c r="E84" s="142" t="s">
        <v>3260</v>
      </c>
      <c r="F84" s="143" t="s">
        <v>3261</v>
      </c>
      <c r="G84" s="144" t="s">
        <v>2615</v>
      </c>
      <c r="H84" s="145">
        <v>1</v>
      </c>
      <c r="I84" s="146"/>
      <c r="J84" s="147">
        <f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>O84*H84</f>
        <v>0</v>
      </c>
      <c r="Q84" s="151">
        <v>0</v>
      </c>
      <c r="R84" s="151">
        <f>Q84*H84</f>
        <v>0</v>
      </c>
      <c r="S84" s="151">
        <v>0</v>
      </c>
      <c r="T84" s="152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160</v>
      </c>
      <c r="AT84" s="153" t="s">
        <v>147</v>
      </c>
      <c r="AU84" s="153" t="s">
        <v>80</v>
      </c>
      <c r="AY84" s="19" t="s">
        <v>144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9" t="s">
        <v>80</v>
      </c>
      <c r="BK84" s="154">
        <f>ROUND(I84*H84,2)</f>
        <v>0</v>
      </c>
      <c r="BL84" s="19" t="s">
        <v>160</v>
      </c>
      <c r="BM84" s="153" t="s">
        <v>82</v>
      </c>
    </row>
    <row r="85" spans="1:65" s="2" customFormat="1" ht="21.75" customHeight="1">
      <c r="A85" s="34"/>
      <c r="B85" s="140"/>
      <c r="C85" s="141" t="s">
        <v>82</v>
      </c>
      <c r="D85" s="141" t="s">
        <v>147</v>
      </c>
      <c r="E85" s="142" t="s">
        <v>3262</v>
      </c>
      <c r="F85" s="143" t="s">
        <v>3263</v>
      </c>
      <c r="G85" s="144" t="s">
        <v>2615</v>
      </c>
      <c r="H85" s="145">
        <v>1</v>
      </c>
      <c r="I85" s="146"/>
      <c r="J85" s="147">
        <f>ROUND(I85*H85,2)</f>
        <v>0</v>
      </c>
      <c r="K85" s="148"/>
      <c r="L85" s="35"/>
      <c r="M85" s="149" t="s">
        <v>3</v>
      </c>
      <c r="N85" s="150" t="s">
        <v>43</v>
      </c>
      <c r="O85" s="55"/>
      <c r="P85" s="151">
        <f>O85*H85</f>
        <v>0</v>
      </c>
      <c r="Q85" s="151">
        <v>0</v>
      </c>
      <c r="R85" s="151">
        <f>Q85*H85</f>
        <v>0</v>
      </c>
      <c r="S85" s="151">
        <v>0</v>
      </c>
      <c r="T85" s="152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160</v>
      </c>
      <c r="AT85" s="153" t="s">
        <v>147</v>
      </c>
      <c r="AU85" s="153" t="s">
        <v>80</v>
      </c>
      <c r="AY85" s="19" t="s">
        <v>144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9" t="s">
        <v>80</v>
      </c>
      <c r="BK85" s="154">
        <f>ROUND(I85*H85,2)</f>
        <v>0</v>
      </c>
      <c r="BL85" s="19" t="s">
        <v>160</v>
      </c>
      <c r="BM85" s="153" t="s">
        <v>160</v>
      </c>
    </row>
    <row r="86" spans="1:65" s="2" customFormat="1" ht="16.5" customHeight="1">
      <c r="A86" s="34"/>
      <c r="B86" s="140"/>
      <c r="C86" s="141" t="s">
        <v>156</v>
      </c>
      <c r="D86" s="141" t="s">
        <v>147</v>
      </c>
      <c r="E86" s="142" t="s">
        <v>3264</v>
      </c>
      <c r="F86" s="143" t="s">
        <v>3265</v>
      </c>
      <c r="G86" s="144" t="s">
        <v>2615</v>
      </c>
      <c r="H86" s="145">
        <v>12</v>
      </c>
      <c r="I86" s="146"/>
      <c r="J86" s="147">
        <f>ROUND(I86*H86,2)</f>
        <v>0</v>
      </c>
      <c r="K86" s="148"/>
      <c r="L86" s="35"/>
      <c r="M86" s="149" t="s">
        <v>3</v>
      </c>
      <c r="N86" s="150" t="s">
        <v>43</v>
      </c>
      <c r="O86" s="55"/>
      <c r="P86" s="151">
        <f>O86*H86</f>
        <v>0</v>
      </c>
      <c r="Q86" s="151">
        <v>0</v>
      </c>
      <c r="R86" s="151">
        <f>Q86*H86</f>
        <v>0</v>
      </c>
      <c r="S86" s="151">
        <v>0</v>
      </c>
      <c r="T86" s="152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160</v>
      </c>
      <c r="AT86" s="153" t="s">
        <v>147</v>
      </c>
      <c r="AU86" s="153" t="s">
        <v>80</v>
      </c>
      <c r="AY86" s="19" t="s">
        <v>144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9" t="s">
        <v>80</v>
      </c>
      <c r="BK86" s="154">
        <f>ROUND(I86*H86,2)</f>
        <v>0</v>
      </c>
      <c r="BL86" s="19" t="s">
        <v>160</v>
      </c>
      <c r="BM86" s="153" t="s">
        <v>167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3153</v>
      </c>
      <c r="F87" s="143" t="s">
        <v>3154</v>
      </c>
      <c r="G87" s="144" t="s">
        <v>3142</v>
      </c>
      <c r="H87" s="145">
        <v>1</v>
      </c>
      <c r="I87" s="146"/>
      <c r="J87" s="147">
        <f>ROUND(I87*H87,2)</f>
        <v>0</v>
      </c>
      <c r="K87" s="148"/>
      <c r="L87" s="35"/>
      <c r="M87" s="149" t="s">
        <v>3</v>
      </c>
      <c r="N87" s="150" t="s">
        <v>43</v>
      </c>
      <c r="O87" s="55"/>
      <c r="P87" s="151">
        <f>O87*H87</f>
        <v>0</v>
      </c>
      <c r="Q87" s="151">
        <v>0</v>
      </c>
      <c r="R87" s="151">
        <f>Q87*H87</f>
        <v>0</v>
      </c>
      <c r="S87" s="151">
        <v>0</v>
      </c>
      <c r="T87" s="152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80</v>
      </c>
      <c r="AY87" s="19" t="s">
        <v>144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9" t="s">
        <v>80</v>
      </c>
      <c r="BK87" s="154">
        <f>ROUND(I87*H87,2)</f>
        <v>0</v>
      </c>
      <c r="BL87" s="19" t="s">
        <v>160</v>
      </c>
      <c r="BM87" s="153" t="s">
        <v>175</v>
      </c>
    </row>
    <row r="88" spans="1:65" s="2" customFormat="1" ht="16.5" customHeight="1">
      <c r="A88" s="34"/>
      <c r="B88" s="140"/>
      <c r="C88" s="141" t="s">
        <v>143</v>
      </c>
      <c r="D88" s="141" t="s">
        <v>147</v>
      </c>
      <c r="E88" s="142" t="s">
        <v>3266</v>
      </c>
      <c r="F88" s="143" t="s">
        <v>3156</v>
      </c>
      <c r="G88" s="144" t="s">
        <v>3142</v>
      </c>
      <c r="H88" s="145">
        <v>1</v>
      </c>
      <c r="I88" s="146"/>
      <c r="J88" s="147">
        <f>ROUND(I88*H88,2)</f>
        <v>0</v>
      </c>
      <c r="K88" s="148"/>
      <c r="L88" s="35"/>
      <c r="M88" s="149" t="s">
        <v>3</v>
      </c>
      <c r="N88" s="150" t="s">
        <v>43</v>
      </c>
      <c r="O88" s="55"/>
      <c r="P88" s="151">
        <f>O88*H88</f>
        <v>0</v>
      </c>
      <c r="Q88" s="151">
        <v>0</v>
      </c>
      <c r="R88" s="151">
        <f>Q88*H88</f>
        <v>0</v>
      </c>
      <c r="S88" s="151">
        <v>0</v>
      </c>
      <c r="T88" s="152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160</v>
      </c>
      <c r="AT88" s="153" t="s">
        <v>147</v>
      </c>
      <c r="AU88" s="153" t="s">
        <v>80</v>
      </c>
      <c r="AY88" s="19" t="s">
        <v>144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80</v>
      </c>
      <c r="BK88" s="154">
        <f>ROUND(I88*H88,2)</f>
        <v>0</v>
      </c>
      <c r="BL88" s="19" t="s">
        <v>160</v>
      </c>
      <c r="BM88" s="153" t="s">
        <v>183</v>
      </c>
    </row>
    <row r="89" spans="2:63" s="12" customFormat="1" ht="25.9" customHeight="1">
      <c r="B89" s="127"/>
      <c r="D89" s="128" t="s">
        <v>71</v>
      </c>
      <c r="E89" s="129" t="s">
        <v>3157</v>
      </c>
      <c r="F89" s="129" t="s">
        <v>3158</v>
      </c>
      <c r="I89" s="130"/>
      <c r="J89" s="131">
        <f>BK89</f>
        <v>0</v>
      </c>
      <c r="L89" s="127"/>
      <c r="M89" s="132"/>
      <c r="N89" s="133"/>
      <c r="O89" s="133"/>
      <c r="P89" s="134">
        <f>P90+SUM(P91:P98)</f>
        <v>0</v>
      </c>
      <c r="Q89" s="133"/>
      <c r="R89" s="134">
        <f>R90+SUM(R91:R98)</f>
        <v>0</v>
      </c>
      <c r="S89" s="133"/>
      <c r="T89" s="135">
        <f>T90+SUM(T91:T98)</f>
        <v>0</v>
      </c>
      <c r="AR89" s="128" t="s">
        <v>80</v>
      </c>
      <c r="AT89" s="136" t="s">
        <v>71</v>
      </c>
      <c r="AU89" s="136" t="s">
        <v>72</v>
      </c>
      <c r="AY89" s="128" t="s">
        <v>144</v>
      </c>
      <c r="BK89" s="137">
        <f>BK90+SUM(BK91:BK98)</f>
        <v>0</v>
      </c>
    </row>
    <row r="90" spans="1:65" s="2" customFormat="1" ht="16.5" customHeight="1">
      <c r="A90" s="34"/>
      <c r="B90" s="140"/>
      <c r="C90" s="141" t="s">
        <v>167</v>
      </c>
      <c r="D90" s="141" t="s">
        <v>147</v>
      </c>
      <c r="E90" s="142" t="s">
        <v>3159</v>
      </c>
      <c r="F90" s="143" t="s">
        <v>3160</v>
      </c>
      <c r="G90" s="144" t="s">
        <v>409</v>
      </c>
      <c r="H90" s="145">
        <v>170</v>
      </c>
      <c r="I90" s="146"/>
      <c r="J90" s="147">
        <f aca="true" t="shared" si="0" ref="J90:J97"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 aca="true" t="shared" si="1" ref="P90:P97">O90*H90</f>
        <v>0</v>
      </c>
      <c r="Q90" s="151">
        <v>0</v>
      </c>
      <c r="R90" s="151">
        <f aca="true" t="shared" si="2" ref="R90:R97">Q90*H90</f>
        <v>0</v>
      </c>
      <c r="S90" s="151">
        <v>0</v>
      </c>
      <c r="T90" s="152">
        <f aca="true" t="shared" si="3" ref="T90:T97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160</v>
      </c>
      <c r="AT90" s="153" t="s">
        <v>147</v>
      </c>
      <c r="AU90" s="153" t="s">
        <v>80</v>
      </c>
      <c r="AY90" s="19" t="s">
        <v>144</v>
      </c>
      <c r="BE90" s="154">
        <f aca="true" t="shared" si="4" ref="BE90:BE97">IF(N90="základní",J90,0)</f>
        <v>0</v>
      </c>
      <c r="BF90" s="154">
        <f aca="true" t="shared" si="5" ref="BF90:BF97">IF(N90="snížená",J90,0)</f>
        <v>0</v>
      </c>
      <c r="BG90" s="154">
        <f aca="true" t="shared" si="6" ref="BG90:BG97">IF(N90="zákl. přenesená",J90,0)</f>
        <v>0</v>
      </c>
      <c r="BH90" s="154">
        <f aca="true" t="shared" si="7" ref="BH90:BH97">IF(N90="sníž. přenesená",J90,0)</f>
        <v>0</v>
      </c>
      <c r="BI90" s="154">
        <f aca="true" t="shared" si="8" ref="BI90:BI97">IF(N90="nulová",J90,0)</f>
        <v>0</v>
      </c>
      <c r="BJ90" s="19" t="s">
        <v>80</v>
      </c>
      <c r="BK90" s="154">
        <f aca="true" t="shared" si="9" ref="BK90:BK97">ROUND(I90*H90,2)</f>
        <v>0</v>
      </c>
      <c r="BL90" s="19" t="s">
        <v>160</v>
      </c>
      <c r="BM90" s="153" t="s">
        <v>292</v>
      </c>
    </row>
    <row r="91" spans="1:65" s="2" customFormat="1" ht="16.5" customHeight="1">
      <c r="A91" s="34"/>
      <c r="B91" s="140"/>
      <c r="C91" s="141" t="s">
        <v>171</v>
      </c>
      <c r="D91" s="141" t="s">
        <v>147</v>
      </c>
      <c r="E91" s="142" t="s">
        <v>3267</v>
      </c>
      <c r="F91" s="143" t="s">
        <v>3268</v>
      </c>
      <c r="G91" s="144" t="s">
        <v>409</v>
      </c>
      <c r="H91" s="145">
        <v>10</v>
      </c>
      <c r="I91" s="146"/>
      <c r="J91" s="147">
        <f t="shared" si="0"/>
        <v>0</v>
      </c>
      <c r="K91" s="148"/>
      <c r="L91" s="35"/>
      <c r="M91" s="149" t="s">
        <v>3</v>
      </c>
      <c r="N91" s="150" t="s">
        <v>43</v>
      </c>
      <c r="O91" s="55"/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160</v>
      </c>
      <c r="AT91" s="153" t="s">
        <v>147</v>
      </c>
      <c r="AU91" s="153" t="s">
        <v>80</v>
      </c>
      <c r="AY91" s="19" t="s">
        <v>144</v>
      </c>
      <c r="BE91" s="154">
        <f t="shared" si="4"/>
        <v>0</v>
      </c>
      <c r="BF91" s="154">
        <f t="shared" si="5"/>
        <v>0</v>
      </c>
      <c r="BG91" s="154">
        <f t="shared" si="6"/>
        <v>0</v>
      </c>
      <c r="BH91" s="154">
        <f t="shared" si="7"/>
        <v>0</v>
      </c>
      <c r="BI91" s="154">
        <f t="shared" si="8"/>
        <v>0</v>
      </c>
      <c r="BJ91" s="19" t="s">
        <v>80</v>
      </c>
      <c r="BK91" s="154">
        <f t="shared" si="9"/>
        <v>0</v>
      </c>
      <c r="BL91" s="19" t="s">
        <v>160</v>
      </c>
      <c r="BM91" s="153" t="s">
        <v>305</v>
      </c>
    </row>
    <row r="92" spans="1:65" s="2" customFormat="1" ht="16.5" customHeight="1">
      <c r="A92" s="34"/>
      <c r="B92" s="140"/>
      <c r="C92" s="141" t="s">
        <v>175</v>
      </c>
      <c r="D92" s="141" t="s">
        <v>147</v>
      </c>
      <c r="E92" s="142" t="s">
        <v>3161</v>
      </c>
      <c r="F92" s="143" t="s">
        <v>3162</v>
      </c>
      <c r="G92" s="144" t="s">
        <v>409</v>
      </c>
      <c r="H92" s="145">
        <v>6</v>
      </c>
      <c r="I92" s="146"/>
      <c r="J92" s="147">
        <f t="shared" si="0"/>
        <v>0</v>
      </c>
      <c r="K92" s="148"/>
      <c r="L92" s="35"/>
      <c r="M92" s="149" t="s">
        <v>3</v>
      </c>
      <c r="N92" s="150" t="s">
        <v>43</v>
      </c>
      <c r="O92" s="55"/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160</v>
      </c>
      <c r="AT92" s="153" t="s">
        <v>147</v>
      </c>
      <c r="AU92" s="153" t="s">
        <v>80</v>
      </c>
      <c r="AY92" s="19" t="s">
        <v>144</v>
      </c>
      <c r="BE92" s="154">
        <f t="shared" si="4"/>
        <v>0</v>
      </c>
      <c r="BF92" s="154">
        <f t="shared" si="5"/>
        <v>0</v>
      </c>
      <c r="BG92" s="154">
        <f t="shared" si="6"/>
        <v>0</v>
      </c>
      <c r="BH92" s="154">
        <f t="shared" si="7"/>
        <v>0</v>
      </c>
      <c r="BI92" s="154">
        <f t="shared" si="8"/>
        <v>0</v>
      </c>
      <c r="BJ92" s="19" t="s">
        <v>80</v>
      </c>
      <c r="BK92" s="154">
        <f t="shared" si="9"/>
        <v>0</v>
      </c>
      <c r="BL92" s="19" t="s">
        <v>160</v>
      </c>
      <c r="BM92" s="153" t="s">
        <v>313</v>
      </c>
    </row>
    <row r="93" spans="1:65" s="2" customFormat="1" ht="16.5" customHeight="1">
      <c r="A93" s="34"/>
      <c r="B93" s="140"/>
      <c r="C93" s="141" t="s">
        <v>179</v>
      </c>
      <c r="D93" s="141" t="s">
        <v>147</v>
      </c>
      <c r="E93" s="142" t="s">
        <v>3165</v>
      </c>
      <c r="F93" s="143" t="s">
        <v>3166</v>
      </c>
      <c r="G93" s="144" t="s">
        <v>409</v>
      </c>
      <c r="H93" s="145">
        <v>12</v>
      </c>
      <c r="I93" s="146"/>
      <c r="J93" s="147">
        <f t="shared" si="0"/>
        <v>0</v>
      </c>
      <c r="K93" s="148"/>
      <c r="L93" s="35"/>
      <c r="M93" s="149" t="s">
        <v>3</v>
      </c>
      <c r="N93" s="150" t="s">
        <v>43</v>
      </c>
      <c r="O93" s="55"/>
      <c r="P93" s="151">
        <f t="shared" si="1"/>
        <v>0</v>
      </c>
      <c r="Q93" s="151">
        <v>0</v>
      </c>
      <c r="R93" s="151">
        <f t="shared" si="2"/>
        <v>0</v>
      </c>
      <c r="S93" s="151">
        <v>0</v>
      </c>
      <c r="T93" s="152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80</v>
      </c>
      <c r="AY93" s="19" t="s">
        <v>144</v>
      </c>
      <c r="BE93" s="154">
        <f t="shared" si="4"/>
        <v>0</v>
      </c>
      <c r="BF93" s="154">
        <f t="shared" si="5"/>
        <v>0</v>
      </c>
      <c r="BG93" s="154">
        <f t="shared" si="6"/>
        <v>0</v>
      </c>
      <c r="BH93" s="154">
        <f t="shared" si="7"/>
        <v>0</v>
      </c>
      <c r="BI93" s="154">
        <f t="shared" si="8"/>
        <v>0</v>
      </c>
      <c r="BJ93" s="19" t="s">
        <v>80</v>
      </c>
      <c r="BK93" s="154">
        <f t="shared" si="9"/>
        <v>0</v>
      </c>
      <c r="BL93" s="19" t="s">
        <v>160</v>
      </c>
      <c r="BM93" s="153" t="s">
        <v>334</v>
      </c>
    </row>
    <row r="94" spans="1:65" s="2" customFormat="1" ht="16.5" customHeight="1">
      <c r="A94" s="34"/>
      <c r="B94" s="140"/>
      <c r="C94" s="141" t="s">
        <v>183</v>
      </c>
      <c r="D94" s="141" t="s">
        <v>147</v>
      </c>
      <c r="E94" s="142" t="s">
        <v>3167</v>
      </c>
      <c r="F94" s="143" t="s">
        <v>3168</v>
      </c>
      <c r="G94" s="144" t="s">
        <v>409</v>
      </c>
      <c r="H94" s="145">
        <v>12</v>
      </c>
      <c r="I94" s="146"/>
      <c r="J94" s="147">
        <f t="shared" si="0"/>
        <v>0</v>
      </c>
      <c r="K94" s="148"/>
      <c r="L94" s="35"/>
      <c r="M94" s="149" t="s">
        <v>3</v>
      </c>
      <c r="N94" s="150" t="s">
        <v>43</v>
      </c>
      <c r="O94" s="55"/>
      <c r="P94" s="151">
        <f t="shared" si="1"/>
        <v>0</v>
      </c>
      <c r="Q94" s="151">
        <v>0</v>
      </c>
      <c r="R94" s="151">
        <f t="shared" si="2"/>
        <v>0</v>
      </c>
      <c r="S94" s="151">
        <v>0</v>
      </c>
      <c r="T94" s="152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160</v>
      </c>
      <c r="AT94" s="153" t="s">
        <v>147</v>
      </c>
      <c r="AU94" s="153" t="s">
        <v>80</v>
      </c>
      <c r="AY94" s="19" t="s">
        <v>144</v>
      </c>
      <c r="BE94" s="154">
        <f t="shared" si="4"/>
        <v>0</v>
      </c>
      <c r="BF94" s="154">
        <f t="shared" si="5"/>
        <v>0</v>
      </c>
      <c r="BG94" s="154">
        <f t="shared" si="6"/>
        <v>0</v>
      </c>
      <c r="BH94" s="154">
        <f t="shared" si="7"/>
        <v>0</v>
      </c>
      <c r="BI94" s="154">
        <f t="shared" si="8"/>
        <v>0</v>
      </c>
      <c r="BJ94" s="19" t="s">
        <v>80</v>
      </c>
      <c r="BK94" s="154">
        <f t="shared" si="9"/>
        <v>0</v>
      </c>
      <c r="BL94" s="19" t="s">
        <v>160</v>
      </c>
      <c r="BM94" s="153" t="s">
        <v>349</v>
      </c>
    </row>
    <row r="95" spans="1:65" s="2" customFormat="1" ht="16.5" customHeight="1">
      <c r="A95" s="34"/>
      <c r="B95" s="140"/>
      <c r="C95" s="141" t="s">
        <v>286</v>
      </c>
      <c r="D95" s="141" t="s">
        <v>147</v>
      </c>
      <c r="E95" s="142" t="s">
        <v>3269</v>
      </c>
      <c r="F95" s="143" t="s">
        <v>3270</v>
      </c>
      <c r="G95" s="144" t="s">
        <v>2615</v>
      </c>
      <c r="H95" s="145">
        <v>80</v>
      </c>
      <c r="I95" s="146"/>
      <c r="J95" s="147">
        <f t="shared" si="0"/>
        <v>0</v>
      </c>
      <c r="K95" s="148"/>
      <c r="L95" s="35"/>
      <c r="M95" s="149" t="s">
        <v>3</v>
      </c>
      <c r="N95" s="150" t="s">
        <v>43</v>
      </c>
      <c r="O95" s="55"/>
      <c r="P95" s="151">
        <f t="shared" si="1"/>
        <v>0</v>
      </c>
      <c r="Q95" s="151">
        <v>0</v>
      </c>
      <c r="R95" s="151">
        <f t="shared" si="2"/>
        <v>0</v>
      </c>
      <c r="S95" s="151">
        <v>0</v>
      </c>
      <c r="T95" s="152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3" t="s">
        <v>160</v>
      </c>
      <c r="AT95" s="153" t="s">
        <v>147</v>
      </c>
      <c r="AU95" s="153" t="s">
        <v>80</v>
      </c>
      <c r="AY95" s="19" t="s">
        <v>144</v>
      </c>
      <c r="BE95" s="154">
        <f t="shared" si="4"/>
        <v>0</v>
      </c>
      <c r="BF95" s="154">
        <f t="shared" si="5"/>
        <v>0</v>
      </c>
      <c r="BG95" s="154">
        <f t="shared" si="6"/>
        <v>0</v>
      </c>
      <c r="BH95" s="154">
        <f t="shared" si="7"/>
        <v>0</v>
      </c>
      <c r="BI95" s="154">
        <f t="shared" si="8"/>
        <v>0</v>
      </c>
      <c r="BJ95" s="19" t="s">
        <v>80</v>
      </c>
      <c r="BK95" s="154">
        <f t="shared" si="9"/>
        <v>0</v>
      </c>
      <c r="BL95" s="19" t="s">
        <v>160</v>
      </c>
      <c r="BM95" s="153" t="s">
        <v>362</v>
      </c>
    </row>
    <row r="96" spans="1:65" s="2" customFormat="1" ht="16.5" customHeight="1">
      <c r="A96" s="34"/>
      <c r="B96" s="140"/>
      <c r="C96" s="141" t="s">
        <v>292</v>
      </c>
      <c r="D96" s="141" t="s">
        <v>147</v>
      </c>
      <c r="E96" s="142" t="s">
        <v>3173</v>
      </c>
      <c r="F96" s="143" t="s">
        <v>3174</v>
      </c>
      <c r="G96" s="144" t="s">
        <v>3142</v>
      </c>
      <c r="H96" s="145">
        <v>1</v>
      </c>
      <c r="I96" s="146"/>
      <c r="J96" s="147">
        <f t="shared" si="0"/>
        <v>0</v>
      </c>
      <c r="K96" s="148"/>
      <c r="L96" s="35"/>
      <c r="M96" s="149" t="s">
        <v>3</v>
      </c>
      <c r="N96" s="150" t="s">
        <v>43</v>
      </c>
      <c r="O96" s="55"/>
      <c r="P96" s="151">
        <f t="shared" si="1"/>
        <v>0</v>
      </c>
      <c r="Q96" s="151">
        <v>0</v>
      </c>
      <c r="R96" s="151">
        <f t="shared" si="2"/>
        <v>0</v>
      </c>
      <c r="S96" s="151">
        <v>0</v>
      </c>
      <c r="T96" s="152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160</v>
      </c>
      <c r="AT96" s="153" t="s">
        <v>147</v>
      </c>
      <c r="AU96" s="153" t="s">
        <v>80</v>
      </c>
      <c r="AY96" s="19" t="s">
        <v>144</v>
      </c>
      <c r="BE96" s="154">
        <f t="shared" si="4"/>
        <v>0</v>
      </c>
      <c r="BF96" s="154">
        <f t="shared" si="5"/>
        <v>0</v>
      </c>
      <c r="BG96" s="154">
        <f t="shared" si="6"/>
        <v>0</v>
      </c>
      <c r="BH96" s="154">
        <f t="shared" si="7"/>
        <v>0</v>
      </c>
      <c r="BI96" s="154">
        <f t="shared" si="8"/>
        <v>0</v>
      </c>
      <c r="BJ96" s="19" t="s">
        <v>80</v>
      </c>
      <c r="BK96" s="154">
        <f t="shared" si="9"/>
        <v>0</v>
      </c>
      <c r="BL96" s="19" t="s">
        <v>160</v>
      </c>
      <c r="BM96" s="153" t="s">
        <v>377</v>
      </c>
    </row>
    <row r="97" spans="1:65" s="2" customFormat="1" ht="16.5" customHeight="1">
      <c r="A97" s="34"/>
      <c r="B97" s="140"/>
      <c r="C97" s="141" t="s">
        <v>297</v>
      </c>
      <c r="D97" s="141" t="s">
        <v>147</v>
      </c>
      <c r="E97" s="142" t="s">
        <v>3233</v>
      </c>
      <c r="F97" s="143" t="s">
        <v>3178</v>
      </c>
      <c r="G97" s="144" t="s">
        <v>3142</v>
      </c>
      <c r="H97" s="145">
        <v>1</v>
      </c>
      <c r="I97" s="146"/>
      <c r="J97" s="147">
        <f t="shared" si="0"/>
        <v>0</v>
      </c>
      <c r="K97" s="148"/>
      <c r="L97" s="35"/>
      <c r="M97" s="149" t="s">
        <v>3</v>
      </c>
      <c r="N97" s="150" t="s">
        <v>43</v>
      </c>
      <c r="O97" s="55"/>
      <c r="P97" s="151">
        <f t="shared" si="1"/>
        <v>0</v>
      </c>
      <c r="Q97" s="151">
        <v>0</v>
      </c>
      <c r="R97" s="151">
        <f t="shared" si="2"/>
        <v>0</v>
      </c>
      <c r="S97" s="151">
        <v>0</v>
      </c>
      <c r="T97" s="152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160</v>
      </c>
      <c r="AT97" s="153" t="s">
        <v>147</v>
      </c>
      <c r="AU97" s="153" t="s">
        <v>80</v>
      </c>
      <c r="AY97" s="19" t="s">
        <v>144</v>
      </c>
      <c r="BE97" s="154">
        <f t="shared" si="4"/>
        <v>0</v>
      </c>
      <c r="BF97" s="154">
        <f t="shared" si="5"/>
        <v>0</v>
      </c>
      <c r="BG97" s="154">
        <f t="shared" si="6"/>
        <v>0</v>
      </c>
      <c r="BH97" s="154">
        <f t="shared" si="7"/>
        <v>0</v>
      </c>
      <c r="BI97" s="154">
        <f t="shared" si="8"/>
        <v>0</v>
      </c>
      <c r="BJ97" s="19" t="s">
        <v>80</v>
      </c>
      <c r="BK97" s="154">
        <f t="shared" si="9"/>
        <v>0</v>
      </c>
      <c r="BL97" s="19" t="s">
        <v>160</v>
      </c>
      <c r="BM97" s="153" t="s">
        <v>385</v>
      </c>
    </row>
    <row r="98" spans="2:63" s="12" customFormat="1" ht="22.9" customHeight="1">
      <c r="B98" s="127"/>
      <c r="D98" s="128" t="s">
        <v>71</v>
      </c>
      <c r="E98" s="138" t="s">
        <v>3179</v>
      </c>
      <c r="F98" s="138" t="s">
        <v>3180</v>
      </c>
      <c r="I98" s="130"/>
      <c r="J98" s="139">
        <f>BK98</f>
        <v>0</v>
      </c>
      <c r="L98" s="127"/>
      <c r="M98" s="132"/>
      <c r="N98" s="133"/>
      <c r="O98" s="133"/>
      <c r="P98" s="134">
        <f>SUM(P99:P110)</f>
        <v>0</v>
      </c>
      <c r="Q98" s="133"/>
      <c r="R98" s="134">
        <f>SUM(R99:R110)</f>
        <v>0</v>
      </c>
      <c r="S98" s="133"/>
      <c r="T98" s="135">
        <f>SUM(T99:T110)</f>
        <v>0</v>
      </c>
      <c r="AR98" s="128" t="s">
        <v>160</v>
      </c>
      <c r="AT98" s="136" t="s">
        <v>71</v>
      </c>
      <c r="AU98" s="136" t="s">
        <v>80</v>
      </c>
      <c r="AY98" s="128" t="s">
        <v>144</v>
      </c>
      <c r="BK98" s="137">
        <f>SUM(BK99:BK110)</f>
        <v>0</v>
      </c>
    </row>
    <row r="99" spans="1:65" s="2" customFormat="1" ht="16.5" customHeight="1">
      <c r="A99" s="34"/>
      <c r="B99" s="140"/>
      <c r="C99" s="141" t="s">
        <v>305</v>
      </c>
      <c r="D99" s="141" t="s">
        <v>147</v>
      </c>
      <c r="E99" s="142" t="s">
        <v>3271</v>
      </c>
      <c r="F99" s="143" t="s">
        <v>3182</v>
      </c>
      <c r="G99" s="144" t="s">
        <v>3142</v>
      </c>
      <c r="H99" s="145">
        <v>1</v>
      </c>
      <c r="I99" s="146"/>
      <c r="J99" s="147">
        <f aca="true" t="shared" si="10" ref="J99:J110">ROUND(I99*H99,2)</f>
        <v>0</v>
      </c>
      <c r="K99" s="148"/>
      <c r="L99" s="35"/>
      <c r="M99" s="149" t="s">
        <v>3</v>
      </c>
      <c r="N99" s="150" t="s">
        <v>43</v>
      </c>
      <c r="O99" s="55"/>
      <c r="P99" s="151">
        <f aca="true" t="shared" si="11" ref="P99:P110">O99*H99</f>
        <v>0</v>
      </c>
      <c r="Q99" s="151">
        <v>0</v>
      </c>
      <c r="R99" s="151">
        <f aca="true" t="shared" si="12" ref="R99:R110">Q99*H99</f>
        <v>0</v>
      </c>
      <c r="S99" s="151">
        <v>0</v>
      </c>
      <c r="T99" s="152">
        <f aca="true" t="shared" si="13" ref="T99:T110"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160</v>
      </c>
      <c r="AT99" s="153" t="s">
        <v>147</v>
      </c>
      <c r="AU99" s="153" t="s">
        <v>82</v>
      </c>
      <c r="AY99" s="19" t="s">
        <v>144</v>
      </c>
      <c r="BE99" s="154">
        <f aca="true" t="shared" si="14" ref="BE99:BE110">IF(N99="základní",J99,0)</f>
        <v>0</v>
      </c>
      <c r="BF99" s="154">
        <f aca="true" t="shared" si="15" ref="BF99:BF110">IF(N99="snížená",J99,0)</f>
        <v>0</v>
      </c>
      <c r="BG99" s="154">
        <f aca="true" t="shared" si="16" ref="BG99:BG110">IF(N99="zákl. přenesená",J99,0)</f>
        <v>0</v>
      </c>
      <c r="BH99" s="154">
        <f aca="true" t="shared" si="17" ref="BH99:BH110">IF(N99="sníž. přenesená",J99,0)</f>
        <v>0</v>
      </c>
      <c r="BI99" s="154">
        <f aca="true" t="shared" si="18" ref="BI99:BI110">IF(N99="nulová",J99,0)</f>
        <v>0</v>
      </c>
      <c r="BJ99" s="19" t="s">
        <v>80</v>
      </c>
      <c r="BK99" s="154">
        <f aca="true" t="shared" si="19" ref="BK99:BK110">ROUND(I99*H99,2)</f>
        <v>0</v>
      </c>
      <c r="BL99" s="19" t="s">
        <v>160</v>
      </c>
      <c r="BM99" s="153" t="s">
        <v>3272</v>
      </c>
    </row>
    <row r="100" spans="1:65" s="2" customFormat="1" ht="16.5" customHeight="1">
      <c r="A100" s="34"/>
      <c r="B100" s="140"/>
      <c r="C100" s="141" t="s">
        <v>9</v>
      </c>
      <c r="D100" s="141" t="s">
        <v>147</v>
      </c>
      <c r="E100" s="142" t="s">
        <v>3184</v>
      </c>
      <c r="F100" s="143" t="s">
        <v>3185</v>
      </c>
      <c r="G100" s="144" t="s">
        <v>3142</v>
      </c>
      <c r="H100" s="145">
        <v>1</v>
      </c>
      <c r="I100" s="146"/>
      <c r="J100" s="147">
        <f t="shared" si="10"/>
        <v>0</v>
      </c>
      <c r="K100" s="148"/>
      <c r="L100" s="35"/>
      <c r="M100" s="149" t="s">
        <v>3</v>
      </c>
      <c r="N100" s="150" t="s">
        <v>43</v>
      </c>
      <c r="O100" s="55"/>
      <c r="P100" s="151">
        <f t="shared" si="11"/>
        <v>0</v>
      </c>
      <c r="Q100" s="151">
        <v>0</v>
      </c>
      <c r="R100" s="151">
        <f t="shared" si="12"/>
        <v>0</v>
      </c>
      <c r="S100" s="151">
        <v>0</v>
      </c>
      <c r="T100" s="152">
        <f t="shared" si="1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160</v>
      </c>
      <c r="AT100" s="153" t="s">
        <v>147</v>
      </c>
      <c r="AU100" s="153" t="s">
        <v>82</v>
      </c>
      <c r="AY100" s="19" t="s">
        <v>144</v>
      </c>
      <c r="BE100" s="154">
        <f t="shared" si="14"/>
        <v>0</v>
      </c>
      <c r="BF100" s="154">
        <f t="shared" si="15"/>
        <v>0</v>
      </c>
      <c r="BG100" s="154">
        <f t="shared" si="16"/>
        <v>0</v>
      </c>
      <c r="BH100" s="154">
        <f t="shared" si="17"/>
        <v>0</v>
      </c>
      <c r="BI100" s="154">
        <f t="shared" si="18"/>
        <v>0</v>
      </c>
      <c r="BJ100" s="19" t="s">
        <v>80</v>
      </c>
      <c r="BK100" s="154">
        <f t="shared" si="19"/>
        <v>0</v>
      </c>
      <c r="BL100" s="19" t="s">
        <v>160</v>
      </c>
      <c r="BM100" s="153" t="s">
        <v>3273</v>
      </c>
    </row>
    <row r="101" spans="1:65" s="2" customFormat="1" ht="16.5" customHeight="1">
      <c r="A101" s="34"/>
      <c r="B101" s="140"/>
      <c r="C101" s="141" t="s">
        <v>313</v>
      </c>
      <c r="D101" s="141" t="s">
        <v>147</v>
      </c>
      <c r="E101" s="142" t="s">
        <v>3237</v>
      </c>
      <c r="F101" s="143" t="s">
        <v>3238</v>
      </c>
      <c r="G101" s="144" t="s">
        <v>3142</v>
      </c>
      <c r="H101" s="145">
        <v>1</v>
      </c>
      <c r="I101" s="146"/>
      <c r="J101" s="147">
        <f t="shared" si="10"/>
        <v>0</v>
      </c>
      <c r="K101" s="148"/>
      <c r="L101" s="35"/>
      <c r="M101" s="149" t="s">
        <v>3</v>
      </c>
      <c r="N101" s="150" t="s">
        <v>43</v>
      </c>
      <c r="O101" s="55"/>
      <c r="P101" s="151">
        <f t="shared" si="11"/>
        <v>0</v>
      </c>
      <c r="Q101" s="151">
        <v>0</v>
      </c>
      <c r="R101" s="151">
        <f t="shared" si="12"/>
        <v>0</v>
      </c>
      <c r="S101" s="151">
        <v>0</v>
      </c>
      <c r="T101" s="152">
        <f t="shared" si="1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160</v>
      </c>
      <c r="AT101" s="153" t="s">
        <v>147</v>
      </c>
      <c r="AU101" s="153" t="s">
        <v>82</v>
      </c>
      <c r="AY101" s="19" t="s">
        <v>144</v>
      </c>
      <c r="BE101" s="154">
        <f t="shared" si="14"/>
        <v>0</v>
      </c>
      <c r="BF101" s="154">
        <f t="shared" si="15"/>
        <v>0</v>
      </c>
      <c r="BG101" s="154">
        <f t="shared" si="16"/>
        <v>0</v>
      </c>
      <c r="BH101" s="154">
        <f t="shared" si="17"/>
        <v>0</v>
      </c>
      <c r="BI101" s="154">
        <f t="shared" si="18"/>
        <v>0</v>
      </c>
      <c r="BJ101" s="19" t="s">
        <v>80</v>
      </c>
      <c r="BK101" s="154">
        <f t="shared" si="19"/>
        <v>0</v>
      </c>
      <c r="BL101" s="19" t="s">
        <v>160</v>
      </c>
      <c r="BM101" s="153" t="s">
        <v>3274</v>
      </c>
    </row>
    <row r="102" spans="1:65" s="2" customFormat="1" ht="16.5" customHeight="1">
      <c r="A102" s="34"/>
      <c r="B102" s="140"/>
      <c r="C102" s="141" t="s">
        <v>321</v>
      </c>
      <c r="D102" s="141" t="s">
        <v>147</v>
      </c>
      <c r="E102" s="142" t="s">
        <v>3190</v>
      </c>
      <c r="F102" s="143" t="s">
        <v>3191</v>
      </c>
      <c r="G102" s="144" t="s">
        <v>3142</v>
      </c>
      <c r="H102" s="145">
        <v>1</v>
      </c>
      <c r="I102" s="146"/>
      <c r="J102" s="147">
        <f t="shared" si="10"/>
        <v>0</v>
      </c>
      <c r="K102" s="148"/>
      <c r="L102" s="35"/>
      <c r="M102" s="149" t="s">
        <v>3</v>
      </c>
      <c r="N102" s="150" t="s">
        <v>43</v>
      </c>
      <c r="O102" s="55"/>
      <c r="P102" s="151">
        <f t="shared" si="11"/>
        <v>0</v>
      </c>
      <c r="Q102" s="151">
        <v>0</v>
      </c>
      <c r="R102" s="151">
        <f t="shared" si="12"/>
        <v>0</v>
      </c>
      <c r="S102" s="151">
        <v>0</v>
      </c>
      <c r="T102" s="152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82</v>
      </c>
      <c r="AY102" s="19" t="s">
        <v>144</v>
      </c>
      <c r="BE102" s="154">
        <f t="shared" si="14"/>
        <v>0</v>
      </c>
      <c r="BF102" s="154">
        <f t="shared" si="15"/>
        <v>0</v>
      </c>
      <c r="BG102" s="154">
        <f t="shared" si="16"/>
        <v>0</v>
      </c>
      <c r="BH102" s="154">
        <f t="shared" si="17"/>
        <v>0</v>
      </c>
      <c r="BI102" s="154">
        <f t="shared" si="18"/>
        <v>0</v>
      </c>
      <c r="BJ102" s="19" t="s">
        <v>80</v>
      </c>
      <c r="BK102" s="154">
        <f t="shared" si="19"/>
        <v>0</v>
      </c>
      <c r="BL102" s="19" t="s">
        <v>160</v>
      </c>
      <c r="BM102" s="153" t="s">
        <v>3275</v>
      </c>
    </row>
    <row r="103" spans="1:65" s="2" customFormat="1" ht="16.5" customHeight="1">
      <c r="A103" s="34"/>
      <c r="B103" s="140"/>
      <c r="C103" s="141" t="s">
        <v>334</v>
      </c>
      <c r="D103" s="141" t="s">
        <v>147</v>
      </c>
      <c r="E103" s="142" t="s">
        <v>3276</v>
      </c>
      <c r="F103" s="143" t="s">
        <v>3194</v>
      </c>
      <c r="G103" s="144" t="s">
        <v>3142</v>
      </c>
      <c r="H103" s="145">
        <v>1</v>
      </c>
      <c r="I103" s="146"/>
      <c r="J103" s="147">
        <f t="shared" si="10"/>
        <v>0</v>
      </c>
      <c r="K103" s="148"/>
      <c r="L103" s="35"/>
      <c r="M103" s="149" t="s">
        <v>3</v>
      </c>
      <c r="N103" s="150" t="s">
        <v>43</v>
      </c>
      <c r="O103" s="55"/>
      <c r="P103" s="151">
        <f t="shared" si="11"/>
        <v>0</v>
      </c>
      <c r="Q103" s="151">
        <v>0</v>
      </c>
      <c r="R103" s="151">
        <f t="shared" si="12"/>
        <v>0</v>
      </c>
      <c r="S103" s="151">
        <v>0</v>
      </c>
      <c r="T103" s="152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160</v>
      </c>
      <c r="AT103" s="153" t="s">
        <v>147</v>
      </c>
      <c r="AU103" s="153" t="s">
        <v>82</v>
      </c>
      <c r="AY103" s="19" t="s">
        <v>144</v>
      </c>
      <c r="BE103" s="154">
        <f t="shared" si="14"/>
        <v>0</v>
      </c>
      <c r="BF103" s="154">
        <f t="shared" si="15"/>
        <v>0</v>
      </c>
      <c r="BG103" s="154">
        <f t="shared" si="16"/>
        <v>0</v>
      </c>
      <c r="BH103" s="154">
        <f t="shared" si="17"/>
        <v>0</v>
      </c>
      <c r="BI103" s="154">
        <f t="shared" si="18"/>
        <v>0</v>
      </c>
      <c r="BJ103" s="19" t="s">
        <v>80</v>
      </c>
      <c r="BK103" s="154">
        <f t="shared" si="19"/>
        <v>0</v>
      </c>
      <c r="BL103" s="19" t="s">
        <v>160</v>
      </c>
      <c r="BM103" s="153" t="s">
        <v>3277</v>
      </c>
    </row>
    <row r="104" spans="1:65" s="2" customFormat="1" ht="16.5" customHeight="1">
      <c r="A104" s="34"/>
      <c r="B104" s="140"/>
      <c r="C104" s="141" t="s">
        <v>342</v>
      </c>
      <c r="D104" s="141" t="s">
        <v>147</v>
      </c>
      <c r="E104" s="142" t="s">
        <v>3278</v>
      </c>
      <c r="F104" s="143" t="s">
        <v>3197</v>
      </c>
      <c r="G104" s="144" t="s">
        <v>3142</v>
      </c>
      <c r="H104" s="145">
        <v>1</v>
      </c>
      <c r="I104" s="146"/>
      <c r="J104" s="147">
        <f t="shared" si="10"/>
        <v>0</v>
      </c>
      <c r="K104" s="148"/>
      <c r="L104" s="35"/>
      <c r="M104" s="149" t="s">
        <v>3</v>
      </c>
      <c r="N104" s="150" t="s">
        <v>43</v>
      </c>
      <c r="O104" s="55"/>
      <c r="P104" s="151">
        <f t="shared" si="11"/>
        <v>0</v>
      </c>
      <c r="Q104" s="151">
        <v>0</v>
      </c>
      <c r="R104" s="151">
        <f t="shared" si="12"/>
        <v>0</v>
      </c>
      <c r="S104" s="151">
        <v>0</v>
      </c>
      <c r="T104" s="152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160</v>
      </c>
      <c r="AT104" s="153" t="s">
        <v>147</v>
      </c>
      <c r="AU104" s="153" t="s">
        <v>82</v>
      </c>
      <c r="AY104" s="19" t="s">
        <v>144</v>
      </c>
      <c r="BE104" s="154">
        <f t="shared" si="14"/>
        <v>0</v>
      </c>
      <c r="BF104" s="154">
        <f t="shared" si="15"/>
        <v>0</v>
      </c>
      <c r="BG104" s="154">
        <f t="shared" si="16"/>
        <v>0</v>
      </c>
      <c r="BH104" s="154">
        <f t="shared" si="17"/>
        <v>0</v>
      </c>
      <c r="BI104" s="154">
        <f t="shared" si="18"/>
        <v>0</v>
      </c>
      <c r="BJ104" s="19" t="s">
        <v>80</v>
      </c>
      <c r="BK104" s="154">
        <f t="shared" si="19"/>
        <v>0</v>
      </c>
      <c r="BL104" s="19" t="s">
        <v>160</v>
      </c>
      <c r="BM104" s="153" t="s">
        <v>3279</v>
      </c>
    </row>
    <row r="105" spans="1:65" s="2" customFormat="1" ht="16.5" customHeight="1">
      <c r="A105" s="34"/>
      <c r="B105" s="140"/>
      <c r="C105" s="141" t="s">
        <v>349</v>
      </c>
      <c r="D105" s="141" t="s">
        <v>147</v>
      </c>
      <c r="E105" s="142" t="s">
        <v>3199</v>
      </c>
      <c r="F105" s="143" t="s">
        <v>3200</v>
      </c>
      <c r="G105" s="144" t="s">
        <v>3142</v>
      </c>
      <c r="H105" s="145">
        <v>1</v>
      </c>
      <c r="I105" s="146"/>
      <c r="J105" s="147">
        <f t="shared" si="10"/>
        <v>0</v>
      </c>
      <c r="K105" s="148"/>
      <c r="L105" s="35"/>
      <c r="M105" s="149" t="s">
        <v>3</v>
      </c>
      <c r="N105" s="150" t="s">
        <v>43</v>
      </c>
      <c r="O105" s="55"/>
      <c r="P105" s="151">
        <f t="shared" si="11"/>
        <v>0</v>
      </c>
      <c r="Q105" s="151">
        <v>0</v>
      </c>
      <c r="R105" s="151">
        <f t="shared" si="12"/>
        <v>0</v>
      </c>
      <c r="S105" s="151">
        <v>0</v>
      </c>
      <c r="T105" s="152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160</v>
      </c>
      <c r="AT105" s="153" t="s">
        <v>147</v>
      </c>
      <c r="AU105" s="153" t="s">
        <v>82</v>
      </c>
      <c r="AY105" s="19" t="s">
        <v>144</v>
      </c>
      <c r="BE105" s="154">
        <f t="shared" si="14"/>
        <v>0</v>
      </c>
      <c r="BF105" s="154">
        <f t="shared" si="15"/>
        <v>0</v>
      </c>
      <c r="BG105" s="154">
        <f t="shared" si="16"/>
        <v>0</v>
      </c>
      <c r="BH105" s="154">
        <f t="shared" si="17"/>
        <v>0</v>
      </c>
      <c r="BI105" s="154">
        <f t="shared" si="18"/>
        <v>0</v>
      </c>
      <c r="BJ105" s="19" t="s">
        <v>80</v>
      </c>
      <c r="BK105" s="154">
        <f t="shared" si="19"/>
        <v>0</v>
      </c>
      <c r="BL105" s="19" t="s">
        <v>160</v>
      </c>
      <c r="BM105" s="153" t="s">
        <v>3280</v>
      </c>
    </row>
    <row r="106" spans="1:65" s="2" customFormat="1" ht="16.5" customHeight="1">
      <c r="A106" s="34"/>
      <c r="B106" s="140"/>
      <c r="C106" s="141" t="s">
        <v>8</v>
      </c>
      <c r="D106" s="141" t="s">
        <v>147</v>
      </c>
      <c r="E106" s="142" t="s">
        <v>3281</v>
      </c>
      <c r="F106" s="143" t="s">
        <v>3203</v>
      </c>
      <c r="G106" s="144" t="s">
        <v>3142</v>
      </c>
      <c r="H106" s="145">
        <v>1</v>
      </c>
      <c r="I106" s="146"/>
      <c r="J106" s="147">
        <f t="shared" si="10"/>
        <v>0</v>
      </c>
      <c r="K106" s="148"/>
      <c r="L106" s="35"/>
      <c r="M106" s="149" t="s">
        <v>3</v>
      </c>
      <c r="N106" s="150" t="s">
        <v>43</v>
      </c>
      <c r="O106" s="55"/>
      <c r="P106" s="151">
        <f t="shared" si="11"/>
        <v>0</v>
      </c>
      <c r="Q106" s="151">
        <v>0</v>
      </c>
      <c r="R106" s="151">
        <f t="shared" si="12"/>
        <v>0</v>
      </c>
      <c r="S106" s="151">
        <v>0</v>
      </c>
      <c r="T106" s="152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160</v>
      </c>
      <c r="AT106" s="153" t="s">
        <v>147</v>
      </c>
      <c r="AU106" s="153" t="s">
        <v>82</v>
      </c>
      <c r="AY106" s="19" t="s">
        <v>144</v>
      </c>
      <c r="BE106" s="154">
        <f t="shared" si="14"/>
        <v>0</v>
      </c>
      <c r="BF106" s="154">
        <f t="shared" si="15"/>
        <v>0</v>
      </c>
      <c r="BG106" s="154">
        <f t="shared" si="16"/>
        <v>0</v>
      </c>
      <c r="BH106" s="154">
        <f t="shared" si="17"/>
        <v>0</v>
      </c>
      <c r="BI106" s="154">
        <f t="shared" si="18"/>
        <v>0</v>
      </c>
      <c r="BJ106" s="19" t="s">
        <v>80</v>
      </c>
      <c r="BK106" s="154">
        <f t="shared" si="19"/>
        <v>0</v>
      </c>
      <c r="BL106" s="19" t="s">
        <v>160</v>
      </c>
      <c r="BM106" s="153" t="s">
        <v>3282</v>
      </c>
    </row>
    <row r="107" spans="1:65" s="2" customFormat="1" ht="16.5" customHeight="1">
      <c r="A107" s="34"/>
      <c r="B107" s="140"/>
      <c r="C107" s="141" t="s">
        <v>362</v>
      </c>
      <c r="D107" s="141" t="s">
        <v>147</v>
      </c>
      <c r="E107" s="142" t="s">
        <v>3205</v>
      </c>
      <c r="F107" s="143" t="s">
        <v>3206</v>
      </c>
      <c r="G107" s="144" t="s">
        <v>3142</v>
      </c>
      <c r="H107" s="145">
        <v>1</v>
      </c>
      <c r="I107" s="146"/>
      <c r="J107" s="147">
        <f t="shared" si="10"/>
        <v>0</v>
      </c>
      <c r="K107" s="148"/>
      <c r="L107" s="35"/>
      <c r="M107" s="149" t="s">
        <v>3</v>
      </c>
      <c r="N107" s="150" t="s">
        <v>43</v>
      </c>
      <c r="O107" s="55"/>
      <c r="P107" s="151">
        <f t="shared" si="11"/>
        <v>0</v>
      </c>
      <c r="Q107" s="151">
        <v>0</v>
      </c>
      <c r="R107" s="151">
        <f t="shared" si="12"/>
        <v>0</v>
      </c>
      <c r="S107" s="151">
        <v>0</v>
      </c>
      <c r="T107" s="152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160</v>
      </c>
      <c r="AT107" s="153" t="s">
        <v>147</v>
      </c>
      <c r="AU107" s="153" t="s">
        <v>82</v>
      </c>
      <c r="AY107" s="19" t="s">
        <v>144</v>
      </c>
      <c r="BE107" s="154">
        <f t="shared" si="14"/>
        <v>0</v>
      </c>
      <c r="BF107" s="154">
        <f t="shared" si="15"/>
        <v>0</v>
      </c>
      <c r="BG107" s="154">
        <f t="shared" si="16"/>
        <v>0</v>
      </c>
      <c r="BH107" s="154">
        <f t="shared" si="17"/>
        <v>0</v>
      </c>
      <c r="BI107" s="154">
        <f t="shared" si="18"/>
        <v>0</v>
      </c>
      <c r="BJ107" s="19" t="s">
        <v>80</v>
      </c>
      <c r="BK107" s="154">
        <f t="shared" si="19"/>
        <v>0</v>
      </c>
      <c r="BL107" s="19" t="s">
        <v>160</v>
      </c>
      <c r="BM107" s="153" t="s">
        <v>3283</v>
      </c>
    </row>
    <row r="108" spans="1:65" s="2" customFormat="1" ht="16.5" customHeight="1">
      <c r="A108" s="34"/>
      <c r="B108" s="140"/>
      <c r="C108" s="141" t="s">
        <v>370</v>
      </c>
      <c r="D108" s="141" t="s">
        <v>147</v>
      </c>
      <c r="E108" s="142" t="s">
        <v>3208</v>
      </c>
      <c r="F108" s="143" t="s">
        <v>3209</v>
      </c>
      <c r="G108" s="144" t="s">
        <v>3142</v>
      </c>
      <c r="H108" s="145">
        <v>1</v>
      </c>
      <c r="I108" s="146"/>
      <c r="J108" s="147">
        <f t="shared" si="10"/>
        <v>0</v>
      </c>
      <c r="K108" s="148"/>
      <c r="L108" s="35"/>
      <c r="M108" s="149" t="s">
        <v>3</v>
      </c>
      <c r="N108" s="150" t="s">
        <v>43</v>
      </c>
      <c r="O108" s="55"/>
      <c r="P108" s="151">
        <f t="shared" si="11"/>
        <v>0</v>
      </c>
      <c r="Q108" s="151">
        <v>0</v>
      </c>
      <c r="R108" s="151">
        <f t="shared" si="12"/>
        <v>0</v>
      </c>
      <c r="S108" s="151">
        <v>0</v>
      </c>
      <c r="T108" s="152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160</v>
      </c>
      <c r="AT108" s="153" t="s">
        <v>147</v>
      </c>
      <c r="AU108" s="153" t="s">
        <v>82</v>
      </c>
      <c r="AY108" s="19" t="s">
        <v>144</v>
      </c>
      <c r="BE108" s="154">
        <f t="shared" si="14"/>
        <v>0</v>
      </c>
      <c r="BF108" s="154">
        <f t="shared" si="15"/>
        <v>0</v>
      </c>
      <c r="BG108" s="154">
        <f t="shared" si="16"/>
        <v>0</v>
      </c>
      <c r="BH108" s="154">
        <f t="shared" si="17"/>
        <v>0</v>
      </c>
      <c r="BI108" s="154">
        <f t="shared" si="18"/>
        <v>0</v>
      </c>
      <c r="BJ108" s="19" t="s">
        <v>80</v>
      </c>
      <c r="BK108" s="154">
        <f t="shared" si="19"/>
        <v>0</v>
      </c>
      <c r="BL108" s="19" t="s">
        <v>160</v>
      </c>
      <c r="BM108" s="153" t="s">
        <v>3284</v>
      </c>
    </row>
    <row r="109" spans="1:65" s="2" customFormat="1" ht="16.5" customHeight="1">
      <c r="A109" s="34"/>
      <c r="B109" s="140"/>
      <c r="C109" s="141" t="s">
        <v>377</v>
      </c>
      <c r="D109" s="141" t="s">
        <v>147</v>
      </c>
      <c r="E109" s="142" t="s">
        <v>3211</v>
      </c>
      <c r="F109" s="143" t="s">
        <v>3212</v>
      </c>
      <c r="G109" s="144" t="s">
        <v>3142</v>
      </c>
      <c r="H109" s="145">
        <v>1</v>
      </c>
      <c r="I109" s="146"/>
      <c r="J109" s="147">
        <f t="shared" si="10"/>
        <v>0</v>
      </c>
      <c r="K109" s="148"/>
      <c r="L109" s="35"/>
      <c r="M109" s="149" t="s">
        <v>3</v>
      </c>
      <c r="N109" s="150" t="s">
        <v>43</v>
      </c>
      <c r="O109" s="55"/>
      <c r="P109" s="151">
        <f t="shared" si="11"/>
        <v>0</v>
      </c>
      <c r="Q109" s="151">
        <v>0</v>
      </c>
      <c r="R109" s="151">
        <f t="shared" si="12"/>
        <v>0</v>
      </c>
      <c r="S109" s="151">
        <v>0</v>
      </c>
      <c r="T109" s="152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160</v>
      </c>
      <c r="AT109" s="153" t="s">
        <v>147</v>
      </c>
      <c r="AU109" s="153" t="s">
        <v>82</v>
      </c>
      <c r="AY109" s="19" t="s">
        <v>144</v>
      </c>
      <c r="BE109" s="154">
        <f t="shared" si="14"/>
        <v>0</v>
      </c>
      <c r="BF109" s="154">
        <f t="shared" si="15"/>
        <v>0</v>
      </c>
      <c r="BG109" s="154">
        <f t="shared" si="16"/>
        <v>0</v>
      </c>
      <c r="BH109" s="154">
        <f t="shared" si="17"/>
        <v>0</v>
      </c>
      <c r="BI109" s="154">
        <f t="shared" si="18"/>
        <v>0</v>
      </c>
      <c r="BJ109" s="19" t="s">
        <v>80</v>
      </c>
      <c r="BK109" s="154">
        <f t="shared" si="19"/>
        <v>0</v>
      </c>
      <c r="BL109" s="19" t="s">
        <v>160</v>
      </c>
      <c r="BM109" s="153" t="s">
        <v>3285</v>
      </c>
    </row>
    <row r="110" spans="1:65" s="2" customFormat="1" ht="16.5" customHeight="1">
      <c r="A110" s="34"/>
      <c r="B110" s="140"/>
      <c r="C110" s="141" t="s">
        <v>381</v>
      </c>
      <c r="D110" s="141" t="s">
        <v>147</v>
      </c>
      <c r="E110" s="142" t="s">
        <v>3286</v>
      </c>
      <c r="F110" s="143" t="s">
        <v>3215</v>
      </c>
      <c r="G110" s="144" t="s">
        <v>926</v>
      </c>
      <c r="H110" s="203"/>
      <c r="I110" s="146"/>
      <c r="J110" s="147">
        <f t="shared" si="10"/>
        <v>0</v>
      </c>
      <c r="K110" s="148"/>
      <c r="L110" s="35"/>
      <c r="M110" s="155" t="s">
        <v>3</v>
      </c>
      <c r="N110" s="156" t="s">
        <v>43</v>
      </c>
      <c r="O110" s="157"/>
      <c r="P110" s="158">
        <f t="shared" si="11"/>
        <v>0</v>
      </c>
      <c r="Q110" s="158">
        <v>0</v>
      </c>
      <c r="R110" s="158">
        <f t="shared" si="12"/>
        <v>0</v>
      </c>
      <c r="S110" s="158">
        <v>0</v>
      </c>
      <c r="T110" s="159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82</v>
      </c>
      <c r="AY110" s="19" t="s">
        <v>144</v>
      </c>
      <c r="BE110" s="154">
        <f t="shared" si="14"/>
        <v>0</v>
      </c>
      <c r="BF110" s="154">
        <f t="shared" si="15"/>
        <v>0</v>
      </c>
      <c r="BG110" s="154">
        <f t="shared" si="16"/>
        <v>0</v>
      </c>
      <c r="BH110" s="154">
        <f t="shared" si="17"/>
        <v>0</v>
      </c>
      <c r="BI110" s="154">
        <f t="shared" si="18"/>
        <v>0</v>
      </c>
      <c r="BJ110" s="19" t="s">
        <v>80</v>
      </c>
      <c r="BK110" s="154">
        <f t="shared" si="19"/>
        <v>0</v>
      </c>
      <c r="BL110" s="19" t="s">
        <v>160</v>
      </c>
      <c r="BM110" s="153" t="s">
        <v>3287</v>
      </c>
    </row>
    <row r="111" spans="1:31" s="2" customFormat="1" ht="6.95" customHeight="1">
      <c r="A111" s="34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5"/>
      <c r="M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</sheetData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118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3288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ROUND((SUM(BE82:BE133)),2)</f>
        <v>0</v>
      </c>
      <c r="G33" s="34"/>
      <c r="H33" s="34"/>
      <c r="I33" s="98">
        <v>0.21</v>
      </c>
      <c r="J33" s="97">
        <f>ROUND(((SUM(BE82:BE133))*I33),2)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ROUND((SUM(BF82:BF133)),2)</f>
        <v>0</v>
      </c>
      <c r="G34" s="34"/>
      <c r="H34" s="34"/>
      <c r="I34" s="98">
        <v>0.15</v>
      </c>
      <c r="J34" s="97">
        <f>ROUND(((SUM(BF82:BF133))*I34),2)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ROUND((SUM(BG82:BG133)),2)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ROUND((SUM(BH82:BH133)),2)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ROUND((SUM(BI82:BI133)),2)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D.1.5.4 - Strukturovaná kabeláž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3131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9" customFormat="1" ht="24.95" customHeight="1">
      <c r="B61" s="108"/>
      <c r="D61" s="109" t="s">
        <v>3132</v>
      </c>
      <c r="E61" s="110"/>
      <c r="F61" s="110"/>
      <c r="G61" s="110"/>
      <c r="H61" s="110"/>
      <c r="I61" s="110"/>
      <c r="J61" s="111">
        <f>J108</f>
        <v>0</v>
      </c>
      <c r="L61" s="108"/>
    </row>
    <row r="62" spans="2:12" s="10" customFormat="1" ht="19.9" customHeight="1">
      <c r="B62" s="112"/>
      <c r="D62" s="113" t="s">
        <v>3133</v>
      </c>
      <c r="E62" s="114"/>
      <c r="F62" s="114"/>
      <c r="G62" s="114"/>
      <c r="H62" s="114"/>
      <c r="I62" s="114"/>
      <c r="J62" s="115">
        <f>J121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D.1.5.4 - Strukturovaná kabeláž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>Ing. Patrik Příhoda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P83+P108</f>
        <v>0</v>
      </c>
      <c r="Q82" s="63"/>
      <c r="R82" s="124">
        <f>R83+R108</f>
        <v>0</v>
      </c>
      <c r="S82" s="63"/>
      <c r="T82" s="125">
        <f>T83+T108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BK83+BK108</f>
        <v>0</v>
      </c>
    </row>
    <row r="83" spans="2:63" s="12" customFormat="1" ht="25.9" customHeight="1">
      <c r="B83" s="127"/>
      <c r="D83" s="128" t="s">
        <v>71</v>
      </c>
      <c r="E83" s="129" t="s">
        <v>3134</v>
      </c>
      <c r="F83" s="129" t="s">
        <v>3135</v>
      </c>
      <c r="I83" s="130"/>
      <c r="J83" s="131">
        <f>BK83</f>
        <v>0</v>
      </c>
      <c r="L83" s="127"/>
      <c r="M83" s="132"/>
      <c r="N83" s="133"/>
      <c r="O83" s="133"/>
      <c r="P83" s="134">
        <f>SUM(P84:P107)</f>
        <v>0</v>
      </c>
      <c r="Q83" s="133"/>
      <c r="R83" s="134">
        <f>SUM(R84:R107)</f>
        <v>0</v>
      </c>
      <c r="S83" s="133"/>
      <c r="T83" s="135">
        <f>SUM(T84:T107)</f>
        <v>0</v>
      </c>
      <c r="AR83" s="128" t="s">
        <v>80</v>
      </c>
      <c r="AT83" s="136" t="s">
        <v>71</v>
      </c>
      <c r="AU83" s="136" t="s">
        <v>72</v>
      </c>
      <c r="AY83" s="128" t="s">
        <v>144</v>
      </c>
      <c r="BK83" s="137">
        <f>SUM(BK84:BK107)</f>
        <v>0</v>
      </c>
    </row>
    <row r="84" spans="1:65" s="2" customFormat="1" ht="33" customHeight="1">
      <c r="A84" s="34"/>
      <c r="B84" s="140"/>
      <c r="C84" s="141" t="s">
        <v>80</v>
      </c>
      <c r="D84" s="141" t="s">
        <v>147</v>
      </c>
      <c r="E84" s="142" t="s">
        <v>3289</v>
      </c>
      <c r="F84" s="143" t="s">
        <v>3290</v>
      </c>
      <c r="G84" s="144" t="s">
        <v>3142</v>
      </c>
      <c r="H84" s="145">
        <v>1</v>
      </c>
      <c r="I84" s="146"/>
      <c r="J84" s="147">
        <f aca="true" t="shared" si="0" ref="J84:J107"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 aca="true" t="shared" si="1" ref="P84:P107">O84*H84</f>
        <v>0</v>
      </c>
      <c r="Q84" s="151">
        <v>0</v>
      </c>
      <c r="R84" s="151">
        <f aca="true" t="shared" si="2" ref="R84:R107">Q84*H84</f>
        <v>0</v>
      </c>
      <c r="S84" s="151">
        <v>0</v>
      </c>
      <c r="T84" s="152">
        <f aca="true" t="shared" si="3" ref="T84:T107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160</v>
      </c>
      <c r="AT84" s="153" t="s">
        <v>147</v>
      </c>
      <c r="AU84" s="153" t="s">
        <v>80</v>
      </c>
      <c r="AY84" s="19" t="s">
        <v>144</v>
      </c>
      <c r="BE84" s="154">
        <f aca="true" t="shared" si="4" ref="BE84:BE107">IF(N84="základní",J84,0)</f>
        <v>0</v>
      </c>
      <c r="BF84" s="154">
        <f aca="true" t="shared" si="5" ref="BF84:BF107">IF(N84="snížená",J84,0)</f>
        <v>0</v>
      </c>
      <c r="BG84" s="154">
        <f aca="true" t="shared" si="6" ref="BG84:BG107">IF(N84="zákl. přenesená",J84,0)</f>
        <v>0</v>
      </c>
      <c r="BH84" s="154">
        <f aca="true" t="shared" si="7" ref="BH84:BH107">IF(N84="sníž. přenesená",J84,0)</f>
        <v>0</v>
      </c>
      <c r="BI84" s="154">
        <f aca="true" t="shared" si="8" ref="BI84:BI107">IF(N84="nulová",J84,0)</f>
        <v>0</v>
      </c>
      <c r="BJ84" s="19" t="s">
        <v>80</v>
      </c>
      <c r="BK84" s="154">
        <f aca="true" t="shared" si="9" ref="BK84:BK107">ROUND(I84*H84,2)</f>
        <v>0</v>
      </c>
      <c r="BL84" s="19" t="s">
        <v>160</v>
      </c>
      <c r="BM84" s="153" t="s">
        <v>82</v>
      </c>
    </row>
    <row r="85" spans="1:65" s="2" customFormat="1" ht="16.5" customHeight="1">
      <c r="A85" s="34"/>
      <c r="B85" s="140"/>
      <c r="C85" s="141" t="s">
        <v>82</v>
      </c>
      <c r="D85" s="141" t="s">
        <v>147</v>
      </c>
      <c r="E85" s="142" t="s">
        <v>3291</v>
      </c>
      <c r="F85" s="143" t="s">
        <v>3292</v>
      </c>
      <c r="G85" s="144" t="s">
        <v>2615</v>
      </c>
      <c r="H85" s="145">
        <v>1</v>
      </c>
      <c r="I85" s="146"/>
      <c r="J85" s="147">
        <f t="shared" si="0"/>
        <v>0</v>
      </c>
      <c r="K85" s="148"/>
      <c r="L85" s="35"/>
      <c r="M85" s="149" t="s">
        <v>3</v>
      </c>
      <c r="N85" s="150" t="s">
        <v>43</v>
      </c>
      <c r="O85" s="55"/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160</v>
      </c>
      <c r="AT85" s="153" t="s">
        <v>147</v>
      </c>
      <c r="AU85" s="153" t="s">
        <v>80</v>
      </c>
      <c r="AY85" s="19" t="s">
        <v>144</v>
      </c>
      <c r="BE85" s="154">
        <f t="shared" si="4"/>
        <v>0</v>
      </c>
      <c r="BF85" s="154">
        <f t="shared" si="5"/>
        <v>0</v>
      </c>
      <c r="BG85" s="154">
        <f t="shared" si="6"/>
        <v>0</v>
      </c>
      <c r="BH85" s="154">
        <f t="shared" si="7"/>
        <v>0</v>
      </c>
      <c r="BI85" s="154">
        <f t="shared" si="8"/>
        <v>0</v>
      </c>
      <c r="BJ85" s="19" t="s">
        <v>80</v>
      </c>
      <c r="BK85" s="154">
        <f t="shared" si="9"/>
        <v>0</v>
      </c>
      <c r="BL85" s="19" t="s">
        <v>160</v>
      </c>
      <c r="BM85" s="153" t="s">
        <v>160</v>
      </c>
    </row>
    <row r="86" spans="1:65" s="2" customFormat="1" ht="16.5" customHeight="1">
      <c r="A86" s="34"/>
      <c r="B86" s="140"/>
      <c r="C86" s="141" t="s">
        <v>156</v>
      </c>
      <c r="D86" s="141" t="s">
        <v>147</v>
      </c>
      <c r="E86" s="142" t="s">
        <v>3293</v>
      </c>
      <c r="F86" s="143" t="s">
        <v>3294</v>
      </c>
      <c r="G86" s="144" t="s">
        <v>2615</v>
      </c>
      <c r="H86" s="145">
        <v>1</v>
      </c>
      <c r="I86" s="146"/>
      <c r="J86" s="147">
        <f t="shared" si="0"/>
        <v>0</v>
      </c>
      <c r="K86" s="148"/>
      <c r="L86" s="35"/>
      <c r="M86" s="149" t="s">
        <v>3</v>
      </c>
      <c r="N86" s="150" t="s">
        <v>43</v>
      </c>
      <c r="O86" s="55"/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160</v>
      </c>
      <c r="AT86" s="153" t="s">
        <v>147</v>
      </c>
      <c r="AU86" s="153" t="s">
        <v>80</v>
      </c>
      <c r="AY86" s="19" t="s">
        <v>144</v>
      </c>
      <c r="BE86" s="154">
        <f t="shared" si="4"/>
        <v>0</v>
      </c>
      <c r="BF86" s="154">
        <f t="shared" si="5"/>
        <v>0</v>
      </c>
      <c r="BG86" s="154">
        <f t="shared" si="6"/>
        <v>0</v>
      </c>
      <c r="BH86" s="154">
        <f t="shared" si="7"/>
        <v>0</v>
      </c>
      <c r="BI86" s="154">
        <f t="shared" si="8"/>
        <v>0</v>
      </c>
      <c r="BJ86" s="19" t="s">
        <v>80</v>
      </c>
      <c r="BK86" s="154">
        <f t="shared" si="9"/>
        <v>0</v>
      </c>
      <c r="BL86" s="19" t="s">
        <v>160</v>
      </c>
      <c r="BM86" s="153" t="s">
        <v>167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3295</v>
      </c>
      <c r="F87" s="143" t="s">
        <v>3296</v>
      </c>
      <c r="G87" s="144" t="s">
        <v>2615</v>
      </c>
      <c r="H87" s="145">
        <v>1</v>
      </c>
      <c r="I87" s="146"/>
      <c r="J87" s="147">
        <f t="shared" si="0"/>
        <v>0</v>
      </c>
      <c r="K87" s="148"/>
      <c r="L87" s="35"/>
      <c r="M87" s="149" t="s">
        <v>3</v>
      </c>
      <c r="N87" s="150" t="s">
        <v>43</v>
      </c>
      <c r="O87" s="55"/>
      <c r="P87" s="151">
        <f t="shared" si="1"/>
        <v>0</v>
      </c>
      <c r="Q87" s="151">
        <v>0</v>
      </c>
      <c r="R87" s="151">
        <f t="shared" si="2"/>
        <v>0</v>
      </c>
      <c r="S87" s="151">
        <v>0</v>
      </c>
      <c r="T87" s="152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80</v>
      </c>
      <c r="AY87" s="19" t="s">
        <v>144</v>
      </c>
      <c r="BE87" s="154">
        <f t="shared" si="4"/>
        <v>0</v>
      </c>
      <c r="BF87" s="154">
        <f t="shared" si="5"/>
        <v>0</v>
      </c>
      <c r="BG87" s="154">
        <f t="shared" si="6"/>
        <v>0</v>
      </c>
      <c r="BH87" s="154">
        <f t="shared" si="7"/>
        <v>0</v>
      </c>
      <c r="BI87" s="154">
        <f t="shared" si="8"/>
        <v>0</v>
      </c>
      <c r="BJ87" s="19" t="s">
        <v>80</v>
      </c>
      <c r="BK87" s="154">
        <f t="shared" si="9"/>
        <v>0</v>
      </c>
      <c r="BL87" s="19" t="s">
        <v>160</v>
      </c>
      <c r="BM87" s="153" t="s">
        <v>175</v>
      </c>
    </row>
    <row r="88" spans="1:65" s="2" customFormat="1" ht="16.5" customHeight="1">
      <c r="A88" s="34"/>
      <c r="B88" s="140"/>
      <c r="C88" s="141" t="s">
        <v>143</v>
      </c>
      <c r="D88" s="141" t="s">
        <v>147</v>
      </c>
      <c r="E88" s="142" t="s">
        <v>3297</v>
      </c>
      <c r="F88" s="143" t="s">
        <v>3298</v>
      </c>
      <c r="G88" s="144" t="s">
        <v>2615</v>
      </c>
      <c r="H88" s="145">
        <v>1</v>
      </c>
      <c r="I88" s="146"/>
      <c r="J88" s="147">
        <f t="shared" si="0"/>
        <v>0</v>
      </c>
      <c r="K88" s="148"/>
      <c r="L88" s="35"/>
      <c r="M88" s="149" t="s">
        <v>3</v>
      </c>
      <c r="N88" s="150" t="s">
        <v>43</v>
      </c>
      <c r="O88" s="55"/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160</v>
      </c>
      <c r="AT88" s="153" t="s">
        <v>147</v>
      </c>
      <c r="AU88" s="153" t="s">
        <v>80</v>
      </c>
      <c r="AY88" s="19" t="s">
        <v>144</v>
      </c>
      <c r="BE88" s="154">
        <f t="shared" si="4"/>
        <v>0</v>
      </c>
      <c r="BF88" s="154">
        <f t="shared" si="5"/>
        <v>0</v>
      </c>
      <c r="BG88" s="154">
        <f t="shared" si="6"/>
        <v>0</v>
      </c>
      <c r="BH88" s="154">
        <f t="shared" si="7"/>
        <v>0</v>
      </c>
      <c r="BI88" s="154">
        <f t="shared" si="8"/>
        <v>0</v>
      </c>
      <c r="BJ88" s="19" t="s">
        <v>80</v>
      </c>
      <c r="BK88" s="154">
        <f t="shared" si="9"/>
        <v>0</v>
      </c>
      <c r="BL88" s="19" t="s">
        <v>160</v>
      </c>
      <c r="BM88" s="153" t="s">
        <v>183</v>
      </c>
    </row>
    <row r="89" spans="1:65" s="2" customFormat="1" ht="16.5" customHeight="1">
      <c r="A89" s="34"/>
      <c r="B89" s="140"/>
      <c r="C89" s="141" t="s">
        <v>167</v>
      </c>
      <c r="D89" s="141" t="s">
        <v>147</v>
      </c>
      <c r="E89" s="142" t="s">
        <v>3299</v>
      </c>
      <c r="F89" s="143" t="s">
        <v>3300</v>
      </c>
      <c r="G89" s="144" t="s">
        <v>2615</v>
      </c>
      <c r="H89" s="145">
        <v>42</v>
      </c>
      <c r="I89" s="146"/>
      <c r="J89" s="147">
        <f t="shared" si="0"/>
        <v>0</v>
      </c>
      <c r="K89" s="148"/>
      <c r="L89" s="35"/>
      <c r="M89" s="149" t="s">
        <v>3</v>
      </c>
      <c r="N89" s="150" t="s">
        <v>43</v>
      </c>
      <c r="O89" s="55"/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3" t="s">
        <v>160</v>
      </c>
      <c r="AT89" s="153" t="s">
        <v>147</v>
      </c>
      <c r="AU89" s="153" t="s">
        <v>80</v>
      </c>
      <c r="AY89" s="19" t="s">
        <v>144</v>
      </c>
      <c r="BE89" s="154">
        <f t="shared" si="4"/>
        <v>0</v>
      </c>
      <c r="BF89" s="154">
        <f t="shared" si="5"/>
        <v>0</v>
      </c>
      <c r="BG89" s="154">
        <f t="shared" si="6"/>
        <v>0</v>
      </c>
      <c r="BH89" s="154">
        <f t="shared" si="7"/>
        <v>0</v>
      </c>
      <c r="BI89" s="154">
        <f t="shared" si="8"/>
        <v>0</v>
      </c>
      <c r="BJ89" s="19" t="s">
        <v>80</v>
      </c>
      <c r="BK89" s="154">
        <f t="shared" si="9"/>
        <v>0</v>
      </c>
      <c r="BL89" s="19" t="s">
        <v>160</v>
      </c>
      <c r="BM89" s="153" t="s">
        <v>292</v>
      </c>
    </row>
    <row r="90" spans="1:65" s="2" customFormat="1" ht="21.75" customHeight="1">
      <c r="A90" s="34"/>
      <c r="B90" s="140"/>
      <c r="C90" s="141" t="s">
        <v>171</v>
      </c>
      <c r="D90" s="141" t="s">
        <v>147</v>
      </c>
      <c r="E90" s="142" t="s">
        <v>3301</v>
      </c>
      <c r="F90" s="143" t="s">
        <v>3302</v>
      </c>
      <c r="G90" s="144" t="s">
        <v>2615</v>
      </c>
      <c r="H90" s="145">
        <v>2</v>
      </c>
      <c r="I90" s="146"/>
      <c r="J90" s="147">
        <f t="shared" si="0"/>
        <v>0</v>
      </c>
      <c r="K90" s="148"/>
      <c r="L90" s="35"/>
      <c r="M90" s="149" t="s">
        <v>3</v>
      </c>
      <c r="N90" s="150" t="s">
        <v>43</v>
      </c>
      <c r="O90" s="55"/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160</v>
      </c>
      <c r="AT90" s="153" t="s">
        <v>147</v>
      </c>
      <c r="AU90" s="153" t="s">
        <v>80</v>
      </c>
      <c r="AY90" s="19" t="s">
        <v>144</v>
      </c>
      <c r="BE90" s="154">
        <f t="shared" si="4"/>
        <v>0</v>
      </c>
      <c r="BF90" s="154">
        <f t="shared" si="5"/>
        <v>0</v>
      </c>
      <c r="BG90" s="154">
        <f t="shared" si="6"/>
        <v>0</v>
      </c>
      <c r="BH90" s="154">
        <f t="shared" si="7"/>
        <v>0</v>
      </c>
      <c r="BI90" s="154">
        <f t="shared" si="8"/>
        <v>0</v>
      </c>
      <c r="BJ90" s="19" t="s">
        <v>80</v>
      </c>
      <c r="BK90" s="154">
        <f t="shared" si="9"/>
        <v>0</v>
      </c>
      <c r="BL90" s="19" t="s">
        <v>160</v>
      </c>
      <c r="BM90" s="153" t="s">
        <v>305</v>
      </c>
    </row>
    <row r="91" spans="1:65" s="2" customFormat="1" ht="16.5" customHeight="1">
      <c r="A91" s="34"/>
      <c r="B91" s="140"/>
      <c r="C91" s="141" t="s">
        <v>175</v>
      </c>
      <c r="D91" s="141" t="s">
        <v>147</v>
      </c>
      <c r="E91" s="142" t="s">
        <v>3303</v>
      </c>
      <c r="F91" s="143" t="s">
        <v>3304</v>
      </c>
      <c r="G91" s="144" t="s">
        <v>2615</v>
      </c>
      <c r="H91" s="145">
        <v>9</v>
      </c>
      <c r="I91" s="146"/>
      <c r="J91" s="147">
        <f t="shared" si="0"/>
        <v>0</v>
      </c>
      <c r="K91" s="148"/>
      <c r="L91" s="35"/>
      <c r="M91" s="149" t="s">
        <v>3</v>
      </c>
      <c r="N91" s="150" t="s">
        <v>43</v>
      </c>
      <c r="O91" s="55"/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160</v>
      </c>
      <c r="AT91" s="153" t="s">
        <v>147</v>
      </c>
      <c r="AU91" s="153" t="s">
        <v>80</v>
      </c>
      <c r="AY91" s="19" t="s">
        <v>144</v>
      </c>
      <c r="BE91" s="154">
        <f t="shared" si="4"/>
        <v>0</v>
      </c>
      <c r="BF91" s="154">
        <f t="shared" si="5"/>
        <v>0</v>
      </c>
      <c r="BG91" s="154">
        <f t="shared" si="6"/>
        <v>0</v>
      </c>
      <c r="BH91" s="154">
        <f t="shared" si="7"/>
        <v>0</v>
      </c>
      <c r="BI91" s="154">
        <f t="shared" si="8"/>
        <v>0</v>
      </c>
      <c r="BJ91" s="19" t="s">
        <v>80</v>
      </c>
      <c r="BK91" s="154">
        <f t="shared" si="9"/>
        <v>0</v>
      </c>
      <c r="BL91" s="19" t="s">
        <v>160</v>
      </c>
      <c r="BM91" s="153" t="s">
        <v>313</v>
      </c>
    </row>
    <row r="92" spans="1:65" s="2" customFormat="1" ht="16.5" customHeight="1">
      <c r="A92" s="34"/>
      <c r="B92" s="140"/>
      <c r="C92" s="141" t="s">
        <v>179</v>
      </c>
      <c r="D92" s="141" t="s">
        <v>147</v>
      </c>
      <c r="E92" s="142" t="s">
        <v>3305</v>
      </c>
      <c r="F92" s="143" t="s">
        <v>3306</v>
      </c>
      <c r="G92" s="144" t="s">
        <v>2615</v>
      </c>
      <c r="H92" s="145">
        <v>2</v>
      </c>
      <c r="I92" s="146"/>
      <c r="J92" s="147">
        <f t="shared" si="0"/>
        <v>0</v>
      </c>
      <c r="K92" s="148"/>
      <c r="L92" s="35"/>
      <c r="M92" s="149" t="s">
        <v>3</v>
      </c>
      <c r="N92" s="150" t="s">
        <v>43</v>
      </c>
      <c r="O92" s="55"/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160</v>
      </c>
      <c r="AT92" s="153" t="s">
        <v>147</v>
      </c>
      <c r="AU92" s="153" t="s">
        <v>80</v>
      </c>
      <c r="AY92" s="19" t="s">
        <v>144</v>
      </c>
      <c r="BE92" s="154">
        <f t="shared" si="4"/>
        <v>0</v>
      </c>
      <c r="BF92" s="154">
        <f t="shared" si="5"/>
        <v>0</v>
      </c>
      <c r="BG92" s="154">
        <f t="shared" si="6"/>
        <v>0</v>
      </c>
      <c r="BH92" s="154">
        <f t="shared" si="7"/>
        <v>0</v>
      </c>
      <c r="BI92" s="154">
        <f t="shared" si="8"/>
        <v>0</v>
      </c>
      <c r="BJ92" s="19" t="s">
        <v>80</v>
      </c>
      <c r="BK92" s="154">
        <f t="shared" si="9"/>
        <v>0</v>
      </c>
      <c r="BL92" s="19" t="s">
        <v>160</v>
      </c>
      <c r="BM92" s="153" t="s">
        <v>334</v>
      </c>
    </row>
    <row r="93" spans="1:65" s="2" customFormat="1" ht="21.75" customHeight="1">
      <c r="A93" s="34"/>
      <c r="B93" s="140"/>
      <c r="C93" s="141" t="s">
        <v>183</v>
      </c>
      <c r="D93" s="141" t="s">
        <v>147</v>
      </c>
      <c r="E93" s="142" t="s">
        <v>3307</v>
      </c>
      <c r="F93" s="143" t="s">
        <v>3308</v>
      </c>
      <c r="G93" s="144" t="s">
        <v>2615</v>
      </c>
      <c r="H93" s="145">
        <v>2</v>
      </c>
      <c r="I93" s="146"/>
      <c r="J93" s="147">
        <f t="shared" si="0"/>
        <v>0</v>
      </c>
      <c r="K93" s="148"/>
      <c r="L93" s="35"/>
      <c r="M93" s="149" t="s">
        <v>3</v>
      </c>
      <c r="N93" s="150" t="s">
        <v>43</v>
      </c>
      <c r="O93" s="55"/>
      <c r="P93" s="151">
        <f t="shared" si="1"/>
        <v>0</v>
      </c>
      <c r="Q93" s="151">
        <v>0</v>
      </c>
      <c r="R93" s="151">
        <f t="shared" si="2"/>
        <v>0</v>
      </c>
      <c r="S93" s="151">
        <v>0</v>
      </c>
      <c r="T93" s="152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80</v>
      </c>
      <c r="AY93" s="19" t="s">
        <v>144</v>
      </c>
      <c r="BE93" s="154">
        <f t="shared" si="4"/>
        <v>0</v>
      </c>
      <c r="BF93" s="154">
        <f t="shared" si="5"/>
        <v>0</v>
      </c>
      <c r="BG93" s="154">
        <f t="shared" si="6"/>
        <v>0</v>
      </c>
      <c r="BH93" s="154">
        <f t="shared" si="7"/>
        <v>0</v>
      </c>
      <c r="BI93" s="154">
        <f t="shared" si="8"/>
        <v>0</v>
      </c>
      <c r="BJ93" s="19" t="s">
        <v>80</v>
      </c>
      <c r="BK93" s="154">
        <f t="shared" si="9"/>
        <v>0</v>
      </c>
      <c r="BL93" s="19" t="s">
        <v>160</v>
      </c>
      <c r="BM93" s="153" t="s">
        <v>349</v>
      </c>
    </row>
    <row r="94" spans="1:65" s="2" customFormat="1" ht="16.5" customHeight="1">
      <c r="A94" s="34"/>
      <c r="B94" s="140"/>
      <c r="C94" s="141" t="s">
        <v>286</v>
      </c>
      <c r="D94" s="141" t="s">
        <v>147</v>
      </c>
      <c r="E94" s="142" t="s">
        <v>3309</v>
      </c>
      <c r="F94" s="143" t="s">
        <v>3310</v>
      </c>
      <c r="G94" s="144" t="s">
        <v>3142</v>
      </c>
      <c r="H94" s="145">
        <v>2</v>
      </c>
      <c r="I94" s="146"/>
      <c r="J94" s="147">
        <f t="shared" si="0"/>
        <v>0</v>
      </c>
      <c r="K94" s="148"/>
      <c r="L94" s="35"/>
      <c r="M94" s="149" t="s">
        <v>3</v>
      </c>
      <c r="N94" s="150" t="s">
        <v>43</v>
      </c>
      <c r="O94" s="55"/>
      <c r="P94" s="151">
        <f t="shared" si="1"/>
        <v>0</v>
      </c>
      <c r="Q94" s="151">
        <v>0</v>
      </c>
      <c r="R94" s="151">
        <f t="shared" si="2"/>
        <v>0</v>
      </c>
      <c r="S94" s="151">
        <v>0</v>
      </c>
      <c r="T94" s="152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160</v>
      </c>
      <c r="AT94" s="153" t="s">
        <v>147</v>
      </c>
      <c r="AU94" s="153" t="s">
        <v>80</v>
      </c>
      <c r="AY94" s="19" t="s">
        <v>144</v>
      </c>
      <c r="BE94" s="154">
        <f t="shared" si="4"/>
        <v>0</v>
      </c>
      <c r="BF94" s="154">
        <f t="shared" si="5"/>
        <v>0</v>
      </c>
      <c r="BG94" s="154">
        <f t="shared" si="6"/>
        <v>0</v>
      </c>
      <c r="BH94" s="154">
        <f t="shared" si="7"/>
        <v>0</v>
      </c>
      <c r="BI94" s="154">
        <f t="shared" si="8"/>
        <v>0</v>
      </c>
      <c r="BJ94" s="19" t="s">
        <v>80</v>
      </c>
      <c r="BK94" s="154">
        <f t="shared" si="9"/>
        <v>0</v>
      </c>
      <c r="BL94" s="19" t="s">
        <v>160</v>
      </c>
      <c r="BM94" s="153" t="s">
        <v>362</v>
      </c>
    </row>
    <row r="95" spans="1:65" s="2" customFormat="1" ht="16.5" customHeight="1">
      <c r="A95" s="34"/>
      <c r="B95" s="140"/>
      <c r="C95" s="141" t="s">
        <v>292</v>
      </c>
      <c r="D95" s="141" t="s">
        <v>147</v>
      </c>
      <c r="E95" s="142" t="s">
        <v>3311</v>
      </c>
      <c r="F95" s="143" t="s">
        <v>3312</v>
      </c>
      <c r="G95" s="144" t="s">
        <v>2615</v>
      </c>
      <c r="H95" s="145">
        <v>1</v>
      </c>
      <c r="I95" s="146"/>
      <c r="J95" s="147">
        <f t="shared" si="0"/>
        <v>0</v>
      </c>
      <c r="K95" s="148"/>
      <c r="L95" s="35"/>
      <c r="M95" s="149" t="s">
        <v>3</v>
      </c>
      <c r="N95" s="150" t="s">
        <v>43</v>
      </c>
      <c r="O95" s="55"/>
      <c r="P95" s="151">
        <f t="shared" si="1"/>
        <v>0</v>
      </c>
      <c r="Q95" s="151">
        <v>0</v>
      </c>
      <c r="R95" s="151">
        <f t="shared" si="2"/>
        <v>0</v>
      </c>
      <c r="S95" s="151">
        <v>0</v>
      </c>
      <c r="T95" s="152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3" t="s">
        <v>160</v>
      </c>
      <c r="AT95" s="153" t="s">
        <v>147</v>
      </c>
      <c r="AU95" s="153" t="s">
        <v>80</v>
      </c>
      <c r="AY95" s="19" t="s">
        <v>144</v>
      </c>
      <c r="BE95" s="154">
        <f t="shared" si="4"/>
        <v>0</v>
      </c>
      <c r="BF95" s="154">
        <f t="shared" si="5"/>
        <v>0</v>
      </c>
      <c r="BG95" s="154">
        <f t="shared" si="6"/>
        <v>0</v>
      </c>
      <c r="BH95" s="154">
        <f t="shared" si="7"/>
        <v>0</v>
      </c>
      <c r="BI95" s="154">
        <f t="shared" si="8"/>
        <v>0</v>
      </c>
      <c r="BJ95" s="19" t="s">
        <v>80</v>
      </c>
      <c r="BK95" s="154">
        <f t="shared" si="9"/>
        <v>0</v>
      </c>
      <c r="BL95" s="19" t="s">
        <v>160</v>
      </c>
      <c r="BM95" s="153" t="s">
        <v>377</v>
      </c>
    </row>
    <row r="96" spans="1:65" s="2" customFormat="1" ht="16.5" customHeight="1">
      <c r="A96" s="34"/>
      <c r="B96" s="140"/>
      <c r="C96" s="141" t="s">
        <v>297</v>
      </c>
      <c r="D96" s="141" t="s">
        <v>147</v>
      </c>
      <c r="E96" s="142" t="s">
        <v>3313</v>
      </c>
      <c r="F96" s="143" t="s">
        <v>3314</v>
      </c>
      <c r="G96" s="144" t="s">
        <v>2615</v>
      </c>
      <c r="H96" s="145">
        <v>26</v>
      </c>
      <c r="I96" s="146"/>
      <c r="J96" s="147">
        <f t="shared" si="0"/>
        <v>0</v>
      </c>
      <c r="K96" s="148"/>
      <c r="L96" s="35"/>
      <c r="M96" s="149" t="s">
        <v>3</v>
      </c>
      <c r="N96" s="150" t="s">
        <v>43</v>
      </c>
      <c r="O96" s="55"/>
      <c r="P96" s="151">
        <f t="shared" si="1"/>
        <v>0</v>
      </c>
      <c r="Q96" s="151">
        <v>0</v>
      </c>
      <c r="R96" s="151">
        <f t="shared" si="2"/>
        <v>0</v>
      </c>
      <c r="S96" s="151">
        <v>0</v>
      </c>
      <c r="T96" s="152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160</v>
      </c>
      <c r="AT96" s="153" t="s">
        <v>147</v>
      </c>
      <c r="AU96" s="153" t="s">
        <v>80</v>
      </c>
      <c r="AY96" s="19" t="s">
        <v>144</v>
      </c>
      <c r="BE96" s="154">
        <f t="shared" si="4"/>
        <v>0</v>
      </c>
      <c r="BF96" s="154">
        <f t="shared" si="5"/>
        <v>0</v>
      </c>
      <c r="BG96" s="154">
        <f t="shared" si="6"/>
        <v>0</v>
      </c>
      <c r="BH96" s="154">
        <f t="shared" si="7"/>
        <v>0</v>
      </c>
      <c r="BI96" s="154">
        <f t="shared" si="8"/>
        <v>0</v>
      </c>
      <c r="BJ96" s="19" t="s">
        <v>80</v>
      </c>
      <c r="BK96" s="154">
        <f t="shared" si="9"/>
        <v>0</v>
      </c>
      <c r="BL96" s="19" t="s">
        <v>160</v>
      </c>
      <c r="BM96" s="153" t="s">
        <v>385</v>
      </c>
    </row>
    <row r="97" spans="1:65" s="2" customFormat="1" ht="16.5" customHeight="1">
      <c r="A97" s="34"/>
      <c r="B97" s="140"/>
      <c r="C97" s="141" t="s">
        <v>305</v>
      </c>
      <c r="D97" s="141" t="s">
        <v>147</v>
      </c>
      <c r="E97" s="142" t="s">
        <v>3315</v>
      </c>
      <c r="F97" s="143" t="s">
        <v>3316</v>
      </c>
      <c r="G97" s="144" t="s">
        <v>2615</v>
      </c>
      <c r="H97" s="145">
        <v>13</v>
      </c>
      <c r="I97" s="146"/>
      <c r="J97" s="147">
        <f t="shared" si="0"/>
        <v>0</v>
      </c>
      <c r="K97" s="148"/>
      <c r="L97" s="35"/>
      <c r="M97" s="149" t="s">
        <v>3</v>
      </c>
      <c r="N97" s="150" t="s">
        <v>43</v>
      </c>
      <c r="O97" s="55"/>
      <c r="P97" s="151">
        <f t="shared" si="1"/>
        <v>0</v>
      </c>
      <c r="Q97" s="151">
        <v>0</v>
      </c>
      <c r="R97" s="151">
        <f t="shared" si="2"/>
        <v>0</v>
      </c>
      <c r="S97" s="151">
        <v>0</v>
      </c>
      <c r="T97" s="152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160</v>
      </c>
      <c r="AT97" s="153" t="s">
        <v>147</v>
      </c>
      <c r="AU97" s="153" t="s">
        <v>80</v>
      </c>
      <c r="AY97" s="19" t="s">
        <v>144</v>
      </c>
      <c r="BE97" s="154">
        <f t="shared" si="4"/>
        <v>0</v>
      </c>
      <c r="BF97" s="154">
        <f t="shared" si="5"/>
        <v>0</v>
      </c>
      <c r="BG97" s="154">
        <f t="shared" si="6"/>
        <v>0</v>
      </c>
      <c r="BH97" s="154">
        <f t="shared" si="7"/>
        <v>0</v>
      </c>
      <c r="BI97" s="154">
        <f t="shared" si="8"/>
        <v>0</v>
      </c>
      <c r="BJ97" s="19" t="s">
        <v>80</v>
      </c>
      <c r="BK97" s="154">
        <f t="shared" si="9"/>
        <v>0</v>
      </c>
      <c r="BL97" s="19" t="s">
        <v>160</v>
      </c>
      <c r="BM97" s="153" t="s">
        <v>393</v>
      </c>
    </row>
    <row r="98" spans="1:65" s="2" customFormat="1" ht="16.5" customHeight="1">
      <c r="A98" s="34"/>
      <c r="B98" s="140"/>
      <c r="C98" s="141" t="s">
        <v>9</v>
      </c>
      <c r="D98" s="141" t="s">
        <v>147</v>
      </c>
      <c r="E98" s="142" t="s">
        <v>3317</v>
      </c>
      <c r="F98" s="143" t="s">
        <v>3318</v>
      </c>
      <c r="G98" s="144" t="s">
        <v>2615</v>
      </c>
      <c r="H98" s="145">
        <v>13</v>
      </c>
      <c r="I98" s="146"/>
      <c r="J98" s="147">
        <f t="shared" si="0"/>
        <v>0</v>
      </c>
      <c r="K98" s="148"/>
      <c r="L98" s="35"/>
      <c r="M98" s="149" t="s">
        <v>3</v>
      </c>
      <c r="N98" s="150" t="s">
        <v>43</v>
      </c>
      <c r="O98" s="55"/>
      <c r="P98" s="151">
        <f t="shared" si="1"/>
        <v>0</v>
      </c>
      <c r="Q98" s="151">
        <v>0</v>
      </c>
      <c r="R98" s="151">
        <f t="shared" si="2"/>
        <v>0</v>
      </c>
      <c r="S98" s="151">
        <v>0</v>
      </c>
      <c r="T98" s="152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3" t="s">
        <v>160</v>
      </c>
      <c r="AT98" s="153" t="s">
        <v>147</v>
      </c>
      <c r="AU98" s="153" t="s">
        <v>80</v>
      </c>
      <c r="AY98" s="19" t="s">
        <v>144</v>
      </c>
      <c r="BE98" s="154">
        <f t="shared" si="4"/>
        <v>0</v>
      </c>
      <c r="BF98" s="154">
        <f t="shared" si="5"/>
        <v>0</v>
      </c>
      <c r="BG98" s="154">
        <f t="shared" si="6"/>
        <v>0</v>
      </c>
      <c r="BH98" s="154">
        <f t="shared" si="7"/>
        <v>0</v>
      </c>
      <c r="BI98" s="154">
        <f t="shared" si="8"/>
        <v>0</v>
      </c>
      <c r="BJ98" s="19" t="s">
        <v>80</v>
      </c>
      <c r="BK98" s="154">
        <f t="shared" si="9"/>
        <v>0</v>
      </c>
      <c r="BL98" s="19" t="s">
        <v>160</v>
      </c>
      <c r="BM98" s="153" t="s">
        <v>401</v>
      </c>
    </row>
    <row r="99" spans="1:65" s="2" customFormat="1" ht="21.75" customHeight="1">
      <c r="A99" s="34"/>
      <c r="B99" s="140"/>
      <c r="C99" s="141" t="s">
        <v>313</v>
      </c>
      <c r="D99" s="141" t="s">
        <v>147</v>
      </c>
      <c r="E99" s="142" t="s">
        <v>3319</v>
      </c>
      <c r="F99" s="143" t="s">
        <v>3320</v>
      </c>
      <c r="G99" s="144" t="s">
        <v>3142</v>
      </c>
      <c r="H99" s="145">
        <v>1</v>
      </c>
      <c r="I99" s="146"/>
      <c r="J99" s="147">
        <f t="shared" si="0"/>
        <v>0</v>
      </c>
      <c r="K99" s="148"/>
      <c r="L99" s="35"/>
      <c r="M99" s="149" t="s">
        <v>3</v>
      </c>
      <c r="N99" s="150" t="s">
        <v>43</v>
      </c>
      <c r="O99" s="55"/>
      <c r="P99" s="151">
        <f t="shared" si="1"/>
        <v>0</v>
      </c>
      <c r="Q99" s="151">
        <v>0</v>
      </c>
      <c r="R99" s="151">
        <f t="shared" si="2"/>
        <v>0</v>
      </c>
      <c r="S99" s="151">
        <v>0</v>
      </c>
      <c r="T99" s="152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160</v>
      </c>
      <c r="AT99" s="153" t="s">
        <v>147</v>
      </c>
      <c r="AU99" s="153" t="s">
        <v>80</v>
      </c>
      <c r="AY99" s="19" t="s">
        <v>144</v>
      </c>
      <c r="BE99" s="154">
        <f t="shared" si="4"/>
        <v>0</v>
      </c>
      <c r="BF99" s="154">
        <f t="shared" si="5"/>
        <v>0</v>
      </c>
      <c r="BG99" s="154">
        <f t="shared" si="6"/>
        <v>0</v>
      </c>
      <c r="BH99" s="154">
        <f t="shared" si="7"/>
        <v>0</v>
      </c>
      <c r="BI99" s="154">
        <f t="shared" si="8"/>
        <v>0</v>
      </c>
      <c r="BJ99" s="19" t="s">
        <v>80</v>
      </c>
      <c r="BK99" s="154">
        <f t="shared" si="9"/>
        <v>0</v>
      </c>
      <c r="BL99" s="19" t="s">
        <v>160</v>
      </c>
      <c r="BM99" s="153" t="s">
        <v>412</v>
      </c>
    </row>
    <row r="100" spans="1:65" s="2" customFormat="1" ht="33" customHeight="1">
      <c r="A100" s="34"/>
      <c r="B100" s="140"/>
      <c r="C100" s="141" t="s">
        <v>321</v>
      </c>
      <c r="D100" s="141" t="s">
        <v>147</v>
      </c>
      <c r="E100" s="142" t="s">
        <v>3321</v>
      </c>
      <c r="F100" s="143" t="s">
        <v>3322</v>
      </c>
      <c r="G100" s="144" t="s">
        <v>3142</v>
      </c>
      <c r="H100" s="145">
        <v>1</v>
      </c>
      <c r="I100" s="146"/>
      <c r="J100" s="147">
        <f t="shared" si="0"/>
        <v>0</v>
      </c>
      <c r="K100" s="148"/>
      <c r="L100" s="35"/>
      <c r="M100" s="149" t="s">
        <v>3</v>
      </c>
      <c r="N100" s="150" t="s">
        <v>43</v>
      </c>
      <c r="O100" s="55"/>
      <c r="P100" s="151">
        <f t="shared" si="1"/>
        <v>0</v>
      </c>
      <c r="Q100" s="151">
        <v>0</v>
      </c>
      <c r="R100" s="151">
        <f t="shared" si="2"/>
        <v>0</v>
      </c>
      <c r="S100" s="151">
        <v>0</v>
      </c>
      <c r="T100" s="152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160</v>
      </c>
      <c r="AT100" s="153" t="s">
        <v>147</v>
      </c>
      <c r="AU100" s="153" t="s">
        <v>80</v>
      </c>
      <c r="AY100" s="19" t="s">
        <v>144</v>
      </c>
      <c r="BE100" s="154">
        <f t="shared" si="4"/>
        <v>0</v>
      </c>
      <c r="BF100" s="154">
        <f t="shared" si="5"/>
        <v>0</v>
      </c>
      <c r="BG100" s="154">
        <f t="shared" si="6"/>
        <v>0</v>
      </c>
      <c r="BH100" s="154">
        <f t="shared" si="7"/>
        <v>0</v>
      </c>
      <c r="BI100" s="154">
        <f t="shared" si="8"/>
        <v>0</v>
      </c>
      <c r="BJ100" s="19" t="s">
        <v>80</v>
      </c>
      <c r="BK100" s="154">
        <f t="shared" si="9"/>
        <v>0</v>
      </c>
      <c r="BL100" s="19" t="s">
        <v>160</v>
      </c>
      <c r="BM100" s="153" t="s">
        <v>424</v>
      </c>
    </row>
    <row r="101" spans="1:65" s="2" customFormat="1" ht="16.5" customHeight="1">
      <c r="A101" s="34"/>
      <c r="B101" s="140"/>
      <c r="C101" s="141" t="s">
        <v>334</v>
      </c>
      <c r="D101" s="141" t="s">
        <v>147</v>
      </c>
      <c r="E101" s="142" t="s">
        <v>3323</v>
      </c>
      <c r="F101" s="143" t="s">
        <v>3324</v>
      </c>
      <c r="G101" s="144" t="s">
        <v>2615</v>
      </c>
      <c r="H101" s="145">
        <v>3</v>
      </c>
      <c r="I101" s="146"/>
      <c r="J101" s="147">
        <f t="shared" si="0"/>
        <v>0</v>
      </c>
      <c r="K101" s="148"/>
      <c r="L101" s="35"/>
      <c r="M101" s="149" t="s">
        <v>3</v>
      </c>
      <c r="N101" s="150" t="s">
        <v>43</v>
      </c>
      <c r="O101" s="55"/>
      <c r="P101" s="151">
        <f t="shared" si="1"/>
        <v>0</v>
      </c>
      <c r="Q101" s="151">
        <v>0</v>
      </c>
      <c r="R101" s="151">
        <f t="shared" si="2"/>
        <v>0</v>
      </c>
      <c r="S101" s="151">
        <v>0</v>
      </c>
      <c r="T101" s="152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160</v>
      </c>
      <c r="AT101" s="153" t="s">
        <v>147</v>
      </c>
      <c r="AU101" s="153" t="s">
        <v>80</v>
      </c>
      <c r="AY101" s="19" t="s">
        <v>144</v>
      </c>
      <c r="BE101" s="154">
        <f t="shared" si="4"/>
        <v>0</v>
      </c>
      <c r="BF101" s="154">
        <f t="shared" si="5"/>
        <v>0</v>
      </c>
      <c r="BG101" s="154">
        <f t="shared" si="6"/>
        <v>0</v>
      </c>
      <c r="BH101" s="154">
        <f t="shared" si="7"/>
        <v>0</v>
      </c>
      <c r="BI101" s="154">
        <f t="shared" si="8"/>
        <v>0</v>
      </c>
      <c r="BJ101" s="19" t="s">
        <v>80</v>
      </c>
      <c r="BK101" s="154">
        <f t="shared" si="9"/>
        <v>0</v>
      </c>
      <c r="BL101" s="19" t="s">
        <v>160</v>
      </c>
      <c r="BM101" s="153" t="s">
        <v>434</v>
      </c>
    </row>
    <row r="102" spans="1:65" s="2" customFormat="1" ht="16.5" customHeight="1">
      <c r="A102" s="34"/>
      <c r="B102" s="140"/>
      <c r="C102" s="141" t="s">
        <v>342</v>
      </c>
      <c r="D102" s="141" t="s">
        <v>147</v>
      </c>
      <c r="E102" s="142" t="s">
        <v>3325</v>
      </c>
      <c r="F102" s="143" t="s">
        <v>3326</v>
      </c>
      <c r="G102" s="144" t="s">
        <v>2615</v>
      </c>
      <c r="H102" s="145">
        <v>1</v>
      </c>
      <c r="I102" s="146"/>
      <c r="J102" s="147">
        <f t="shared" si="0"/>
        <v>0</v>
      </c>
      <c r="K102" s="148"/>
      <c r="L102" s="35"/>
      <c r="M102" s="149" t="s">
        <v>3</v>
      </c>
      <c r="N102" s="150" t="s">
        <v>43</v>
      </c>
      <c r="O102" s="55"/>
      <c r="P102" s="151">
        <f t="shared" si="1"/>
        <v>0</v>
      </c>
      <c r="Q102" s="151">
        <v>0</v>
      </c>
      <c r="R102" s="151">
        <f t="shared" si="2"/>
        <v>0</v>
      </c>
      <c r="S102" s="151">
        <v>0</v>
      </c>
      <c r="T102" s="152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80</v>
      </c>
      <c r="AY102" s="19" t="s">
        <v>144</v>
      </c>
      <c r="BE102" s="154">
        <f t="shared" si="4"/>
        <v>0</v>
      </c>
      <c r="BF102" s="154">
        <f t="shared" si="5"/>
        <v>0</v>
      </c>
      <c r="BG102" s="154">
        <f t="shared" si="6"/>
        <v>0</v>
      </c>
      <c r="BH102" s="154">
        <f t="shared" si="7"/>
        <v>0</v>
      </c>
      <c r="BI102" s="154">
        <f t="shared" si="8"/>
        <v>0</v>
      </c>
      <c r="BJ102" s="19" t="s">
        <v>80</v>
      </c>
      <c r="BK102" s="154">
        <f t="shared" si="9"/>
        <v>0</v>
      </c>
      <c r="BL102" s="19" t="s">
        <v>160</v>
      </c>
      <c r="BM102" s="153" t="s">
        <v>448</v>
      </c>
    </row>
    <row r="103" spans="1:65" s="2" customFormat="1" ht="16.5" customHeight="1">
      <c r="A103" s="34"/>
      <c r="B103" s="140"/>
      <c r="C103" s="141" t="s">
        <v>349</v>
      </c>
      <c r="D103" s="141" t="s">
        <v>147</v>
      </c>
      <c r="E103" s="142" t="s">
        <v>3327</v>
      </c>
      <c r="F103" s="143" t="s">
        <v>3328</v>
      </c>
      <c r="G103" s="144" t="s">
        <v>2615</v>
      </c>
      <c r="H103" s="145">
        <v>1</v>
      </c>
      <c r="I103" s="146"/>
      <c r="J103" s="147">
        <f t="shared" si="0"/>
        <v>0</v>
      </c>
      <c r="K103" s="148"/>
      <c r="L103" s="35"/>
      <c r="M103" s="149" t="s">
        <v>3</v>
      </c>
      <c r="N103" s="150" t="s">
        <v>43</v>
      </c>
      <c r="O103" s="55"/>
      <c r="P103" s="151">
        <f t="shared" si="1"/>
        <v>0</v>
      </c>
      <c r="Q103" s="151">
        <v>0</v>
      </c>
      <c r="R103" s="151">
        <f t="shared" si="2"/>
        <v>0</v>
      </c>
      <c r="S103" s="151">
        <v>0</v>
      </c>
      <c r="T103" s="152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160</v>
      </c>
      <c r="AT103" s="153" t="s">
        <v>147</v>
      </c>
      <c r="AU103" s="153" t="s">
        <v>80</v>
      </c>
      <c r="AY103" s="19" t="s">
        <v>144</v>
      </c>
      <c r="BE103" s="154">
        <f t="shared" si="4"/>
        <v>0</v>
      </c>
      <c r="BF103" s="154">
        <f t="shared" si="5"/>
        <v>0</v>
      </c>
      <c r="BG103" s="154">
        <f t="shared" si="6"/>
        <v>0</v>
      </c>
      <c r="BH103" s="154">
        <f t="shared" si="7"/>
        <v>0</v>
      </c>
      <c r="BI103" s="154">
        <f t="shared" si="8"/>
        <v>0</v>
      </c>
      <c r="BJ103" s="19" t="s">
        <v>80</v>
      </c>
      <c r="BK103" s="154">
        <f t="shared" si="9"/>
        <v>0</v>
      </c>
      <c r="BL103" s="19" t="s">
        <v>160</v>
      </c>
      <c r="BM103" s="153" t="s">
        <v>459</v>
      </c>
    </row>
    <row r="104" spans="1:65" s="2" customFormat="1" ht="16.5" customHeight="1">
      <c r="A104" s="34"/>
      <c r="B104" s="140"/>
      <c r="C104" s="141" t="s">
        <v>8</v>
      </c>
      <c r="D104" s="141" t="s">
        <v>147</v>
      </c>
      <c r="E104" s="142" t="s">
        <v>3329</v>
      </c>
      <c r="F104" s="143" t="s">
        <v>3330</v>
      </c>
      <c r="G104" s="144" t="s">
        <v>3142</v>
      </c>
      <c r="H104" s="145">
        <v>1</v>
      </c>
      <c r="I104" s="146"/>
      <c r="J104" s="147">
        <f t="shared" si="0"/>
        <v>0</v>
      </c>
      <c r="K104" s="148"/>
      <c r="L104" s="35"/>
      <c r="M104" s="149" t="s">
        <v>3</v>
      </c>
      <c r="N104" s="150" t="s">
        <v>43</v>
      </c>
      <c r="O104" s="55"/>
      <c r="P104" s="151">
        <f t="shared" si="1"/>
        <v>0</v>
      </c>
      <c r="Q104" s="151">
        <v>0</v>
      </c>
      <c r="R104" s="151">
        <f t="shared" si="2"/>
        <v>0</v>
      </c>
      <c r="S104" s="151">
        <v>0</v>
      </c>
      <c r="T104" s="152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160</v>
      </c>
      <c r="AT104" s="153" t="s">
        <v>147</v>
      </c>
      <c r="AU104" s="153" t="s">
        <v>80</v>
      </c>
      <c r="AY104" s="19" t="s">
        <v>144</v>
      </c>
      <c r="BE104" s="154">
        <f t="shared" si="4"/>
        <v>0</v>
      </c>
      <c r="BF104" s="154">
        <f t="shared" si="5"/>
        <v>0</v>
      </c>
      <c r="BG104" s="154">
        <f t="shared" si="6"/>
        <v>0</v>
      </c>
      <c r="BH104" s="154">
        <f t="shared" si="7"/>
        <v>0</v>
      </c>
      <c r="BI104" s="154">
        <f t="shared" si="8"/>
        <v>0</v>
      </c>
      <c r="BJ104" s="19" t="s">
        <v>80</v>
      </c>
      <c r="BK104" s="154">
        <f t="shared" si="9"/>
        <v>0</v>
      </c>
      <c r="BL104" s="19" t="s">
        <v>160</v>
      </c>
      <c r="BM104" s="153" t="s">
        <v>469</v>
      </c>
    </row>
    <row r="105" spans="1:65" s="2" customFormat="1" ht="16.5" customHeight="1">
      <c r="A105" s="34"/>
      <c r="B105" s="140"/>
      <c r="C105" s="141" t="s">
        <v>362</v>
      </c>
      <c r="D105" s="141" t="s">
        <v>147</v>
      </c>
      <c r="E105" s="142" t="s">
        <v>3331</v>
      </c>
      <c r="F105" s="143" t="s">
        <v>3332</v>
      </c>
      <c r="G105" s="144" t="s">
        <v>3142</v>
      </c>
      <c r="H105" s="145">
        <v>1</v>
      </c>
      <c r="I105" s="146"/>
      <c r="J105" s="147">
        <f t="shared" si="0"/>
        <v>0</v>
      </c>
      <c r="K105" s="148"/>
      <c r="L105" s="35"/>
      <c r="M105" s="149" t="s">
        <v>3</v>
      </c>
      <c r="N105" s="150" t="s">
        <v>43</v>
      </c>
      <c r="O105" s="55"/>
      <c r="P105" s="151">
        <f t="shared" si="1"/>
        <v>0</v>
      </c>
      <c r="Q105" s="151">
        <v>0</v>
      </c>
      <c r="R105" s="151">
        <f t="shared" si="2"/>
        <v>0</v>
      </c>
      <c r="S105" s="151">
        <v>0</v>
      </c>
      <c r="T105" s="152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160</v>
      </c>
      <c r="AT105" s="153" t="s">
        <v>147</v>
      </c>
      <c r="AU105" s="153" t="s">
        <v>80</v>
      </c>
      <c r="AY105" s="19" t="s">
        <v>144</v>
      </c>
      <c r="BE105" s="154">
        <f t="shared" si="4"/>
        <v>0</v>
      </c>
      <c r="BF105" s="154">
        <f t="shared" si="5"/>
        <v>0</v>
      </c>
      <c r="BG105" s="154">
        <f t="shared" si="6"/>
        <v>0</v>
      </c>
      <c r="BH105" s="154">
        <f t="shared" si="7"/>
        <v>0</v>
      </c>
      <c r="BI105" s="154">
        <f t="shared" si="8"/>
        <v>0</v>
      </c>
      <c r="BJ105" s="19" t="s">
        <v>80</v>
      </c>
      <c r="BK105" s="154">
        <f t="shared" si="9"/>
        <v>0</v>
      </c>
      <c r="BL105" s="19" t="s">
        <v>160</v>
      </c>
      <c r="BM105" s="153" t="s">
        <v>479</v>
      </c>
    </row>
    <row r="106" spans="1:65" s="2" customFormat="1" ht="16.5" customHeight="1">
      <c r="A106" s="34"/>
      <c r="B106" s="140"/>
      <c r="C106" s="141" t="s">
        <v>370</v>
      </c>
      <c r="D106" s="141" t="s">
        <v>147</v>
      </c>
      <c r="E106" s="142" t="s">
        <v>3153</v>
      </c>
      <c r="F106" s="143" t="s">
        <v>3154</v>
      </c>
      <c r="G106" s="144" t="s">
        <v>3142</v>
      </c>
      <c r="H106" s="145">
        <v>1</v>
      </c>
      <c r="I106" s="146"/>
      <c r="J106" s="147">
        <f t="shared" si="0"/>
        <v>0</v>
      </c>
      <c r="K106" s="148"/>
      <c r="L106" s="35"/>
      <c r="M106" s="149" t="s">
        <v>3</v>
      </c>
      <c r="N106" s="150" t="s">
        <v>43</v>
      </c>
      <c r="O106" s="55"/>
      <c r="P106" s="151">
        <f t="shared" si="1"/>
        <v>0</v>
      </c>
      <c r="Q106" s="151">
        <v>0</v>
      </c>
      <c r="R106" s="151">
        <f t="shared" si="2"/>
        <v>0</v>
      </c>
      <c r="S106" s="151">
        <v>0</v>
      </c>
      <c r="T106" s="152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160</v>
      </c>
      <c r="AT106" s="153" t="s">
        <v>147</v>
      </c>
      <c r="AU106" s="153" t="s">
        <v>80</v>
      </c>
      <c r="AY106" s="19" t="s">
        <v>144</v>
      </c>
      <c r="BE106" s="154">
        <f t="shared" si="4"/>
        <v>0</v>
      </c>
      <c r="BF106" s="154">
        <f t="shared" si="5"/>
        <v>0</v>
      </c>
      <c r="BG106" s="154">
        <f t="shared" si="6"/>
        <v>0</v>
      </c>
      <c r="BH106" s="154">
        <f t="shared" si="7"/>
        <v>0</v>
      </c>
      <c r="BI106" s="154">
        <f t="shared" si="8"/>
        <v>0</v>
      </c>
      <c r="BJ106" s="19" t="s">
        <v>80</v>
      </c>
      <c r="BK106" s="154">
        <f t="shared" si="9"/>
        <v>0</v>
      </c>
      <c r="BL106" s="19" t="s">
        <v>160</v>
      </c>
      <c r="BM106" s="153" t="s">
        <v>490</v>
      </c>
    </row>
    <row r="107" spans="1:65" s="2" customFormat="1" ht="16.5" customHeight="1">
      <c r="A107" s="34"/>
      <c r="B107" s="140"/>
      <c r="C107" s="141" t="s">
        <v>377</v>
      </c>
      <c r="D107" s="141" t="s">
        <v>147</v>
      </c>
      <c r="E107" s="142" t="s">
        <v>3333</v>
      </c>
      <c r="F107" s="143" t="s">
        <v>3156</v>
      </c>
      <c r="G107" s="144" t="s">
        <v>3142</v>
      </c>
      <c r="H107" s="145">
        <v>1</v>
      </c>
      <c r="I107" s="146"/>
      <c r="J107" s="147">
        <f t="shared" si="0"/>
        <v>0</v>
      </c>
      <c r="K107" s="148"/>
      <c r="L107" s="35"/>
      <c r="M107" s="149" t="s">
        <v>3</v>
      </c>
      <c r="N107" s="150" t="s">
        <v>43</v>
      </c>
      <c r="O107" s="55"/>
      <c r="P107" s="151">
        <f t="shared" si="1"/>
        <v>0</v>
      </c>
      <c r="Q107" s="151">
        <v>0</v>
      </c>
      <c r="R107" s="151">
        <f t="shared" si="2"/>
        <v>0</v>
      </c>
      <c r="S107" s="151">
        <v>0</v>
      </c>
      <c r="T107" s="152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160</v>
      </c>
      <c r="AT107" s="153" t="s">
        <v>147</v>
      </c>
      <c r="AU107" s="153" t="s">
        <v>80</v>
      </c>
      <c r="AY107" s="19" t="s">
        <v>144</v>
      </c>
      <c r="BE107" s="154">
        <f t="shared" si="4"/>
        <v>0</v>
      </c>
      <c r="BF107" s="154">
        <f t="shared" si="5"/>
        <v>0</v>
      </c>
      <c r="BG107" s="154">
        <f t="shared" si="6"/>
        <v>0</v>
      </c>
      <c r="BH107" s="154">
        <f t="shared" si="7"/>
        <v>0</v>
      </c>
      <c r="BI107" s="154">
        <f t="shared" si="8"/>
        <v>0</v>
      </c>
      <c r="BJ107" s="19" t="s">
        <v>80</v>
      </c>
      <c r="BK107" s="154">
        <f t="shared" si="9"/>
        <v>0</v>
      </c>
      <c r="BL107" s="19" t="s">
        <v>160</v>
      </c>
      <c r="BM107" s="153" t="s">
        <v>500</v>
      </c>
    </row>
    <row r="108" spans="2:63" s="12" customFormat="1" ht="25.9" customHeight="1">
      <c r="B108" s="127"/>
      <c r="D108" s="128" t="s">
        <v>71</v>
      </c>
      <c r="E108" s="129" t="s">
        <v>3157</v>
      </c>
      <c r="F108" s="129" t="s">
        <v>3158</v>
      </c>
      <c r="I108" s="130"/>
      <c r="J108" s="131">
        <f>BK108</f>
        <v>0</v>
      </c>
      <c r="L108" s="127"/>
      <c r="M108" s="132"/>
      <c r="N108" s="133"/>
      <c r="O108" s="133"/>
      <c r="P108" s="134">
        <f>P109+SUM(P110:P121)</f>
        <v>0</v>
      </c>
      <c r="Q108" s="133"/>
      <c r="R108" s="134">
        <f>R109+SUM(R110:R121)</f>
        <v>0</v>
      </c>
      <c r="S108" s="133"/>
      <c r="T108" s="135">
        <f>T109+SUM(T110:T121)</f>
        <v>0</v>
      </c>
      <c r="AR108" s="128" t="s">
        <v>80</v>
      </c>
      <c r="AT108" s="136" t="s">
        <v>71</v>
      </c>
      <c r="AU108" s="136" t="s">
        <v>72</v>
      </c>
      <c r="AY108" s="128" t="s">
        <v>144</v>
      </c>
      <c r="BK108" s="137">
        <f>BK109+SUM(BK110:BK121)</f>
        <v>0</v>
      </c>
    </row>
    <row r="109" spans="1:65" s="2" customFormat="1" ht="16.5" customHeight="1">
      <c r="A109" s="34"/>
      <c r="B109" s="140"/>
      <c r="C109" s="141" t="s">
        <v>381</v>
      </c>
      <c r="D109" s="141" t="s">
        <v>147</v>
      </c>
      <c r="E109" s="142" t="s">
        <v>3334</v>
      </c>
      <c r="F109" s="143" t="s">
        <v>3335</v>
      </c>
      <c r="G109" s="144" t="s">
        <v>409</v>
      </c>
      <c r="H109" s="145">
        <v>750</v>
      </c>
      <c r="I109" s="146"/>
      <c r="J109" s="147">
        <f aca="true" t="shared" si="10" ref="J109:J120">ROUND(I109*H109,2)</f>
        <v>0</v>
      </c>
      <c r="K109" s="148"/>
      <c r="L109" s="35"/>
      <c r="M109" s="149" t="s">
        <v>3</v>
      </c>
      <c r="N109" s="150" t="s">
        <v>43</v>
      </c>
      <c r="O109" s="55"/>
      <c r="P109" s="151">
        <f aca="true" t="shared" si="11" ref="P109:P120">O109*H109</f>
        <v>0</v>
      </c>
      <c r="Q109" s="151">
        <v>0</v>
      </c>
      <c r="R109" s="151">
        <f aca="true" t="shared" si="12" ref="R109:R120">Q109*H109</f>
        <v>0</v>
      </c>
      <c r="S109" s="151">
        <v>0</v>
      </c>
      <c r="T109" s="152">
        <f aca="true" t="shared" si="13" ref="T109:T120"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160</v>
      </c>
      <c r="AT109" s="153" t="s">
        <v>147</v>
      </c>
      <c r="AU109" s="153" t="s">
        <v>80</v>
      </c>
      <c r="AY109" s="19" t="s">
        <v>144</v>
      </c>
      <c r="BE109" s="154">
        <f aca="true" t="shared" si="14" ref="BE109:BE120">IF(N109="základní",J109,0)</f>
        <v>0</v>
      </c>
      <c r="BF109" s="154">
        <f aca="true" t="shared" si="15" ref="BF109:BF120">IF(N109="snížená",J109,0)</f>
        <v>0</v>
      </c>
      <c r="BG109" s="154">
        <f aca="true" t="shared" si="16" ref="BG109:BG120">IF(N109="zákl. přenesená",J109,0)</f>
        <v>0</v>
      </c>
      <c r="BH109" s="154">
        <f aca="true" t="shared" si="17" ref="BH109:BH120">IF(N109="sníž. přenesená",J109,0)</f>
        <v>0</v>
      </c>
      <c r="BI109" s="154">
        <f aca="true" t="shared" si="18" ref="BI109:BI120">IF(N109="nulová",J109,0)</f>
        <v>0</v>
      </c>
      <c r="BJ109" s="19" t="s">
        <v>80</v>
      </c>
      <c r="BK109" s="154">
        <f aca="true" t="shared" si="19" ref="BK109:BK120">ROUND(I109*H109,2)</f>
        <v>0</v>
      </c>
      <c r="BL109" s="19" t="s">
        <v>160</v>
      </c>
      <c r="BM109" s="153" t="s">
        <v>510</v>
      </c>
    </row>
    <row r="110" spans="1:65" s="2" customFormat="1" ht="16.5" customHeight="1">
      <c r="A110" s="34"/>
      <c r="B110" s="140"/>
      <c r="C110" s="141" t="s">
        <v>385</v>
      </c>
      <c r="D110" s="141" t="s">
        <v>147</v>
      </c>
      <c r="E110" s="142" t="s">
        <v>3159</v>
      </c>
      <c r="F110" s="143" t="s">
        <v>3160</v>
      </c>
      <c r="G110" s="144" t="s">
        <v>409</v>
      </c>
      <c r="H110" s="145">
        <v>25</v>
      </c>
      <c r="I110" s="146"/>
      <c r="J110" s="147">
        <f t="shared" si="10"/>
        <v>0</v>
      </c>
      <c r="K110" s="148"/>
      <c r="L110" s="35"/>
      <c r="M110" s="149" t="s">
        <v>3</v>
      </c>
      <c r="N110" s="150" t="s">
        <v>43</v>
      </c>
      <c r="O110" s="55"/>
      <c r="P110" s="151">
        <f t="shared" si="11"/>
        <v>0</v>
      </c>
      <c r="Q110" s="151">
        <v>0</v>
      </c>
      <c r="R110" s="151">
        <f t="shared" si="12"/>
        <v>0</v>
      </c>
      <c r="S110" s="151">
        <v>0</v>
      </c>
      <c r="T110" s="152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80</v>
      </c>
      <c r="AY110" s="19" t="s">
        <v>144</v>
      </c>
      <c r="BE110" s="154">
        <f t="shared" si="14"/>
        <v>0</v>
      </c>
      <c r="BF110" s="154">
        <f t="shared" si="15"/>
        <v>0</v>
      </c>
      <c r="BG110" s="154">
        <f t="shared" si="16"/>
        <v>0</v>
      </c>
      <c r="BH110" s="154">
        <f t="shared" si="17"/>
        <v>0</v>
      </c>
      <c r="BI110" s="154">
        <f t="shared" si="18"/>
        <v>0</v>
      </c>
      <c r="BJ110" s="19" t="s">
        <v>80</v>
      </c>
      <c r="BK110" s="154">
        <f t="shared" si="19"/>
        <v>0</v>
      </c>
      <c r="BL110" s="19" t="s">
        <v>160</v>
      </c>
      <c r="BM110" s="153" t="s">
        <v>525</v>
      </c>
    </row>
    <row r="111" spans="1:65" s="2" customFormat="1" ht="21.75" customHeight="1">
      <c r="A111" s="34"/>
      <c r="B111" s="140"/>
      <c r="C111" s="141" t="s">
        <v>389</v>
      </c>
      <c r="D111" s="141" t="s">
        <v>147</v>
      </c>
      <c r="E111" s="142" t="s">
        <v>3336</v>
      </c>
      <c r="F111" s="143" t="s">
        <v>3337</v>
      </c>
      <c r="G111" s="144" t="s">
        <v>409</v>
      </c>
      <c r="H111" s="145">
        <v>25</v>
      </c>
      <c r="I111" s="146"/>
      <c r="J111" s="147">
        <f t="shared" si="10"/>
        <v>0</v>
      </c>
      <c r="K111" s="148"/>
      <c r="L111" s="35"/>
      <c r="M111" s="149" t="s">
        <v>3</v>
      </c>
      <c r="N111" s="150" t="s">
        <v>43</v>
      </c>
      <c r="O111" s="55"/>
      <c r="P111" s="151">
        <f t="shared" si="11"/>
        <v>0</v>
      </c>
      <c r="Q111" s="151">
        <v>0</v>
      </c>
      <c r="R111" s="151">
        <f t="shared" si="12"/>
        <v>0</v>
      </c>
      <c r="S111" s="151">
        <v>0</v>
      </c>
      <c r="T111" s="152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160</v>
      </c>
      <c r="AT111" s="153" t="s">
        <v>147</v>
      </c>
      <c r="AU111" s="153" t="s">
        <v>80</v>
      </c>
      <c r="AY111" s="19" t="s">
        <v>144</v>
      </c>
      <c r="BE111" s="154">
        <f t="shared" si="14"/>
        <v>0</v>
      </c>
      <c r="BF111" s="154">
        <f t="shared" si="15"/>
        <v>0</v>
      </c>
      <c r="BG111" s="154">
        <f t="shared" si="16"/>
        <v>0</v>
      </c>
      <c r="BH111" s="154">
        <f t="shared" si="17"/>
        <v>0</v>
      </c>
      <c r="BI111" s="154">
        <f t="shared" si="18"/>
        <v>0</v>
      </c>
      <c r="BJ111" s="19" t="s">
        <v>80</v>
      </c>
      <c r="BK111" s="154">
        <f t="shared" si="19"/>
        <v>0</v>
      </c>
      <c r="BL111" s="19" t="s">
        <v>160</v>
      </c>
      <c r="BM111" s="153" t="s">
        <v>537</v>
      </c>
    </row>
    <row r="112" spans="1:65" s="2" customFormat="1" ht="16.5" customHeight="1">
      <c r="A112" s="34"/>
      <c r="B112" s="140"/>
      <c r="C112" s="141" t="s">
        <v>393</v>
      </c>
      <c r="D112" s="141" t="s">
        <v>147</v>
      </c>
      <c r="E112" s="142" t="s">
        <v>3161</v>
      </c>
      <c r="F112" s="143" t="s">
        <v>3162</v>
      </c>
      <c r="G112" s="144" t="s">
        <v>409</v>
      </c>
      <c r="H112" s="145">
        <v>12</v>
      </c>
      <c r="I112" s="146"/>
      <c r="J112" s="147">
        <f t="shared" si="10"/>
        <v>0</v>
      </c>
      <c r="K112" s="148"/>
      <c r="L112" s="35"/>
      <c r="M112" s="149" t="s">
        <v>3</v>
      </c>
      <c r="N112" s="150" t="s">
        <v>43</v>
      </c>
      <c r="O112" s="55"/>
      <c r="P112" s="151">
        <f t="shared" si="11"/>
        <v>0</v>
      </c>
      <c r="Q112" s="151">
        <v>0</v>
      </c>
      <c r="R112" s="151">
        <f t="shared" si="12"/>
        <v>0</v>
      </c>
      <c r="S112" s="151">
        <v>0</v>
      </c>
      <c r="T112" s="152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3" t="s">
        <v>160</v>
      </c>
      <c r="AT112" s="153" t="s">
        <v>147</v>
      </c>
      <c r="AU112" s="153" t="s">
        <v>80</v>
      </c>
      <c r="AY112" s="19" t="s">
        <v>144</v>
      </c>
      <c r="BE112" s="154">
        <f t="shared" si="14"/>
        <v>0</v>
      </c>
      <c r="BF112" s="154">
        <f t="shared" si="15"/>
        <v>0</v>
      </c>
      <c r="BG112" s="154">
        <f t="shared" si="16"/>
        <v>0</v>
      </c>
      <c r="BH112" s="154">
        <f t="shared" si="17"/>
        <v>0</v>
      </c>
      <c r="BI112" s="154">
        <f t="shared" si="18"/>
        <v>0</v>
      </c>
      <c r="BJ112" s="19" t="s">
        <v>80</v>
      </c>
      <c r="BK112" s="154">
        <f t="shared" si="19"/>
        <v>0</v>
      </c>
      <c r="BL112" s="19" t="s">
        <v>160</v>
      </c>
      <c r="BM112" s="153" t="s">
        <v>548</v>
      </c>
    </row>
    <row r="113" spans="1:65" s="2" customFormat="1" ht="16.5" customHeight="1">
      <c r="A113" s="34"/>
      <c r="B113" s="140"/>
      <c r="C113" s="141" t="s">
        <v>397</v>
      </c>
      <c r="D113" s="141" t="s">
        <v>147</v>
      </c>
      <c r="E113" s="142" t="s">
        <v>3163</v>
      </c>
      <c r="F113" s="143" t="s">
        <v>3164</v>
      </c>
      <c r="G113" s="144" t="s">
        <v>409</v>
      </c>
      <c r="H113" s="145">
        <v>35</v>
      </c>
      <c r="I113" s="146"/>
      <c r="J113" s="147">
        <f t="shared" si="10"/>
        <v>0</v>
      </c>
      <c r="K113" s="148"/>
      <c r="L113" s="35"/>
      <c r="M113" s="149" t="s">
        <v>3</v>
      </c>
      <c r="N113" s="150" t="s">
        <v>43</v>
      </c>
      <c r="O113" s="55"/>
      <c r="P113" s="151">
        <f t="shared" si="11"/>
        <v>0</v>
      </c>
      <c r="Q113" s="151">
        <v>0</v>
      </c>
      <c r="R113" s="151">
        <f t="shared" si="12"/>
        <v>0</v>
      </c>
      <c r="S113" s="151">
        <v>0</v>
      </c>
      <c r="T113" s="152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160</v>
      </c>
      <c r="AT113" s="153" t="s">
        <v>147</v>
      </c>
      <c r="AU113" s="153" t="s">
        <v>80</v>
      </c>
      <c r="AY113" s="19" t="s">
        <v>144</v>
      </c>
      <c r="BE113" s="154">
        <f t="shared" si="14"/>
        <v>0</v>
      </c>
      <c r="BF113" s="154">
        <f t="shared" si="15"/>
        <v>0</v>
      </c>
      <c r="BG113" s="154">
        <f t="shared" si="16"/>
        <v>0</v>
      </c>
      <c r="BH113" s="154">
        <f t="shared" si="17"/>
        <v>0</v>
      </c>
      <c r="BI113" s="154">
        <f t="shared" si="18"/>
        <v>0</v>
      </c>
      <c r="BJ113" s="19" t="s">
        <v>80</v>
      </c>
      <c r="BK113" s="154">
        <f t="shared" si="19"/>
        <v>0</v>
      </c>
      <c r="BL113" s="19" t="s">
        <v>160</v>
      </c>
      <c r="BM113" s="153" t="s">
        <v>559</v>
      </c>
    </row>
    <row r="114" spans="1:65" s="2" customFormat="1" ht="16.5" customHeight="1">
      <c r="A114" s="34"/>
      <c r="B114" s="140"/>
      <c r="C114" s="141" t="s">
        <v>401</v>
      </c>
      <c r="D114" s="141" t="s">
        <v>147</v>
      </c>
      <c r="E114" s="142" t="s">
        <v>3165</v>
      </c>
      <c r="F114" s="143" t="s">
        <v>3166</v>
      </c>
      <c r="G114" s="144" t="s">
        <v>409</v>
      </c>
      <c r="H114" s="145">
        <v>55</v>
      </c>
      <c r="I114" s="146"/>
      <c r="J114" s="147">
        <f t="shared" si="10"/>
        <v>0</v>
      </c>
      <c r="K114" s="148"/>
      <c r="L114" s="35"/>
      <c r="M114" s="149" t="s">
        <v>3</v>
      </c>
      <c r="N114" s="150" t="s">
        <v>43</v>
      </c>
      <c r="O114" s="55"/>
      <c r="P114" s="151">
        <f t="shared" si="11"/>
        <v>0</v>
      </c>
      <c r="Q114" s="151">
        <v>0</v>
      </c>
      <c r="R114" s="151">
        <f t="shared" si="12"/>
        <v>0</v>
      </c>
      <c r="S114" s="151">
        <v>0</v>
      </c>
      <c r="T114" s="152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160</v>
      </c>
      <c r="AT114" s="153" t="s">
        <v>147</v>
      </c>
      <c r="AU114" s="153" t="s">
        <v>80</v>
      </c>
      <c r="AY114" s="19" t="s">
        <v>144</v>
      </c>
      <c r="BE114" s="154">
        <f t="shared" si="14"/>
        <v>0</v>
      </c>
      <c r="BF114" s="154">
        <f t="shared" si="15"/>
        <v>0</v>
      </c>
      <c r="BG114" s="154">
        <f t="shared" si="16"/>
        <v>0</v>
      </c>
      <c r="BH114" s="154">
        <f t="shared" si="17"/>
        <v>0</v>
      </c>
      <c r="BI114" s="154">
        <f t="shared" si="18"/>
        <v>0</v>
      </c>
      <c r="BJ114" s="19" t="s">
        <v>80</v>
      </c>
      <c r="BK114" s="154">
        <f t="shared" si="19"/>
        <v>0</v>
      </c>
      <c r="BL114" s="19" t="s">
        <v>160</v>
      </c>
      <c r="BM114" s="153" t="s">
        <v>568</v>
      </c>
    </row>
    <row r="115" spans="1:65" s="2" customFormat="1" ht="16.5" customHeight="1">
      <c r="A115" s="34"/>
      <c r="B115" s="140"/>
      <c r="C115" s="141" t="s">
        <v>406</v>
      </c>
      <c r="D115" s="141" t="s">
        <v>147</v>
      </c>
      <c r="E115" s="142" t="s">
        <v>3167</v>
      </c>
      <c r="F115" s="143" t="s">
        <v>3168</v>
      </c>
      <c r="G115" s="144" t="s">
        <v>409</v>
      </c>
      <c r="H115" s="145">
        <v>55</v>
      </c>
      <c r="I115" s="146"/>
      <c r="J115" s="147">
        <f t="shared" si="10"/>
        <v>0</v>
      </c>
      <c r="K115" s="148"/>
      <c r="L115" s="35"/>
      <c r="M115" s="149" t="s">
        <v>3</v>
      </c>
      <c r="N115" s="150" t="s">
        <v>43</v>
      </c>
      <c r="O115" s="55"/>
      <c r="P115" s="151">
        <f t="shared" si="11"/>
        <v>0</v>
      </c>
      <c r="Q115" s="151">
        <v>0</v>
      </c>
      <c r="R115" s="151">
        <f t="shared" si="12"/>
        <v>0</v>
      </c>
      <c r="S115" s="151">
        <v>0</v>
      </c>
      <c r="T115" s="152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3" t="s">
        <v>160</v>
      </c>
      <c r="AT115" s="153" t="s">
        <v>147</v>
      </c>
      <c r="AU115" s="153" t="s">
        <v>80</v>
      </c>
      <c r="AY115" s="19" t="s">
        <v>144</v>
      </c>
      <c r="BE115" s="154">
        <f t="shared" si="14"/>
        <v>0</v>
      </c>
      <c r="BF115" s="154">
        <f t="shared" si="15"/>
        <v>0</v>
      </c>
      <c r="BG115" s="154">
        <f t="shared" si="16"/>
        <v>0</v>
      </c>
      <c r="BH115" s="154">
        <f t="shared" si="17"/>
        <v>0</v>
      </c>
      <c r="BI115" s="154">
        <f t="shared" si="18"/>
        <v>0</v>
      </c>
      <c r="BJ115" s="19" t="s">
        <v>80</v>
      </c>
      <c r="BK115" s="154">
        <f t="shared" si="19"/>
        <v>0</v>
      </c>
      <c r="BL115" s="19" t="s">
        <v>160</v>
      </c>
      <c r="BM115" s="153" t="s">
        <v>576</v>
      </c>
    </row>
    <row r="116" spans="1:65" s="2" customFormat="1" ht="16.5" customHeight="1">
      <c r="A116" s="34"/>
      <c r="B116" s="140"/>
      <c r="C116" s="141" t="s">
        <v>412</v>
      </c>
      <c r="D116" s="141" t="s">
        <v>147</v>
      </c>
      <c r="E116" s="142" t="s">
        <v>3338</v>
      </c>
      <c r="F116" s="143" t="s">
        <v>3339</v>
      </c>
      <c r="G116" s="144" t="s">
        <v>2615</v>
      </c>
      <c r="H116" s="145">
        <v>70</v>
      </c>
      <c r="I116" s="146"/>
      <c r="J116" s="147">
        <f t="shared" si="10"/>
        <v>0</v>
      </c>
      <c r="K116" s="148"/>
      <c r="L116" s="35"/>
      <c r="M116" s="149" t="s">
        <v>3</v>
      </c>
      <c r="N116" s="150" t="s">
        <v>43</v>
      </c>
      <c r="O116" s="55"/>
      <c r="P116" s="151">
        <f t="shared" si="11"/>
        <v>0</v>
      </c>
      <c r="Q116" s="151">
        <v>0</v>
      </c>
      <c r="R116" s="151">
        <f t="shared" si="12"/>
        <v>0</v>
      </c>
      <c r="S116" s="151">
        <v>0</v>
      </c>
      <c r="T116" s="152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3" t="s">
        <v>160</v>
      </c>
      <c r="AT116" s="153" t="s">
        <v>147</v>
      </c>
      <c r="AU116" s="153" t="s">
        <v>80</v>
      </c>
      <c r="AY116" s="19" t="s">
        <v>144</v>
      </c>
      <c r="BE116" s="154">
        <f t="shared" si="14"/>
        <v>0</v>
      </c>
      <c r="BF116" s="154">
        <f t="shared" si="15"/>
        <v>0</v>
      </c>
      <c r="BG116" s="154">
        <f t="shared" si="16"/>
        <v>0</v>
      </c>
      <c r="BH116" s="154">
        <f t="shared" si="17"/>
        <v>0</v>
      </c>
      <c r="BI116" s="154">
        <f t="shared" si="18"/>
        <v>0</v>
      </c>
      <c r="BJ116" s="19" t="s">
        <v>80</v>
      </c>
      <c r="BK116" s="154">
        <f t="shared" si="19"/>
        <v>0</v>
      </c>
      <c r="BL116" s="19" t="s">
        <v>160</v>
      </c>
      <c r="BM116" s="153" t="s">
        <v>597</v>
      </c>
    </row>
    <row r="117" spans="1:65" s="2" customFormat="1" ht="16.5" customHeight="1">
      <c r="A117" s="34"/>
      <c r="B117" s="140"/>
      <c r="C117" s="141" t="s">
        <v>418</v>
      </c>
      <c r="D117" s="141" t="s">
        <v>147</v>
      </c>
      <c r="E117" s="142" t="s">
        <v>3171</v>
      </c>
      <c r="F117" s="143" t="s">
        <v>3172</v>
      </c>
      <c r="G117" s="144" t="s">
        <v>3142</v>
      </c>
      <c r="H117" s="145">
        <v>1</v>
      </c>
      <c r="I117" s="146"/>
      <c r="J117" s="147">
        <f t="shared" si="10"/>
        <v>0</v>
      </c>
      <c r="K117" s="148"/>
      <c r="L117" s="35"/>
      <c r="M117" s="149" t="s">
        <v>3</v>
      </c>
      <c r="N117" s="150" t="s">
        <v>43</v>
      </c>
      <c r="O117" s="55"/>
      <c r="P117" s="151">
        <f t="shared" si="11"/>
        <v>0</v>
      </c>
      <c r="Q117" s="151">
        <v>0</v>
      </c>
      <c r="R117" s="151">
        <f t="shared" si="12"/>
        <v>0</v>
      </c>
      <c r="S117" s="151">
        <v>0</v>
      </c>
      <c r="T117" s="152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160</v>
      </c>
      <c r="AT117" s="153" t="s">
        <v>147</v>
      </c>
      <c r="AU117" s="153" t="s">
        <v>80</v>
      </c>
      <c r="AY117" s="19" t="s">
        <v>144</v>
      </c>
      <c r="BE117" s="154">
        <f t="shared" si="14"/>
        <v>0</v>
      </c>
      <c r="BF117" s="154">
        <f t="shared" si="15"/>
        <v>0</v>
      </c>
      <c r="BG117" s="154">
        <f t="shared" si="16"/>
        <v>0</v>
      </c>
      <c r="BH117" s="154">
        <f t="shared" si="17"/>
        <v>0</v>
      </c>
      <c r="BI117" s="154">
        <f t="shared" si="18"/>
        <v>0</v>
      </c>
      <c r="BJ117" s="19" t="s">
        <v>80</v>
      </c>
      <c r="BK117" s="154">
        <f t="shared" si="19"/>
        <v>0</v>
      </c>
      <c r="BL117" s="19" t="s">
        <v>160</v>
      </c>
      <c r="BM117" s="153" t="s">
        <v>606</v>
      </c>
    </row>
    <row r="118" spans="1:65" s="2" customFormat="1" ht="16.5" customHeight="1">
      <c r="A118" s="34"/>
      <c r="B118" s="140"/>
      <c r="C118" s="141" t="s">
        <v>424</v>
      </c>
      <c r="D118" s="141" t="s">
        <v>147</v>
      </c>
      <c r="E118" s="142" t="s">
        <v>3173</v>
      </c>
      <c r="F118" s="143" t="s">
        <v>3174</v>
      </c>
      <c r="G118" s="144" t="s">
        <v>3142</v>
      </c>
      <c r="H118" s="145">
        <v>1</v>
      </c>
      <c r="I118" s="146"/>
      <c r="J118" s="147">
        <f t="shared" si="10"/>
        <v>0</v>
      </c>
      <c r="K118" s="148"/>
      <c r="L118" s="35"/>
      <c r="M118" s="149" t="s">
        <v>3</v>
      </c>
      <c r="N118" s="150" t="s">
        <v>43</v>
      </c>
      <c r="O118" s="55"/>
      <c r="P118" s="151">
        <f t="shared" si="11"/>
        <v>0</v>
      </c>
      <c r="Q118" s="151">
        <v>0</v>
      </c>
      <c r="R118" s="151">
        <f t="shared" si="12"/>
        <v>0</v>
      </c>
      <c r="S118" s="151">
        <v>0</v>
      </c>
      <c r="T118" s="152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3" t="s">
        <v>160</v>
      </c>
      <c r="AT118" s="153" t="s">
        <v>147</v>
      </c>
      <c r="AU118" s="153" t="s">
        <v>80</v>
      </c>
      <c r="AY118" s="19" t="s">
        <v>144</v>
      </c>
      <c r="BE118" s="154">
        <f t="shared" si="14"/>
        <v>0</v>
      </c>
      <c r="BF118" s="154">
        <f t="shared" si="15"/>
        <v>0</v>
      </c>
      <c r="BG118" s="154">
        <f t="shared" si="16"/>
        <v>0</v>
      </c>
      <c r="BH118" s="154">
        <f t="shared" si="17"/>
        <v>0</v>
      </c>
      <c r="BI118" s="154">
        <f t="shared" si="18"/>
        <v>0</v>
      </c>
      <c r="BJ118" s="19" t="s">
        <v>80</v>
      </c>
      <c r="BK118" s="154">
        <f t="shared" si="19"/>
        <v>0</v>
      </c>
      <c r="BL118" s="19" t="s">
        <v>160</v>
      </c>
      <c r="BM118" s="153" t="s">
        <v>615</v>
      </c>
    </row>
    <row r="119" spans="1:65" s="2" customFormat="1" ht="16.5" customHeight="1">
      <c r="A119" s="34"/>
      <c r="B119" s="140"/>
      <c r="C119" s="141" t="s">
        <v>429</v>
      </c>
      <c r="D119" s="141" t="s">
        <v>147</v>
      </c>
      <c r="E119" s="142" t="s">
        <v>3175</v>
      </c>
      <c r="F119" s="143" t="s">
        <v>3176</v>
      </c>
      <c r="G119" s="144" t="s">
        <v>3142</v>
      </c>
      <c r="H119" s="145">
        <v>1</v>
      </c>
      <c r="I119" s="146"/>
      <c r="J119" s="147">
        <f t="shared" si="10"/>
        <v>0</v>
      </c>
      <c r="K119" s="148"/>
      <c r="L119" s="35"/>
      <c r="M119" s="149" t="s">
        <v>3</v>
      </c>
      <c r="N119" s="150" t="s">
        <v>43</v>
      </c>
      <c r="O119" s="55"/>
      <c r="P119" s="151">
        <f t="shared" si="11"/>
        <v>0</v>
      </c>
      <c r="Q119" s="151">
        <v>0</v>
      </c>
      <c r="R119" s="151">
        <f t="shared" si="12"/>
        <v>0</v>
      </c>
      <c r="S119" s="151">
        <v>0</v>
      </c>
      <c r="T119" s="152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160</v>
      </c>
      <c r="AT119" s="153" t="s">
        <v>147</v>
      </c>
      <c r="AU119" s="153" t="s">
        <v>80</v>
      </c>
      <c r="AY119" s="19" t="s">
        <v>144</v>
      </c>
      <c r="BE119" s="154">
        <f t="shared" si="14"/>
        <v>0</v>
      </c>
      <c r="BF119" s="154">
        <f t="shared" si="15"/>
        <v>0</v>
      </c>
      <c r="BG119" s="154">
        <f t="shared" si="16"/>
        <v>0</v>
      </c>
      <c r="BH119" s="154">
        <f t="shared" si="17"/>
        <v>0</v>
      </c>
      <c r="BI119" s="154">
        <f t="shared" si="18"/>
        <v>0</v>
      </c>
      <c r="BJ119" s="19" t="s">
        <v>80</v>
      </c>
      <c r="BK119" s="154">
        <f t="shared" si="19"/>
        <v>0</v>
      </c>
      <c r="BL119" s="19" t="s">
        <v>160</v>
      </c>
      <c r="BM119" s="153" t="s">
        <v>630</v>
      </c>
    </row>
    <row r="120" spans="1:65" s="2" customFormat="1" ht="16.5" customHeight="1">
      <c r="A120" s="34"/>
      <c r="B120" s="140"/>
      <c r="C120" s="141" t="s">
        <v>434</v>
      </c>
      <c r="D120" s="141" t="s">
        <v>147</v>
      </c>
      <c r="E120" s="142" t="s">
        <v>3340</v>
      </c>
      <c r="F120" s="143" t="s">
        <v>3178</v>
      </c>
      <c r="G120" s="144" t="s">
        <v>3142</v>
      </c>
      <c r="H120" s="145">
        <v>1</v>
      </c>
      <c r="I120" s="146"/>
      <c r="J120" s="147">
        <f t="shared" si="10"/>
        <v>0</v>
      </c>
      <c r="K120" s="148"/>
      <c r="L120" s="35"/>
      <c r="M120" s="149" t="s">
        <v>3</v>
      </c>
      <c r="N120" s="150" t="s">
        <v>43</v>
      </c>
      <c r="O120" s="55"/>
      <c r="P120" s="151">
        <f t="shared" si="11"/>
        <v>0</v>
      </c>
      <c r="Q120" s="151">
        <v>0</v>
      </c>
      <c r="R120" s="151">
        <f t="shared" si="12"/>
        <v>0</v>
      </c>
      <c r="S120" s="151">
        <v>0</v>
      </c>
      <c r="T120" s="152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160</v>
      </c>
      <c r="AT120" s="153" t="s">
        <v>147</v>
      </c>
      <c r="AU120" s="153" t="s">
        <v>80</v>
      </c>
      <c r="AY120" s="19" t="s">
        <v>144</v>
      </c>
      <c r="BE120" s="154">
        <f t="shared" si="14"/>
        <v>0</v>
      </c>
      <c r="BF120" s="154">
        <f t="shared" si="15"/>
        <v>0</v>
      </c>
      <c r="BG120" s="154">
        <f t="shared" si="16"/>
        <v>0</v>
      </c>
      <c r="BH120" s="154">
        <f t="shared" si="17"/>
        <v>0</v>
      </c>
      <c r="BI120" s="154">
        <f t="shared" si="18"/>
        <v>0</v>
      </c>
      <c r="BJ120" s="19" t="s">
        <v>80</v>
      </c>
      <c r="BK120" s="154">
        <f t="shared" si="19"/>
        <v>0</v>
      </c>
      <c r="BL120" s="19" t="s">
        <v>160</v>
      </c>
      <c r="BM120" s="153" t="s">
        <v>647</v>
      </c>
    </row>
    <row r="121" spans="2:63" s="12" customFormat="1" ht="22.9" customHeight="1">
      <c r="B121" s="127"/>
      <c r="D121" s="128" t="s">
        <v>71</v>
      </c>
      <c r="E121" s="138" t="s">
        <v>3179</v>
      </c>
      <c r="F121" s="138" t="s">
        <v>3180</v>
      </c>
      <c r="I121" s="130"/>
      <c r="J121" s="139">
        <f>BK121</f>
        <v>0</v>
      </c>
      <c r="L121" s="127"/>
      <c r="M121" s="132"/>
      <c r="N121" s="133"/>
      <c r="O121" s="133"/>
      <c r="P121" s="134">
        <f>SUM(P122:P133)</f>
        <v>0</v>
      </c>
      <c r="Q121" s="133"/>
      <c r="R121" s="134">
        <f>SUM(R122:R133)</f>
        <v>0</v>
      </c>
      <c r="S121" s="133"/>
      <c r="T121" s="135">
        <f>SUM(T122:T133)</f>
        <v>0</v>
      </c>
      <c r="AR121" s="128" t="s">
        <v>160</v>
      </c>
      <c r="AT121" s="136" t="s">
        <v>71</v>
      </c>
      <c r="AU121" s="136" t="s">
        <v>80</v>
      </c>
      <c r="AY121" s="128" t="s">
        <v>144</v>
      </c>
      <c r="BK121" s="137">
        <f>SUM(BK122:BK133)</f>
        <v>0</v>
      </c>
    </row>
    <row r="122" spans="1:65" s="2" customFormat="1" ht="16.5" customHeight="1">
      <c r="A122" s="34"/>
      <c r="B122" s="140"/>
      <c r="C122" s="141" t="s">
        <v>442</v>
      </c>
      <c r="D122" s="141" t="s">
        <v>147</v>
      </c>
      <c r="E122" s="142" t="s">
        <v>3341</v>
      </c>
      <c r="F122" s="143" t="s">
        <v>3182</v>
      </c>
      <c r="G122" s="144" t="s">
        <v>3142</v>
      </c>
      <c r="H122" s="145">
        <v>1</v>
      </c>
      <c r="I122" s="146"/>
      <c r="J122" s="147">
        <f aca="true" t="shared" si="20" ref="J122:J133">ROUND(I122*H122,2)</f>
        <v>0</v>
      </c>
      <c r="K122" s="148"/>
      <c r="L122" s="35"/>
      <c r="M122" s="149" t="s">
        <v>3</v>
      </c>
      <c r="N122" s="150" t="s">
        <v>43</v>
      </c>
      <c r="O122" s="55"/>
      <c r="P122" s="151">
        <f aca="true" t="shared" si="21" ref="P122:P133">O122*H122</f>
        <v>0</v>
      </c>
      <c r="Q122" s="151">
        <v>0</v>
      </c>
      <c r="R122" s="151">
        <f aca="true" t="shared" si="22" ref="R122:R133">Q122*H122</f>
        <v>0</v>
      </c>
      <c r="S122" s="151">
        <v>0</v>
      </c>
      <c r="T122" s="152">
        <f aca="true" t="shared" si="23" ref="T122:T133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3" t="s">
        <v>160</v>
      </c>
      <c r="AT122" s="153" t="s">
        <v>147</v>
      </c>
      <c r="AU122" s="153" t="s">
        <v>82</v>
      </c>
      <c r="AY122" s="19" t="s">
        <v>144</v>
      </c>
      <c r="BE122" s="154">
        <f aca="true" t="shared" si="24" ref="BE122:BE133">IF(N122="základní",J122,0)</f>
        <v>0</v>
      </c>
      <c r="BF122" s="154">
        <f aca="true" t="shared" si="25" ref="BF122:BF133">IF(N122="snížená",J122,0)</f>
        <v>0</v>
      </c>
      <c r="BG122" s="154">
        <f aca="true" t="shared" si="26" ref="BG122:BG133">IF(N122="zákl. přenesená",J122,0)</f>
        <v>0</v>
      </c>
      <c r="BH122" s="154">
        <f aca="true" t="shared" si="27" ref="BH122:BH133">IF(N122="sníž. přenesená",J122,0)</f>
        <v>0</v>
      </c>
      <c r="BI122" s="154">
        <f aca="true" t="shared" si="28" ref="BI122:BI133">IF(N122="nulová",J122,0)</f>
        <v>0</v>
      </c>
      <c r="BJ122" s="19" t="s">
        <v>80</v>
      </c>
      <c r="BK122" s="154">
        <f aca="true" t="shared" si="29" ref="BK122:BK133">ROUND(I122*H122,2)</f>
        <v>0</v>
      </c>
      <c r="BL122" s="19" t="s">
        <v>160</v>
      </c>
      <c r="BM122" s="153" t="s">
        <v>3342</v>
      </c>
    </row>
    <row r="123" spans="1:65" s="2" customFormat="1" ht="16.5" customHeight="1">
      <c r="A123" s="34"/>
      <c r="B123" s="140"/>
      <c r="C123" s="141" t="s">
        <v>448</v>
      </c>
      <c r="D123" s="141" t="s">
        <v>147</v>
      </c>
      <c r="E123" s="142" t="s">
        <v>3184</v>
      </c>
      <c r="F123" s="143" t="s">
        <v>3185</v>
      </c>
      <c r="G123" s="144" t="s">
        <v>3142</v>
      </c>
      <c r="H123" s="145">
        <v>1</v>
      </c>
      <c r="I123" s="146"/>
      <c r="J123" s="147">
        <f t="shared" si="20"/>
        <v>0</v>
      </c>
      <c r="K123" s="148"/>
      <c r="L123" s="35"/>
      <c r="M123" s="149" t="s">
        <v>3</v>
      </c>
      <c r="N123" s="150" t="s">
        <v>43</v>
      </c>
      <c r="O123" s="55"/>
      <c r="P123" s="151">
        <f t="shared" si="21"/>
        <v>0</v>
      </c>
      <c r="Q123" s="151">
        <v>0</v>
      </c>
      <c r="R123" s="151">
        <f t="shared" si="22"/>
        <v>0</v>
      </c>
      <c r="S123" s="151">
        <v>0</v>
      </c>
      <c r="T123" s="152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160</v>
      </c>
      <c r="AT123" s="153" t="s">
        <v>147</v>
      </c>
      <c r="AU123" s="153" t="s">
        <v>82</v>
      </c>
      <c r="AY123" s="19" t="s">
        <v>144</v>
      </c>
      <c r="BE123" s="154">
        <f t="shared" si="24"/>
        <v>0</v>
      </c>
      <c r="BF123" s="154">
        <f t="shared" si="25"/>
        <v>0</v>
      </c>
      <c r="BG123" s="154">
        <f t="shared" si="26"/>
        <v>0</v>
      </c>
      <c r="BH123" s="154">
        <f t="shared" si="27"/>
        <v>0</v>
      </c>
      <c r="BI123" s="154">
        <f t="shared" si="28"/>
        <v>0</v>
      </c>
      <c r="BJ123" s="19" t="s">
        <v>80</v>
      </c>
      <c r="BK123" s="154">
        <f t="shared" si="29"/>
        <v>0</v>
      </c>
      <c r="BL123" s="19" t="s">
        <v>160</v>
      </c>
      <c r="BM123" s="153" t="s">
        <v>3343</v>
      </c>
    </row>
    <row r="124" spans="1:65" s="2" customFormat="1" ht="16.5" customHeight="1">
      <c r="A124" s="34"/>
      <c r="B124" s="140"/>
      <c r="C124" s="141" t="s">
        <v>454</v>
      </c>
      <c r="D124" s="141" t="s">
        <v>147</v>
      </c>
      <c r="E124" s="142" t="s">
        <v>3344</v>
      </c>
      <c r="F124" s="143" t="s">
        <v>3345</v>
      </c>
      <c r="G124" s="144" t="s">
        <v>3142</v>
      </c>
      <c r="H124" s="145">
        <v>1</v>
      </c>
      <c r="I124" s="146"/>
      <c r="J124" s="147">
        <f t="shared" si="20"/>
        <v>0</v>
      </c>
      <c r="K124" s="148"/>
      <c r="L124" s="35"/>
      <c r="M124" s="149" t="s">
        <v>3</v>
      </c>
      <c r="N124" s="150" t="s">
        <v>43</v>
      </c>
      <c r="O124" s="55"/>
      <c r="P124" s="151">
        <f t="shared" si="21"/>
        <v>0</v>
      </c>
      <c r="Q124" s="151">
        <v>0</v>
      </c>
      <c r="R124" s="151">
        <f t="shared" si="22"/>
        <v>0</v>
      </c>
      <c r="S124" s="151">
        <v>0</v>
      </c>
      <c r="T124" s="152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3" t="s">
        <v>160</v>
      </c>
      <c r="AT124" s="153" t="s">
        <v>147</v>
      </c>
      <c r="AU124" s="153" t="s">
        <v>82</v>
      </c>
      <c r="AY124" s="19" t="s">
        <v>144</v>
      </c>
      <c r="BE124" s="154">
        <f t="shared" si="24"/>
        <v>0</v>
      </c>
      <c r="BF124" s="154">
        <f t="shared" si="25"/>
        <v>0</v>
      </c>
      <c r="BG124" s="154">
        <f t="shared" si="26"/>
        <v>0</v>
      </c>
      <c r="BH124" s="154">
        <f t="shared" si="27"/>
        <v>0</v>
      </c>
      <c r="BI124" s="154">
        <f t="shared" si="28"/>
        <v>0</v>
      </c>
      <c r="BJ124" s="19" t="s">
        <v>80</v>
      </c>
      <c r="BK124" s="154">
        <f t="shared" si="29"/>
        <v>0</v>
      </c>
      <c r="BL124" s="19" t="s">
        <v>160</v>
      </c>
      <c r="BM124" s="153" t="s">
        <v>3346</v>
      </c>
    </row>
    <row r="125" spans="1:65" s="2" customFormat="1" ht="16.5" customHeight="1">
      <c r="A125" s="34"/>
      <c r="B125" s="140"/>
      <c r="C125" s="141" t="s">
        <v>459</v>
      </c>
      <c r="D125" s="141" t="s">
        <v>147</v>
      </c>
      <c r="E125" s="142" t="s">
        <v>3190</v>
      </c>
      <c r="F125" s="143" t="s">
        <v>3191</v>
      </c>
      <c r="G125" s="144" t="s">
        <v>3142</v>
      </c>
      <c r="H125" s="145">
        <v>1</v>
      </c>
      <c r="I125" s="146"/>
      <c r="J125" s="147">
        <f t="shared" si="20"/>
        <v>0</v>
      </c>
      <c r="K125" s="148"/>
      <c r="L125" s="35"/>
      <c r="M125" s="149" t="s">
        <v>3</v>
      </c>
      <c r="N125" s="150" t="s">
        <v>43</v>
      </c>
      <c r="O125" s="55"/>
      <c r="P125" s="151">
        <f t="shared" si="21"/>
        <v>0</v>
      </c>
      <c r="Q125" s="151">
        <v>0</v>
      </c>
      <c r="R125" s="151">
        <f t="shared" si="22"/>
        <v>0</v>
      </c>
      <c r="S125" s="151">
        <v>0</v>
      </c>
      <c r="T125" s="152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3" t="s">
        <v>160</v>
      </c>
      <c r="AT125" s="153" t="s">
        <v>147</v>
      </c>
      <c r="AU125" s="153" t="s">
        <v>82</v>
      </c>
      <c r="AY125" s="19" t="s">
        <v>144</v>
      </c>
      <c r="BE125" s="154">
        <f t="shared" si="24"/>
        <v>0</v>
      </c>
      <c r="BF125" s="154">
        <f t="shared" si="25"/>
        <v>0</v>
      </c>
      <c r="BG125" s="154">
        <f t="shared" si="26"/>
        <v>0</v>
      </c>
      <c r="BH125" s="154">
        <f t="shared" si="27"/>
        <v>0</v>
      </c>
      <c r="BI125" s="154">
        <f t="shared" si="28"/>
        <v>0</v>
      </c>
      <c r="BJ125" s="19" t="s">
        <v>80</v>
      </c>
      <c r="BK125" s="154">
        <f t="shared" si="29"/>
        <v>0</v>
      </c>
      <c r="BL125" s="19" t="s">
        <v>160</v>
      </c>
      <c r="BM125" s="153" t="s">
        <v>3347</v>
      </c>
    </row>
    <row r="126" spans="1:65" s="2" customFormat="1" ht="16.5" customHeight="1">
      <c r="A126" s="34"/>
      <c r="B126" s="140"/>
      <c r="C126" s="141" t="s">
        <v>464</v>
      </c>
      <c r="D126" s="141" t="s">
        <v>147</v>
      </c>
      <c r="E126" s="142" t="s">
        <v>3348</v>
      </c>
      <c r="F126" s="143" t="s">
        <v>3194</v>
      </c>
      <c r="G126" s="144" t="s">
        <v>3142</v>
      </c>
      <c r="H126" s="145">
        <v>1</v>
      </c>
      <c r="I126" s="146"/>
      <c r="J126" s="147">
        <f t="shared" si="20"/>
        <v>0</v>
      </c>
      <c r="K126" s="148"/>
      <c r="L126" s="35"/>
      <c r="M126" s="149" t="s">
        <v>3</v>
      </c>
      <c r="N126" s="150" t="s">
        <v>43</v>
      </c>
      <c r="O126" s="55"/>
      <c r="P126" s="151">
        <f t="shared" si="21"/>
        <v>0</v>
      </c>
      <c r="Q126" s="151">
        <v>0</v>
      </c>
      <c r="R126" s="151">
        <f t="shared" si="22"/>
        <v>0</v>
      </c>
      <c r="S126" s="151">
        <v>0</v>
      </c>
      <c r="T126" s="152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160</v>
      </c>
      <c r="AT126" s="153" t="s">
        <v>147</v>
      </c>
      <c r="AU126" s="153" t="s">
        <v>82</v>
      </c>
      <c r="AY126" s="19" t="s">
        <v>144</v>
      </c>
      <c r="BE126" s="154">
        <f t="shared" si="24"/>
        <v>0</v>
      </c>
      <c r="BF126" s="154">
        <f t="shared" si="25"/>
        <v>0</v>
      </c>
      <c r="BG126" s="154">
        <f t="shared" si="26"/>
        <v>0</v>
      </c>
      <c r="BH126" s="154">
        <f t="shared" si="27"/>
        <v>0</v>
      </c>
      <c r="BI126" s="154">
        <f t="shared" si="28"/>
        <v>0</v>
      </c>
      <c r="BJ126" s="19" t="s">
        <v>80</v>
      </c>
      <c r="BK126" s="154">
        <f t="shared" si="29"/>
        <v>0</v>
      </c>
      <c r="BL126" s="19" t="s">
        <v>160</v>
      </c>
      <c r="BM126" s="153" t="s">
        <v>3349</v>
      </c>
    </row>
    <row r="127" spans="1:65" s="2" customFormat="1" ht="16.5" customHeight="1">
      <c r="A127" s="34"/>
      <c r="B127" s="140"/>
      <c r="C127" s="141" t="s">
        <v>469</v>
      </c>
      <c r="D127" s="141" t="s">
        <v>147</v>
      </c>
      <c r="E127" s="142" t="s">
        <v>3350</v>
      </c>
      <c r="F127" s="143" t="s">
        <v>3197</v>
      </c>
      <c r="G127" s="144" t="s">
        <v>3142</v>
      </c>
      <c r="H127" s="145">
        <v>1</v>
      </c>
      <c r="I127" s="146"/>
      <c r="J127" s="147">
        <f t="shared" si="20"/>
        <v>0</v>
      </c>
      <c r="K127" s="148"/>
      <c r="L127" s="35"/>
      <c r="M127" s="149" t="s">
        <v>3</v>
      </c>
      <c r="N127" s="150" t="s">
        <v>43</v>
      </c>
      <c r="O127" s="55"/>
      <c r="P127" s="151">
        <f t="shared" si="21"/>
        <v>0</v>
      </c>
      <c r="Q127" s="151">
        <v>0</v>
      </c>
      <c r="R127" s="151">
        <f t="shared" si="22"/>
        <v>0</v>
      </c>
      <c r="S127" s="151">
        <v>0</v>
      </c>
      <c r="T127" s="152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3" t="s">
        <v>160</v>
      </c>
      <c r="AT127" s="153" t="s">
        <v>147</v>
      </c>
      <c r="AU127" s="153" t="s">
        <v>82</v>
      </c>
      <c r="AY127" s="19" t="s">
        <v>144</v>
      </c>
      <c r="BE127" s="154">
        <f t="shared" si="24"/>
        <v>0</v>
      </c>
      <c r="BF127" s="154">
        <f t="shared" si="25"/>
        <v>0</v>
      </c>
      <c r="BG127" s="154">
        <f t="shared" si="26"/>
        <v>0</v>
      </c>
      <c r="BH127" s="154">
        <f t="shared" si="27"/>
        <v>0</v>
      </c>
      <c r="BI127" s="154">
        <f t="shared" si="28"/>
        <v>0</v>
      </c>
      <c r="BJ127" s="19" t="s">
        <v>80</v>
      </c>
      <c r="BK127" s="154">
        <f t="shared" si="29"/>
        <v>0</v>
      </c>
      <c r="BL127" s="19" t="s">
        <v>160</v>
      </c>
      <c r="BM127" s="153" t="s">
        <v>3351</v>
      </c>
    </row>
    <row r="128" spans="1:65" s="2" customFormat="1" ht="16.5" customHeight="1">
      <c r="A128" s="34"/>
      <c r="B128" s="140"/>
      <c r="C128" s="141" t="s">
        <v>474</v>
      </c>
      <c r="D128" s="141" t="s">
        <v>147</v>
      </c>
      <c r="E128" s="142" t="s">
        <v>3352</v>
      </c>
      <c r="F128" s="143" t="s">
        <v>3200</v>
      </c>
      <c r="G128" s="144" t="s">
        <v>3142</v>
      </c>
      <c r="H128" s="145">
        <v>1</v>
      </c>
      <c r="I128" s="146"/>
      <c r="J128" s="147">
        <f t="shared" si="20"/>
        <v>0</v>
      </c>
      <c r="K128" s="148"/>
      <c r="L128" s="35"/>
      <c r="M128" s="149" t="s">
        <v>3</v>
      </c>
      <c r="N128" s="150" t="s">
        <v>43</v>
      </c>
      <c r="O128" s="55"/>
      <c r="P128" s="151">
        <f t="shared" si="21"/>
        <v>0</v>
      </c>
      <c r="Q128" s="151">
        <v>0</v>
      </c>
      <c r="R128" s="151">
        <f t="shared" si="22"/>
        <v>0</v>
      </c>
      <c r="S128" s="151">
        <v>0</v>
      </c>
      <c r="T128" s="152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3" t="s">
        <v>160</v>
      </c>
      <c r="AT128" s="153" t="s">
        <v>147</v>
      </c>
      <c r="AU128" s="153" t="s">
        <v>82</v>
      </c>
      <c r="AY128" s="19" t="s">
        <v>144</v>
      </c>
      <c r="BE128" s="154">
        <f t="shared" si="24"/>
        <v>0</v>
      </c>
      <c r="BF128" s="154">
        <f t="shared" si="25"/>
        <v>0</v>
      </c>
      <c r="BG128" s="154">
        <f t="shared" si="26"/>
        <v>0</v>
      </c>
      <c r="BH128" s="154">
        <f t="shared" si="27"/>
        <v>0</v>
      </c>
      <c r="BI128" s="154">
        <f t="shared" si="28"/>
        <v>0</v>
      </c>
      <c r="BJ128" s="19" t="s">
        <v>80</v>
      </c>
      <c r="BK128" s="154">
        <f t="shared" si="29"/>
        <v>0</v>
      </c>
      <c r="BL128" s="19" t="s">
        <v>160</v>
      </c>
      <c r="BM128" s="153" t="s">
        <v>3353</v>
      </c>
    </row>
    <row r="129" spans="1:65" s="2" customFormat="1" ht="16.5" customHeight="1">
      <c r="A129" s="34"/>
      <c r="B129" s="140"/>
      <c r="C129" s="141" t="s">
        <v>479</v>
      </c>
      <c r="D129" s="141" t="s">
        <v>147</v>
      </c>
      <c r="E129" s="142" t="s">
        <v>3202</v>
      </c>
      <c r="F129" s="143" t="s">
        <v>3203</v>
      </c>
      <c r="G129" s="144" t="s">
        <v>3142</v>
      </c>
      <c r="H129" s="145">
        <v>1</v>
      </c>
      <c r="I129" s="146"/>
      <c r="J129" s="147">
        <f t="shared" si="20"/>
        <v>0</v>
      </c>
      <c r="K129" s="148"/>
      <c r="L129" s="35"/>
      <c r="M129" s="149" t="s">
        <v>3</v>
      </c>
      <c r="N129" s="150" t="s">
        <v>43</v>
      </c>
      <c r="O129" s="55"/>
      <c r="P129" s="151">
        <f t="shared" si="21"/>
        <v>0</v>
      </c>
      <c r="Q129" s="151">
        <v>0</v>
      </c>
      <c r="R129" s="151">
        <f t="shared" si="22"/>
        <v>0</v>
      </c>
      <c r="S129" s="151">
        <v>0</v>
      </c>
      <c r="T129" s="152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160</v>
      </c>
      <c r="AT129" s="153" t="s">
        <v>147</v>
      </c>
      <c r="AU129" s="153" t="s">
        <v>82</v>
      </c>
      <c r="AY129" s="19" t="s">
        <v>144</v>
      </c>
      <c r="BE129" s="154">
        <f t="shared" si="24"/>
        <v>0</v>
      </c>
      <c r="BF129" s="154">
        <f t="shared" si="25"/>
        <v>0</v>
      </c>
      <c r="BG129" s="154">
        <f t="shared" si="26"/>
        <v>0</v>
      </c>
      <c r="BH129" s="154">
        <f t="shared" si="27"/>
        <v>0</v>
      </c>
      <c r="BI129" s="154">
        <f t="shared" si="28"/>
        <v>0</v>
      </c>
      <c r="BJ129" s="19" t="s">
        <v>80</v>
      </c>
      <c r="BK129" s="154">
        <f t="shared" si="29"/>
        <v>0</v>
      </c>
      <c r="BL129" s="19" t="s">
        <v>160</v>
      </c>
      <c r="BM129" s="153" t="s">
        <v>3354</v>
      </c>
    </row>
    <row r="130" spans="1:65" s="2" customFormat="1" ht="16.5" customHeight="1">
      <c r="A130" s="34"/>
      <c r="B130" s="140"/>
      <c r="C130" s="141" t="s">
        <v>485</v>
      </c>
      <c r="D130" s="141" t="s">
        <v>147</v>
      </c>
      <c r="E130" s="142" t="s">
        <v>3355</v>
      </c>
      <c r="F130" s="143" t="s">
        <v>3206</v>
      </c>
      <c r="G130" s="144" t="s">
        <v>3142</v>
      </c>
      <c r="H130" s="145">
        <v>1</v>
      </c>
      <c r="I130" s="146"/>
      <c r="J130" s="147">
        <f t="shared" si="20"/>
        <v>0</v>
      </c>
      <c r="K130" s="148"/>
      <c r="L130" s="35"/>
      <c r="M130" s="149" t="s">
        <v>3</v>
      </c>
      <c r="N130" s="150" t="s">
        <v>43</v>
      </c>
      <c r="O130" s="55"/>
      <c r="P130" s="151">
        <f t="shared" si="21"/>
        <v>0</v>
      </c>
      <c r="Q130" s="151">
        <v>0</v>
      </c>
      <c r="R130" s="151">
        <f t="shared" si="22"/>
        <v>0</v>
      </c>
      <c r="S130" s="151">
        <v>0</v>
      </c>
      <c r="T130" s="152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3" t="s">
        <v>160</v>
      </c>
      <c r="AT130" s="153" t="s">
        <v>147</v>
      </c>
      <c r="AU130" s="153" t="s">
        <v>82</v>
      </c>
      <c r="AY130" s="19" t="s">
        <v>144</v>
      </c>
      <c r="BE130" s="154">
        <f t="shared" si="24"/>
        <v>0</v>
      </c>
      <c r="BF130" s="154">
        <f t="shared" si="25"/>
        <v>0</v>
      </c>
      <c r="BG130" s="154">
        <f t="shared" si="26"/>
        <v>0</v>
      </c>
      <c r="BH130" s="154">
        <f t="shared" si="27"/>
        <v>0</v>
      </c>
      <c r="BI130" s="154">
        <f t="shared" si="28"/>
        <v>0</v>
      </c>
      <c r="BJ130" s="19" t="s">
        <v>80</v>
      </c>
      <c r="BK130" s="154">
        <f t="shared" si="29"/>
        <v>0</v>
      </c>
      <c r="BL130" s="19" t="s">
        <v>160</v>
      </c>
      <c r="BM130" s="153" t="s">
        <v>3356</v>
      </c>
    </row>
    <row r="131" spans="1:65" s="2" customFormat="1" ht="16.5" customHeight="1">
      <c r="A131" s="34"/>
      <c r="B131" s="140"/>
      <c r="C131" s="141" t="s">
        <v>490</v>
      </c>
      <c r="D131" s="141" t="s">
        <v>147</v>
      </c>
      <c r="E131" s="142" t="s">
        <v>3208</v>
      </c>
      <c r="F131" s="143" t="s">
        <v>3209</v>
      </c>
      <c r="G131" s="144" t="s">
        <v>3142</v>
      </c>
      <c r="H131" s="145">
        <v>1</v>
      </c>
      <c r="I131" s="146"/>
      <c r="J131" s="147">
        <f t="shared" si="20"/>
        <v>0</v>
      </c>
      <c r="K131" s="148"/>
      <c r="L131" s="35"/>
      <c r="M131" s="149" t="s">
        <v>3</v>
      </c>
      <c r="N131" s="150" t="s">
        <v>43</v>
      </c>
      <c r="O131" s="55"/>
      <c r="P131" s="151">
        <f t="shared" si="21"/>
        <v>0</v>
      </c>
      <c r="Q131" s="151">
        <v>0</v>
      </c>
      <c r="R131" s="151">
        <f t="shared" si="22"/>
        <v>0</v>
      </c>
      <c r="S131" s="151">
        <v>0</v>
      </c>
      <c r="T131" s="152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3" t="s">
        <v>160</v>
      </c>
      <c r="AT131" s="153" t="s">
        <v>147</v>
      </c>
      <c r="AU131" s="153" t="s">
        <v>82</v>
      </c>
      <c r="AY131" s="19" t="s">
        <v>144</v>
      </c>
      <c r="BE131" s="154">
        <f t="shared" si="24"/>
        <v>0</v>
      </c>
      <c r="BF131" s="154">
        <f t="shared" si="25"/>
        <v>0</v>
      </c>
      <c r="BG131" s="154">
        <f t="shared" si="26"/>
        <v>0</v>
      </c>
      <c r="BH131" s="154">
        <f t="shared" si="27"/>
        <v>0</v>
      </c>
      <c r="BI131" s="154">
        <f t="shared" si="28"/>
        <v>0</v>
      </c>
      <c r="BJ131" s="19" t="s">
        <v>80</v>
      </c>
      <c r="BK131" s="154">
        <f t="shared" si="29"/>
        <v>0</v>
      </c>
      <c r="BL131" s="19" t="s">
        <v>160</v>
      </c>
      <c r="BM131" s="153" t="s">
        <v>3357</v>
      </c>
    </row>
    <row r="132" spans="1:65" s="2" customFormat="1" ht="16.5" customHeight="1">
      <c r="A132" s="34"/>
      <c r="B132" s="140"/>
      <c r="C132" s="141" t="s">
        <v>495</v>
      </c>
      <c r="D132" s="141" t="s">
        <v>147</v>
      </c>
      <c r="E132" s="142" t="s">
        <v>3358</v>
      </c>
      <c r="F132" s="143" t="s">
        <v>3212</v>
      </c>
      <c r="G132" s="144" t="s">
        <v>3142</v>
      </c>
      <c r="H132" s="145">
        <v>1</v>
      </c>
      <c r="I132" s="146"/>
      <c r="J132" s="147">
        <f t="shared" si="20"/>
        <v>0</v>
      </c>
      <c r="K132" s="148"/>
      <c r="L132" s="35"/>
      <c r="M132" s="149" t="s">
        <v>3</v>
      </c>
      <c r="N132" s="150" t="s">
        <v>43</v>
      </c>
      <c r="O132" s="55"/>
      <c r="P132" s="151">
        <f t="shared" si="21"/>
        <v>0</v>
      </c>
      <c r="Q132" s="151">
        <v>0</v>
      </c>
      <c r="R132" s="151">
        <f t="shared" si="22"/>
        <v>0</v>
      </c>
      <c r="S132" s="151">
        <v>0</v>
      </c>
      <c r="T132" s="152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160</v>
      </c>
      <c r="AT132" s="153" t="s">
        <v>147</v>
      </c>
      <c r="AU132" s="153" t="s">
        <v>82</v>
      </c>
      <c r="AY132" s="19" t="s">
        <v>144</v>
      </c>
      <c r="BE132" s="154">
        <f t="shared" si="24"/>
        <v>0</v>
      </c>
      <c r="BF132" s="154">
        <f t="shared" si="25"/>
        <v>0</v>
      </c>
      <c r="BG132" s="154">
        <f t="shared" si="26"/>
        <v>0</v>
      </c>
      <c r="BH132" s="154">
        <f t="shared" si="27"/>
        <v>0</v>
      </c>
      <c r="BI132" s="154">
        <f t="shared" si="28"/>
        <v>0</v>
      </c>
      <c r="BJ132" s="19" t="s">
        <v>80</v>
      </c>
      <c r="BK132" s="154">
        <f t="shared" si="29"/>
        <v>0</v>
      </c>
      <c r="BL132" s="19" t="s">
        <v>160</v>
      </c>
      <c r="BM132" s="153" t="s">
        <v>3359</v>
      </c>
    </row>
    <row r="133" spans="1:65" s="2" customFormat="1" ht="16.5" customHeight="1">
      <c r="A133" s="34"/>
      <c r="B133" s="140"/>
      <c r="C133" s="141" t="s">
        <v>500</v>
      </c>
      <c r="D133" s="141" t="s">
        <v>147</v>
      </c>
      <c r="E133" s="142" t="s">
        <v>3360</v>
      </c>
      <c r="F133" s="143" t="s">
        <v>3215</v>
      </c>
      <c r="G133" s="144" t="s">
        <v>926</v>
      </c>
      <c r="H133" s="203"/>
      <c r="I133" s="146"/>
      <c r="J133" s="147">
        <f t="shared" si="20"/>
        <v>0</v>
      </c>
      <c r="K133" s="148"/>
      <c r="L133" s="35"/>
      <c r="M133" s="155" t="s">
        <v>3</v>
      </c>
      <c r="N133" s="156" t="s">
        <v>43</v>
      </c>
      <c r="O133" s="157"/>
      <c r="P133" s="158">
        <f t="shared" si="21"/>
        <v>0</v>
      </c>
      <c r="Q133" s="158">
        <v>0</v>
      </c>
      <c r="R133" s="158">
        <f t="shared" si="22"/>
        <v>0</v>
      </c>
      <c r="S133" s="158">
        <v>0</v>
      </c>
      <c r="T133" s="159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3" t="s">
        <v>160</v>
      </c>
      <c r="AT133" s="153" t="s">
        <v>147</v>
      </c>
      <c r="AU133" s="153" t="s">
        <v>82</v>
      </c>
      <c r="AY133" s="19" t="s">
        <v>144</v>
      </c>
      <c r="BE133" s="154">
        <f t="shared" si="24"/>
        <v>0</v>
      </c>
      <c r="BF133" s="154">
        <f t="shared" si="25"/>
        <v>0</v>
      </c>
      <c r="BG133" s="154">
        <f t="shared" si="26"/>
        <v>0</v>
      </c>
      <c r="BH133" s="154">
        <f t="shared" si="27"/>
        <v>0</v>
      </c>
      <c r="BI133" s="154">
        <f t="shared" si="28"/>
        <v>0</v>
      </c>
      <c r="BJ133" s="19" t="s">
        <v>80</v>
      </c>
      <c r="BK133" s="154">
        <f t="shared" si="29"/>
        <v>0</v>
      </c>
      <c r="BL133" s="19" t="s">
        <v>160</v>
      </c>
      <c r="BM133" s="153" t="s">
        <v>3361</v>
      </c>
    </row>
    <row r="134" spans="1:31" s="2" customFormat="1" ht="6.95" customHeight="1">
      <c r="A134" s="34"/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35"/>
      <c r="M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</sheetData>
  <autoFilter ref="C81:K13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21"/>
  <sheetViews>
    <sheetView showGridLines="0" workbookViewId="0" topLeftCell="A74">
      <selection activeCell="F104" sqref="F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121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3362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ROUND((SUM(BE82:BE120)),2)</f>
        <v>0</v>
      </c>
      <c r="G33" s="34"/>
      <c r="H33" s="34"/>
      <c r="I33" s="98">
        <v>0.21</v>
      </c>
      <c r="J33" s="97">
        <f>ROUND(((SUM(BE82:BE120))*I33),2)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ROUND((SUM(BF82:BF120)),2)</f>
        <v>0</v>
      </c>
      <c r="G34" s="34"/>
      <c r="H34" s="34"/>
      <c r="I34" s="98">
        <v>0.15</v>
      </c>
      <c r="J34" s="97">
        <f>ROUND(((SUM(BF82:BF120))*I34),2)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ROUND((SUM(BG82:BG120)),2)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ROUND((SUM(BH82:BH120)),2)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ROUND((SUM(BI82:BI120)),2)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D.1.5.5 - Společná televizní anténa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3131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9" customFormat="1" ht="24.95" customHeight="1">
      <c r="B61" s="108"/>
      <c r="D61" s="109" t="s">
        <v>3132</v>
      </c>
      <c r="E61" s="110"/>
      <c r="F61" s="110"/>
      <c r="G61" s="110"/>
      <c r="H61" s="110"/>
      <c r="I61" s="110"/>
      <c r="J61" s="111">
        <f>J96</f>
        <v>0</v>
      </c>
      <c r="L61" s="108"/>
    </row>
    <row r="62" spans="2:12" s="10" customFormat="1" ht="19.9" customHeight="1">
      <c r="B62" s="112"/>
      <c r="D62" s="113" t="s">
        <v>3133</v>
      </c>
      <c r="E62" s="114"/>
      <c r="F62" s="114"/>
      <c r="G62" s="114"/>
      <c r="H62" s="114"/>
      <c r="I62" s="114"/>
      <c r="J62" s="115">
        <f>J108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D.1.5.5 - Společná televizní anténa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 xml:space="preserve"> 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>Ing. Patrik Příhoda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P83+P96</f>
        <v>0</v>
      </c>
      <c r="Q82" s="63"/>
      <c r="R82" s="124">
        <f>R83+R96</f>
        <v>0</v>
      </c>
      <c r="S82" s="63"/>
      <c r="T82" s="125">
        <f>T83+T96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BK83+BK96</f>
        <v>0</v>
      </c>
    </row>
    <row r="83" spans="2:63" s="12" customFormat="1" ht="25.9" customHeight="1">
      <c r="B83" s="127"/>
      <c r="D83" s="128" t="s">
        <v>71</v>
      </c>
      <c r="E83" s="129" t="s">
        <v>3134</v>
      </c>
      <c r="F83" s="129" t="s">
        <v>3135</v>
      </c>
      <c r="I83" s="130"/>
      <c r="J83" s="131">
        <f>BK83</f>
        <v>0</v>
      </c>
      <c r="L83" s="127"/>
      <c r="M83" s="132"/>
      <c r="N83" s="133"/>
      <c r="O83" s="133"/>
      <c r="P83" s="134">
        <f>SUM(P84:P95)</f>
        <v>0</v>
      </c>
      <c r="Q83" s="133"/>
      <c r="R83" s="134">
        <f>SUM(R84:R95)</f>
        <v>0</v>
      </c>
      <c r="S83" s="133"/>
      <c r="T83" s="135">
        <f>SUM(T84:T95)</f>
        <v>0</v>
      </c>
      <c r="AR83" s="128" t="s">
        <v>80</v>
      </c>
      <c r="AT83" s="136" t="s">
        <v>71</v>
      </c>
      <c r="AU83" s="136" t="s">
        <v>72</v>
      </c>
      <c r="AY83" s="128" t="s">
        <v>144</v>
      </c>
      <c r="BK83" s="137">
        <f>SUM(BK84:BK95)</f>
        <v>0</v>
      </c>
    </row>
    <row r="84" spans="1:65" s="2" customFormat="1" ht="16.5" customHeight="1">
      <c r="A84" s="34"/>
      <c r="B84" s="140"/>
      <c r="C84" s="141" t="s">
        <v>80</v>
      </c>
      <c r="D84" s="141" t="s">
        <v>147</v>
      </c>
      <c r="E84" s="142" t="s">
        <v>3363</v>
      </c>
      <c r="F84" s="143" t="s">
        <v>3364</v>
      </c>
      <c r="G84" s="144" t="s">
        <v>3142</v>
      </c>
      <c r="H84" s="145">
        <v>1</v>
      </c>
      <c r="I84" s="146"/>
      <c r="J84" s="147">
        <f aca="true" t="shared" si="0" ref="J84:J95"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 aca="true" t="shared" si="1" ref="P84:P95">O84*H84</f>
        <v>0</v>
      </c>
      <c r="Q84" s="151">
        <v>0</v>
      </c>
      <c r="R84" s="151">
        <f aca="true" t="shared" si="2" ref="R84:R95">Q84*H84</f>
        <v>0</v>
      </c>
      <c r="S84" s="151">
        <v>0</v>
      </c>
      <c r="T84" s="152">
        <f aca="true" t="shared" si="3" ref="T84:T95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160</v>
      </c>
      <c r="AT84" s="153" t="s">
        <v>147</v>
      </c>
      <c r="AU84" s="153" t="s">
        <v>80</v>
      </c>
      <c r="AY84" s="19" t="s">
        <v>144</v>
      </c>
      <c r="BE84" s="154">
        <f aca="true" t="shared" si="4" ref="BE84:BE95">IF(N84="základní",J84,0)</f>
        <v>0</v>
      </c>
      <c r="BF84" s="154">
        <f aca="true" t="shared" si="5" ref="BF84:BF95">IF(N84="snížená",J84,0)</f>
        <v>0</v>
      </c>
      <c r="BG84" s="154">
        <f aca="true" t="shared" si="6" ref="BG84:BG95">IF(N84="zákl. přenesená",J84,0)</f>
        <v>0</v>
      </c>
      <c r="BH84" s="154">
        <f aca="true" t="shared" si="7" ref="BH84:BH95">IF(N84="sníž. přenesená",J84,0)</f>
        <v>0</v>
      </c>
      <c r="BI84" s="154">
        <f aca="true" t="shared" si="8" ref="BI84:BI95">IF(N84="nulová",J84,0)</f>
        <v>0</v>
      </c>
      <c r="BJ84" s="19" t="s">
        <v>80</v>
      </c>
      <c r="BK84" s="154">
        <f aca="true" t="shared" si="9" ref="BK84:BK95">ROUND(I84*H84,2)</f>
        <v>0</v>
      </c>
      <c r="BL84" s="19" t="s">
        <v>160</v>
      </c>
      <c r="BM84" s="153" t="s">
        <v>82</v>
      </c>
    </row>
    <row r="85" spans="1:65" s="2" customFormat="1" ht="16.5" customHeight="1">
      <c r="A85" s="34"/>
      <c r="B85" s="140"/>
      <c r="C85" s="141" t="s">
        <v>82</v>
      </c>
      <c r="D85" s="141" t="s">
        <v>147</v>
      </c>
      <c r="E85" s="142" t="s">
        <v>3365</v>
      </c>
      <c r="F85" s="143" t="s">
        <v>3366</v>
      </c>
      <c r="G85" s="144" t="s">
        <v>2615</v>
      </c>
      <c r="H85" s="145">
        <v>1</v>
      </c>
      <c r="I85" s="146"/>
      <c r="J85" s="147">
        <f t="shared" si="0"/>
        <v>0</v>
      </c>
      <c r="K85" s="148"/>
      <c r="L85" s="35"/>
      <c r="M85" s="149" t="s">
        <v>3</v>
      </c>
      <c r="N85" s="150" t="s">
        <v>43</v>
      </c>
      <c r="O85" s="55"/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160</v>
      </c>
      <c r="AT85" s="153" t="s">
        <v>147</v>
      </c>
      <c r="AU85" s="153" t="s">
        <v>80</v>
      </c>
      <c r="AY85" s="19" t="s">
        <v>144</v>
      </c>
      <c r="BE85" s="154">
        <f t="shared" si="4"/>
        <v>0</v>
      </c>
      <c r="BF85" s="154">
        <f t="shared" si="5"/>
        <v>0</v>
      </c>
      <c r="BG85" s="154">
        <f t="shared" si="6"/>
        <v>0</v>
      </c>
      <c r="BH85" s="154">
        <f t="shared" si="7"/>
        <v>0</v>
      </c>
      <c r="BI85" s="154">
        <f t="shared" si="8"/>
        <v>0</v>
      </c>
      <c r="BJ85" s="19" t="s">
        <v>80</v>
      </c>
      <c r="BK85" s="154">
        <f t="shared" si="9"/>
        <v>0</v>
      </c>
      <c r="BL85" s="19" t="s">
        <v>160</v>
      </c>
      <c r="BM85" s="153" t="s">
        <v>160</v>
      </c>
    </row>
    <row r="86" spans="1:65" s="2" customFormat="1" ht="16.5" customHeight="1">
      <c r="A86" s="34"/>
      <c r="B86" s="140"/>
      <c r="C86" s="141" t="s">
        <v>156</v>
      </c>
      <c r="D86" s="141" t="s">
        <v>147</v>
      </c>
      <c r="E86" s="142" t="s">
        <v>3367</v>
      </c>
      <c r="F86" s="143" t="s">
        <v>3368</v>
      </c>
      <c r="G86" s="144" t="s">
        <v>2615</v>
      </c>
      <c r="H86" s="145">
        <v>1</v>
      </c>
      <c r="I86" s="146"/>
      <c r="J86" s="147">
        <f t="shared" si="0"/>
        <v>0</v>
      </c>
      <c r="K86" s="148"/>
      <c r="L86" s="35"/>
      <c r="M86" s="149" t="s">
        <v>3</v>
      </c>
      <c r="N86" s="150" t="s">
        <v>43</v>
      </c>
      <c r="O86" s="55"/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160</v>
      </c>
      <c r="AT86" s="153" t="s">
        <v>147</v>
      </c>
      <c r="AU86" s="153" t="s">
        <v>80</v>
      </c>
      <c r="AY86" s="19" t="s">
        <v>144</v>
      </c>
      <c r="BE86" s="154">
        <f t="shared" si="4"/>
        <v>0</v>
      </c>
      <c r="BF86" s="154">
        <f t="shared" si="5"/>
        <v>0</v>
      </c>
      <c r="BG86" s="154">
        <f t="shared" si="6"/>
        <v>0</v>
      </c>
      <c r="BH86" s="154">
        <f t="shared" si="7"/>
        <v>0</v>
      </c>
      <c r="BI86" s="154">
        <f t="shared" si="8"/>
        <v>0</v>
      </c>
      <c r="BJ86" s="19" t="s">
        <v>80</v>
      </c>
      <c r="BK86" s="154">
        <f t="shared" si="9"/>
        <v>0</v>
      </c>
      <c r="BL86" s="19" t="s">
        <v>160</v>
      </c>
      <c r="BM86" s="153" t="s">
        <v>167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3369</v>
      </c>
      <c r="F87" s="143" t="s">
        <v>3370</v>
      </c>
      <c r="G87" s="144" t="s">
        <v>2615</v>
      </c>
      <c r="H87" s="145">
        <v>1</v>
      </c>
      <c r="I87" s="146"/>
      <c r="J87" s="147">
        <f t="shared" si="0"/>
        <v>0</v>
      </c>
      <c r="K87" s="148"/>
      <c r="L87" s="35"/>
      <c r="M87" s="149" t="s">
        <v>3</v>
      </c>
      <c r="N87" s="150" t="s">
        <v>43</v>
      </c>
      <c r="O87" s="55"/>
      <c r="P87" s="151">
        <f t="shared" si="1"/>
        <v>0</v>
      </c>
      <c r="Q87" s="151">
        <v>0</v>
      </c>
      <c r="R87" s="151">
        <f t="shared" si="2"/>
        <v>0</v>
      </c>
      <c r="S87" s="151">
        <v>0</v>
      </c>
      <c r="T87" s="152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80</v>
      </c>
      <c r="AY87" s="19" t="s">
        <v>144</v>
      </c>
      <c r="BE87" s="154">
        <f t="shared" si="4"/>
        <v>0</v>
      </c>
      <c r="BF87" s="154">
        <f t="shared" si="5"/>
        <v>0</v>
      </c>
      <c r="BG87" s="154">
        <f t="shared" si="6"/>
        <v>0</v>
      </c>
      <c r="BH87" s="154">
        <f t="shared" si="7"/>
        <v>0</v>
      </c>
      <c r="BI87" s="154">
        <f t="shared" si="8"/>
        <v>0</v>
      </c>
      <c r="BJ87" s="19" t="s">
        <v>80</v>
      </c>
      <c r="BK87" s="154">
        <f t="shared" si="9"/>
        <v>0</v>
      </c>
      <c r="BL87" s="19" t="s">
        <v>160</v>
      </c>
      <c r="BM87" s="153" t="s">
        <v>175</v>
      </c>
    </row>
    <row r="88" spans="1:65" s="2" customFormat="1" ht="21.75" customHeight="1">
      <c r="A88" s="34"/>
      <c r="B88" s="140"/>
      <c r="C88" s="141" t="s">
        <v>143</v>
      </c>
      <c r="D88" s="141" t="s">
        <v>147</v>
      </c>
      <c r="E88" s="142" t="s">
        <v>3371</v>
      </c>
      <c r="F88" s="143" t="s">
        <v>3372</v>
      </c>
      <c r="G88" s="144" t="s">
        <v>3142</v>
      </c>
      <c r="H88" s="145">
        <v>1</v>
      </c>
      <c r="I88" s="146"/>
      <c r="J88" s="147">
        <f t="shared" si="0"/>
        <v>0</v>
      </c>
      <c r="K88" s="148"/>
      <c r="L88" s="35"/>
      <c r="M88" s="149" t="s">
        <v>3</v>
      </c>
      <c r="N88" s="150" t="s">
        <v>43</v>
      </c>
      <c r="O88" s="55"/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160</v>
      </c>
      <c r="AT88" s="153" t="s">
        <v>147</v>
      </c>
      <c r="AU88" s="153" t="s">
        <v>80</v>
      </c>
      <c r="AY88" s="19" t="s">
        <v>144</v>
      </c>
      <c r="BE88" s="154">
        <f t="shared" si="4"/>
        <v>0</v>
      </c>
      <c r="BF88" s="154">
        <f t="shared" si="5"/>
        <v>0</v>
      </c>
      <c r="BG88" s="154">
        <f t="shared" si="6"/>
        <v>0</v>
      </c>
      <c r="BH88" s="154">
        <f t="shared" si="7"/>
        <v>0</v>
      </c>
      <c r="BI88" s="154">
        <f t="shared" si="8"/>
        <v>0</v>
      </c>
      <c r="BJ88" s="19" t="s">
        <v>80</v>
      </c>
      <c r="BK88" s="154">
        <f t="shared" si="9"/>
        <v>0</v>
      </c>
      <c r="BL88" s="19" t="s">
        <v>160</v>
      </c>
      <c r="BM88" s="153" t="s">
        <v>183</v>
      </c>
    </row>
    <row r="89" spans="1:65" s="2" customFormat="1" ht="16.5" customHeight="1">
      <c r="A89" s="34"/>
      <c r="B89" s="140"/>
      <c r="C89" s="141" t="s">
        <v>167</v>
      </c>
      <c r="D89" s="141" t="s">
        <v>147</v>
      </c>
      <c r="E89" s="142" t="s">
        <v>3153</v>
      </c>
      <c r="F89" s="143" t="s">
        <v>3154</v>
      </c>
      <c r="G89" s="144" t="s">
        <v>3142</v>
      </c>
      <c r="H89" s="145">
        <v>1</v>
      </c>
      <c r="I89" s="146"/>
      <c r="J89" s="147">
        <f t="shared" si="0"/>
        <v>0</v>
      </c>
      <c r="K89" s="148"/>
      <c r="L89" s="35"/>
      <c r="M89" s="149" t="s">
        <v>3</v>
      </c>
      <c r="N89" s="150" t="s">
        <v>43</v>
      </c>
      <c r="O89" s="55"/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3" t="s">
        <v>160</v>
      </c>
      <c r="AT89" s="153" t="s">
        <v>147</v>
      </c>
      <c r="AU89" s="153" t="s">
        <v>80</v>
      </c>
      <c r="AY89" s="19" t="s">
        <v>144</v>
      </c>
      <c r="BE89" s="154">
        <f t="shared" si="4"/>
        <v>0</v>
      </c>
      <c r="BF89" s="154">
        <f t="shared" si="5"/>
        <v>0</v>
      </c>
      <c r="BG89" s="154">
        <f t="shared" si="6"/>
        <v>0</v>
      </c>
      <c r="BH89" s="154">
        <f t="shared" si="7"/>
        <v>0</v>
      </c>
      <c r="BI89" s="154">
        <f t="shared" si="8"/>
        <v>0</v>
      </c>
      <c r="BJ89" s="19" t="s">
        <v>80</v>
      </c>
      <c r="BK89" s="154">
        <f t="shared" si="9"/>
        <v>0</v>
      </c>
      <c r="BL89" s="19" t="s">
        <v>160</v>
      </c>
      <c r="BM89" s="153" t="s">
        <v>292</v>
      </c>
    </row>
    <row r="90" spans="1:65" s="2" customFormat="1" ht="16.5" customHeight="1">
      <c r="A90" s="34"/>
      <c r="B90" s="140"/>
      <c r="C90" s="141" t="s">
        <v>171</v>
      </c>
      <c r="D90" s="141" t="s">
        <v>147</v>
      </c>
      <c r="E90" s="142" t="s">
        <v>3373</v>
      </c>
      <c r="F90" s="143" t="s">
        <v>3374</v>
      </c>
      <c r="G90" s="144" t="s">
        <v>2615</v>
      </c>
      <c r="H90" s="145">
        <v>1</v>
      </c>
      <c r="I90" s="146"/>
      <c r="J90" s="147">
        <f t="shared" si="0"/>
        <v>0</v>
      </c>
      <c r="K90" s="148"/>
      <c r="L90" s="35"/>
      <c r="M90" s="149" t="s">
        <v>3</v>
      </c>
      <c r="N90" s="150" t="s">
        <v>43</v>
      </c>
      <c r="O90" s="55"/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160</v>
      </c>
      <c r="AT90" s="153" t="s">
        <v>147</v>
      </c>
      <c r="AU90" s="153" t="s">
        <v>80</v>
      </c>
      <c r="AY90" s="19" t="s">
        <v>144</v>
      </c>
      <c r="BE90" s="154">
        <f t="shared" si="4"/>
        <v>0</v>
      </c>
      <c r="BF90" s="154">
        <f t="shared" si="5"/>
        <v>0</v>
      </c>
      <c r="BG90" s="154">
        <f t="shared" si="6"/>
        <v>0</v>
      </c>
      <c r="BH90" s="154">
        <f t="shared" si="7"/>
        <v>0</v>
      </c>
      <c r="BI90" s="154">
        <f t="shared" si="8"/>
        <v>0</v>
      </c>
      <c r="BJ90" s="19" t="s">
        <v>80</v>
      </c>
      <c r="BK90" s="154">
        <f t="shared" si="9"/>
        <v>0</v>
      </c>
      <c r="BL90" s="19" t="s">
        <v>160</v>
      </c>
      <c r="BM90" s="153" t="s">
        <v>305</v>
      </c>
    </row>
    <row r="91" spans="1:65" s="2" customFormat="1" ht="16.5" customHeight="1">
      <c r="A91" s="34"/>
      <c r="B91" s="140"/>
      <c r="C91" s="141" t="s">
        <v>175</v>
      </c>
      <c r="D91" s="141" t="s">
        <v>147</v>
      </c>
      <c r="E91" s="142" t="s">
        <v>3375</v>
      </c>
      <c r="F91" s="143" t="s">
        <v>3376</v>
      </c>
      <c r="G91" s="144" t="s">
        <v>2615</v>
      </c>
      <c r="H91" s="145">
        <v>1</v>
      </c>
      <c r="I91" s="146"/>
      <c r="J91" s="147">
        <f t="shared" si="0"/>
        <v>0</v>
      </c>
      <c r="K91" s="148"/>
      <c r="L91" s="35"/>
      <c r="M91" s="149" t="s">
        <v>3</v>
      </c>
      <c r="N91" s="150" t="s">
        <v>43</v>
      </c>
      <c r="O91" s="55"/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160</v>
      </c>
      <c r="AT91" s="153" t="s">
        <v>147</v>
      </c>
      <c r="AU91" s="153" t="s">
        <v>80</v>
      </c>
      <c r="AY91" s="19" t="s">
        <v>144</v>
      </c>
      <c r="BE91" s="154">
        <f t="shared" si="4"/>
        <v>0</v>
      </c>
      <c r="BF91" s="154">
        <f t="shared" si="5"/>
        <v>0</v>
      </c>
      <c r="BG91" s="154">
        <f t="shared" si="6"/>
        <v>0</v>
      </c>
      <c r="BH91" s="154">
        <f t="shared" si="7"/>
        <v>0</v>
      </c>
      <c r="BI91" s="154">
        <f t="shared" si="8"/>
        <v>0</v>
      </c>
      <c r="BJ91" s="19" t="s">
        <v>80</v>
      </c>
      <c r="BK91" s="154">
        <f t="shared" si="9"/>
        <v>0</v>
      </c>
      <c r="BL91" s="19" t="s">
        <v>160</v>
      </c>
      <c r="BM91" s="153" t="s">
        <v>313</v>
      </c>
    </row>
    <row r="92" spans="1:65" s="2" customFormat="1" ht="16.5" customHeight="1">
      <c r="A92" s="34"/>
      <c r="B92" s="140"/>
      <c r="C92" s="141" t="s">
        <v>179</v>
      </c>
      <c r="D92" s="141" t="s">
        <v>147</v>
      </c>
      <c r="E92" s="142" t="s">
        <v>3377</v>
      </c>
      <c r="F92" s="143" t="s">
        <v>3378</v>
      </c>
      <c r="G92" s="144" t="s">
        <v>2615</v>
      </c>
      <c r="H92" s="145">
        <v>2</v>
      </c>
      <c r="I92" s="146"/>
      <c r="J92" s="147">
        <f t="shared" si="0"/>
        <v>0</v>
      </c>
      <c r="K92" s="148"/>
      <c r="L92" s="35"/>
      <c r="M92" s="149" t="s">
        <v>3</v>
      </c>
      <c r="N92" s="150" t="s">
        <v>43</v>
      </c>
      <c r="O92" s="55"/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160</v>
      </c>
      <c r="AT92" s="153" t="s">
        <v>147</v>
      </c>
      <c r="AU92" s="153" t="s">
        <v>80</v>
      </c>
      <c r="AY92" s="19" t="s">
        <v>144</v>
      </c>
      <c r="BE92" s="154">
        <f t="shared" si="4"/>
        <v>0</v>
      </c>
      <c r="BF92" s="154">
        <f t="shared" si="5"/>
        <v>0</v>
      </c>
      <c r="BG92" s="154">
        <f t="shared" si="6"/>
        <v>0</v>
      </c>
      <c r="BH92" s="154">
        <f t="shared" si="7"/>
        <v>0</v>
      </c>
      <c r="BI92" s="154">
        <f t="shared" si="8"/>
        <v>0</v>
      </c>
      <c r="BJ92" s="19" t="s">
        <v>80</v>
      </c>
      <c r="BK92" s="154">
        <f t="shared" si="9"/>
        <v>0</v>
      </c>
      <c r="BL92" s="19" t="s">
        <v>160</v>
      </c>
      <c r="BM92" s="153" t="s">
        <v>334</v>
      </c>
    </row>
    <row r="93" spans="1:65" s="2" customFormat="1" ht="16.5" customHeight="1">
      <c r="A93" s="34"/>
      <c r="B93" s="140"/>
      <c r="C93" s="141" t="s">
        <v>183</v>
      </c>
      <c r="D93" s="141" t="s">
        <v>147</v>
      </c>
      <c r="E93" s="142" t="s">
        <v>3379</v>
      </c>
      <c r="F93" s="143" t="s">
        <v>3380</v>
      </c>
      <c r="G93" s="144" t="s">
        <v>2615</v>
      </c>
      <c r="H93" s="145">
        <v>1</v>
      </c>
      <c r="I93" s="146"/>
      <c r="J93" s="147">
        <f t="shared" si="0"/>
        <v>0</v>
      </c>
      <c r="K93" s="148"/>
      <c r="L93" s="35"/>
      <c r="M93" s="149" t="s">
        <v>3</v>
      </c>
      <c r="N93" s="150" t="s">
        <v>43</v>
      </c>
      <c r="O93" s="55"/>
      <c r="P93" s="151">
        <f t="shared" si="1"/>
        <v>0</v>
      </c>
      <c r="Q93" s="151">
        <v>0</v>
      </c>
      <c r="R93" s="151">
        <f t="shared" si="2"/>
        <v>0</v>
      </c>
      <c r="S93" s="151">
        <v>0</v>
      </c>
      <c r="T93" s="152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80</v>
      </c>
      <c r="AY93" s="19" t="s">
        <v>144</v>
      </c>
      <c r="BE93" s="154">
        <f t="shared" si="4"/>
        <v>0</v>
      </c>
      <c r="BF93" s="154">
        <f t="shared" si="5"/>
        <v>0</v>
      </c>
      <c r="BG93" s="154">
        <f t="shared" si="6"/>
        <v>0</v>
      </c>
      <c r="BH93" s="154">
        <f t="shared" si="7"/>
        <v>0</v>
      </c>
      <c r="BI93" s="154">
        <f t="shared" si="8"/>
        <v>0</v>
      </c>
      <c r="BJ93" s="19" t="s">
        <v>80</v>
      </c>
      <c r="BK93" s="154">
        <f t="shared" si="9"/>
        <v>0</v>
      </c>
      <c r="BL93" s="19" t="s">
        <v>160</v>
      </c>
      <c r="BM93" s="153" t="s">
        <v>349</v>
      </c>
    </row>
    <row r="94" spans="1:65" s="2" customFormat="1" ht="21.75" customHeight="1">
      <c r="A94" s="34"/>
      <c r="B94" s="140"/>
      <c r="C94" s="141" t="s">
        <v>286</v>
      </c>
      <c r="D94" s="141" t="s">
        <v>147</v>
      </c>
      <c r="E94" s="142" t="s">
        <v>3381</v>
      </c>
      <c r="F94" s="143" t="s">
        <v>3382</v>
      </c>
      <c r="G94" s="144" t="s">
        <v>2615</v>
      </c>
      <c r="H94" s="145">
        <v>5</v>
      </c>
      <c r="I94" s="146"/>
      <c r="J94" s="147">
        <f t="shared" si="0"/>
        <v>0</v>
      </c>
      <c r="K94" s="148"/>
      <c r="L94" s="35"/>
      <c r="M94" s="149" t="s">
        <v>3</v>
      </c>
      <c r="N94" s="150" t="s">
        <v>43</v>
      </c>
      <c r="O94" s="55"/>
      <c r="P94" s="151">
        <f t="shared" si="1"/>
        <v>0</v>
      </c>
      <c r="Q94" s="151">
        <v>0</v>
      </c>
      <c r="R94" s="151">
        <f t="shared" si="2"/>
        <v>0</v>
      </c>
      <c r="S94" s="151">
        <v>0</v>
      </c>
      <c r="T94" s="152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160</v>
      </c>
      <c r="AT94" s="153" t="s">
        <v>147</v>
      </c>
      <c r="AU94" s="153" t="s">
        <v>80</v>
      </c>
      <c r="AY94" s="19" t="s">
        <v>144</v>
      </c>
      <c r="BE94" s="154">
        <f t="shared" si="4"/>
        <v>0</v>
      </c>
      <c r="BF94" s="154">
        <f t="shared" si="5"/>
        <v>0</v>
      </c>
      <c r="BG94" s="154">
        <f t="shared" si="6"/>
        <v>0</v>
      </c>
      <c r="BH94" s="154">
        <f t="shared" si="7"/>
        <v>0</v>
      </c>
      <c r="BI94" s="154">
        <f t="shared" si="8"/>
        <v>0</v>
      </c>
      <c r="BJ94" s="19" t="s">
        <v>80</v>
      </c>
      <c r="BK94" s="154">
        <f t="shared" si="9"/>
        <v>0</v>
      </c>
      <c r="BL94" s="19" t="s">
        <v>160</v>
      </c>
      <c r="BM94" s="153" t="s">
        <v>362</v>
      </c>
    </row>
    <row r="95" spans="1:65" s="2" customFormat="1" ht="16.5" customHeight="1">
      <c r="A95" s="34"/>
      <c r="B95" s="140"/>
      <c r="C95" s="141" t="s">
        <v>292</v>
      </c>
      <c r="D95" s="141" t="s">
        <v>147</v>
      </c>
      <c r="E95" s="142" t="s">
        <v>3266</v>
      </c>
      <c r="F95" s="143" t="s">
        <v>3156</v>
      </c>
      <c r="G95" s="144" t="s">
        <v>3142</v>
      </c>
      <c r="H95" s="145">
        <v>1</v>
      </c>
      <c r="I95" s="146"/>
      <c r="J95" s="147">
        <f t="shared" si="0"/>
        <v>0</v>
      </c>
      <c r="K95" s="148"/>
      <c r="L95" s="35"/>
      <c r="M95" s="149" t="s">
        <v>3</v>
      </c>
      <c r="N95" s="150" t="s">
        <v>43</v>
      </c>
      <c r="O95" s="55"/>
      <c r="P95" s="151">
        <f t="shared" si="1"/>
        <v>0</v>
      </c>
      <c r="Q95" s="151">
        <v>0</v>
      </c>
      <c r="R95" s="151">
        <f t="shared" si="2"/>
        <v>0</v>
      </c>
      <c r="S95" s="151">
        <v>0</v>
      </c>
      <c r="T95" s="152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3" t="s">
        <v>160</v>
      </c>
      <c r="AT95" s="153" t="s">
        <v>147</v>
      </c>
      <c r="AU95" s="153" t="s">
        <v>80</v>
      </c>
      <c r="AY95" s="19" t="s">
        <v>144</v>
      </c>
      <c r="BE95" s="154">
        <f t="shared" si="4"/>
        <v>0</v>
      </c>
      <c r="BF95" s="154">
        <f t="shared" si="5"/>
        <v>0</v>
      </c>
      <c r="BG95" s="154">
        <f t="shared" si="6"/>
        <v>0</v>
      </c>
      <c r="BH95" s="154">
        <f t="shared" si="7"/>
        <v>0</v>
      </c>
      <c r="BI95" s="154">
        <f t="shared" si="8"/>
        <v>0</v>
      </c>
      <c r="BJ95" s="19" t="s">
        <v>80</v>
      </c>
      <c r="BK95" s="154">
        <f t="shared" si="9"/>
        <v>0</v>
      </c>
      <c r="BL95" s="19" t="s">
        <v>160</v>
      </c>
      <c r="BM95" s="153" t="s">
        <v>377</v>
      </c>
    </row>
    <row r="96" spans="2:63" s="12" customFormat="1" ht="25.9" customHeight="1">
      <c r="B96" s="127"/>
      <c r="D96" s="128" t="s">
        <v>71</v>
      </c>
      <c r="E96" s="129" t="s">
        <v>3157</v>
      </c>
      <c r="F96" s="129" t="s">
        <v>3158</v>
      </c>
      <c r="I96" s="130"/>
      <c r="J96" s="131">
        <f>BK96</f>
        <v>0</v>
      </c>
      <c r="L96" s="127"/>
      <c r="M96" s="132"/>
      <c r="N96" s="133"/>
      <c r="O96" s="133"/>
      <c r="P96" s="134">
        <f>P97+SUM(P98:P108)</f>
        <v>0</v>
      </c>
      <c r="Q96" s="133"/>
      <c r="R96" s="134">
        <f>R97+SUM(R98:R108)</f>
        <v>0</v>
      </c>
      <c r="S96" s="133"/>
      <c r="T96" s="135">
        <f>T97+SUM(T98:T108)</f>
        <v>0</v>
      </c>
      <c r="AR96" s="128" t="s">
        <v>80</v>
      </c>
      <c r="AT96" s="136" t="s">
        <v>71</v>
      </c>
      <c r="AU96" s="136" t="s">
        <v>72</v>
      </c>
      <c r="AY96" s="128" t="s">
        <v>144</v>
      </c>
      <c r="BK96" s="137">
        <f>BK97+SUM(BK98:BK108)</f>
        <v>0</v>
      </c>
    </row>
    <row r="97" spans="1:65" s="2" customFormat="1" ht="16.5" customHeight="1">
      <c r="A97" s="34"/>
      <c r="B97" s="140"/>
      <c r="C97" s="141" t="s">
        <v>297</v>
      </c>
      <c r="D97" s="141" t="s">
        <v>147</v>
      </c>
      <c r="E97" s="142" t="s">
        <v>3383</v>
      </c>
      <c r="F97" s="143" t="s">
        <v>3384</v>
      </c>
      <c r="G97" s="144" t="s">
        <v>409</v>
      </c>
      <c r="H97" s="145">
        <v>155</v>
      </c>
      <c r="I97" s="146"/>
      <c r="J97" s="147">
        <f aca="true" t="shared" si="10" ref="J97:J107">ROUND(I97*H97,2)</f>
        <v>0</v>
      </c>
      <c r="K97" s="148"/>
      <c r="L97" s="35"/>
      <c r="M97" s="149" t="s">
        <v>3</v>
      </c>
      <c r="N97" s="150" t="s">
        <v>43</v>
      </c>
      <c r="O97" s="55"/>
      <c r="P97" s="151">
        <f aca="true" t="shared" si="11" ref="P97:P107">O97*H97</f>
        <v>0</v>
      </c>
      <c r="Q97" s="151">
        <v>0</v>
      </c>
      <c r="R97" s="151">
        <f aca="true" t="shared" si="12" ref="R97:R107">Q97*H97</f>
        <v>0</v>
      </c>
      <c r="S97" s="151">
        <v>0</v>
      </c>
      <c r="T97" s="152">
        <f aca="true" t="shared" si="13" ref="T97:T107"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160</v>
      </c>
      <c r="AT97" s="153" t="s">
        <v>147</v>
      </c>
      <c r="AU97" s="153" t="s">
        <v>80</v>
      </c>
      <c r="AY97" s="19" t="s">
        <v>144</v>
      </c>
      <c r="BE97" s="154">
        <f aca="true" t="shared" si="14" ref="BE97:BE107">IF(N97="základní",J97,0)</f>
        <v>0</v>
      </c>
      <c r="BF97" s="154">
        <f aca="true" t="shared" si="15" ref="BF97:BF107">IF(N97="snížená",J97,0)</f>
        <v>0</v>
      </c>
      <c r="BG97" s="154">
        <f aca="true" t="shared" si="16" ref="BG97:BG107">IF(N97="zákl. přenesená",J97,0)</f>
        <v>0</v>
      </c>
      <c r="BH97" s="154">
        <f aca="true" t="shared" si="17" ref="BH97:BH107">IF(N97="sníž. přenesená",J97,0)</f>
        <v>0</v>
      </c>
      <c r="BI97" s="154">
        <f aca="true" t="shared" si="18" ref="BI97:BI107">IF(N97="nulová",J97,0)</f>
        <v>0</v>
      </c>
      <c r="BJ97" s="19" t="s">
        <v>80</v>
      </c>
      <c r="BK97" s="154">
        <f aca="true" t="shared" si="19" ref="BK97:BK107">ROUND(I97*H97,2)</f>
        <v>0</v>
      </c>
      <c r="BL97" s="19" t="s">
        <v>160</v>
      </c>
      <c r="BM97" s="153" t="s">
        <v>385</v>
      </c>
    </row>
    <row r="98" spans="1:65" s="2" customFormat="1" ht="16.5" customHeight="1">
      <c r="A98" s="34"/>
      <c r="B98" s="140"/>
      <c r="C98" s="141" t="s">
        <v>305</v>
      </c>
      <c r="D98" s="141" t="s">
        <v>147</v>
      </c>
      <c r="E98" s="142" t="s">
        <v>3385</v>
      </c>
      <c r="F98" s="143" t="s">
        <v>3386</v>
      </c>
      <c r="G98" s="144" t="s">
        <v>409</v>
      </c>
      <c r="H98" s="145">
        <v>200</v>
      </c>
      <c r="I98" s="146"/>
      <c r="J98" s="147">
        <f t="shared" si="10"/>
        <v>0</v>
      </c>
      <c r="K98" s="148"/>
      <c r="L98" s="35"/>
      <c r="M98" s="149" t="s">
        <v>3</v>
      </c>
      <c r="N98" s="150" t="s">
        <v>43</v>
      </c>
      <c r="O98" s="55"/>
      <c r="P98" s="151">
        <f t="shared" si="11"/>
        <v>0</v>
      </c>
      <c r="Q98" s="151">
        <v>0</v>
      </c>
      <c r="R98" s="151">
        <f t="shared" si="12"/>
        <v>0</v>
      </c>
      <c r="S98" s="151">
        <v>0</v>
      </c>
      <c r="T98" s="152">
        <f t="shared" si="1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3" t="s">
        <v>160</v>
      </c>
      <c r="AT98" s="153" t="s">
        <v>147</v>
      </c>
      <c r="AU98" s="153" t="s">
        <v>80</v>
      </c>
      <c r="AY98" s="19" t="s">
        <v>144</v>
      </c>
      <c r="BE98" s="154">
        <f t="shared" si="14"/>
        <v>0</v>
      </c>
      <c r="BF98" s="154">
        <f t="shared" si="15"/>
        <v>0</v>
      </c>
      <c r="BG98" s="154">
        <f t="shared" si="16"/>
        <v>0</v>
      </c>
      <c r="BH98" s="154">
        <f t="shared" si="17"/>
        <v>0</v>
      </c>
      <c r="BI98" s="154">
        <f t="shared" si="18"/>
        <v>0</v>
      </c>
      <c r="BJ98" s="19" t="s">
        <v>80</v>
      </c>
      <c r="BK98" s="154">
        <f t="shared" si="19"/>
        <v>0</v>
      </c>
      <c r="BL98" s="19" t="s">
        <v>160</v>
      </c>
      <c r="BM98" s="153" t="s">
        <v>393</v>
      </c>
    </row>
    <row r="99" spans="1:65" s="2" customFormat="1" ht="16.5" customHeight="1">
      <c r="A99" s="34"/>
      <c r="B99" s="140"/>
      <c r="C99" s="141" t="s">
        <v>9</v>
      </c>
      <c r="D99" s="141" t="s">
        <v>147</v>
      </c>
      <c r="E99" s="142" t="s">
        <v>3161</v>
      </c>
      <c r="F99" s="143" t="s">
        <v>3162</v>
      </c>
      <c r="G99" s="144" t="s">
        <v>409</v>
      </c>
      <c r="H99" s="145">
        <v>6</v>
      </c>
      <c r="I99" s="146"/>
      <c r="J99" s="147">
        <f t="shared" si="10"/>
        <v>0</v>
      </c>
      <c r="K99" s="148"/>
      <c r="L99" s="35"/>
      <c r="M99" s="149" t="s">
        <v>3</v>
      </c>
      <c r="N99" s="150" t="s">
        <v>43</v>
      </c>
      <c r="O99" s="55"/>
      <c r="P99" s="151">
        <f t="shared" si="11"/>
        <v>0</v>
      </c>
      <c r="Q99" s="151">
        <v>0</v>
      </c>
      <c r="R99" s="151">
        <f t="shared" si="12"/>
        <v>0</v>
      </c>
      <c r="S99" s="151">
        <v>0</v>
      </c>
      <c r="T99" s="152">
        <f t="shared" si="1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160</v>
      </c>
      <c r="AT99" s="153" t="s">
        <v>147</v>
      </c>
      <c r="AU99" s="153" t="s">
        <v>80</v>
      </c>
      <c r="AY99" s="19" t="s">
        <v>144</v>
      </c>
      <c r="BE99" s="154">
        <f t="shared" si="14"/>
        <v>0</v>
      </c>
      <c r="BF99" s="154">
        <f t="shared" si="15"/>
        <v>0</v>
      </c>
      <c r="BG99" s="154">
        <f t="shared" si="16"/>
        <v>0</v>
      </c>
      <c r="BH99" s="154">
        <f t="shared" si="17"/>
        <v>0</v>
      </c>
      <c r="BI99" s="154">
        <f t="shared" si="18"/>
        <v>0</v>
      </c>
      <c r="BJ99" s="19" t="s">
        <v>80</v>
      </c>
      <c r="BK99" s="154">
        <f t="shared" si="19"/>
        <v>0</v>
      </c>
      <c r="BL99" s="19" t="s">
        <v>160</v>
      </c>
      <c r="BM99" s="153" t="s">
        <v>401</v>
      </c>
    </row>
    <row r="100" spans="1:65" s="2" customFormat="1" ht="16.5" customHeight="1">
      <c r="A100" s="34"/>
      <c r="B100" s="140"/>
      <c r="C100" s="141" t="s">
        <v>313</v>
      </c>
      <c r="D100" s="141" t="s">
        <v>147</v>
      </c>
      <c r="E100" s="142" t="s">
        <v>3163</v>
      </c>
      <c r="F100" s="143" t="s">
        <v>3164</v>
      </c>
      <c r="G100" s="144" t="s">
        <v>409</v>
      </c>
      <c r="H100" s="145">
        <v>35</v>
      </c>
      <c r="I100" s="146"/>
      <c r="J100" s="147">
        <f t="shared" si="10"/>
        <v>0</v>
      </c>
      <c r="K100" s="148"/>
      <c r="L100" s="35"/>
      <c r="M100" s="149" t="s">
        <v>3</v>
      </c>
      <c r="N100" s="150" t="s">
        <v>43</v>
      </c>
      <c r="O100" s="55"/>
      <c r="P100" s="151">
        <f t="shared" si="11"/>
        <v>0</v>
      </c>
      <c r="Q100" s="151">
        <v>0</v>
      </c>
      <c r="R100" s="151">
        <f t="shared" si="12"/>
        <v>0</v>
      </c>
      <c r="S100" s="151">
        <v>0</v>
      </c>
      <c r="T100" s="152">
        <f t="shared" si="1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160</v>
      </c>
      <c r="AT100" s="153" t="s">
        <v>147</v>
      </c>
      <c r="AU100" s="153" t="s">
        <v>80</v>
      </c>
      <c r="AY100" s="19" t="s">
        <v>144</v>
      </c>
      <c r="BE100" s="154">
        <f t="shared" si="14"/>
        <v>0</v>
      </c>
      <c r="BF100" s="154">
        <f t="shared" si="15"/>
        <v>0</v>
      </c>
      <c r="BG100" s="154">
        <f t="shared" si="16"/>
        <v>0</v>
      </c>
      <c r="BH100" s="154">
        <f t="shared" si="17"/>
        <v>0</v>
      </c>
      <c r="BI100" s="154">
        <f t="shared" si="18"/>
        <v>0</v>
      </c>
      <c r="BJ100" s="19" t="s">
        <v>80</v>
      </c>
      <c r="BK100" s="154">
        <f t="shared" si="19"/>
        <v>0</v>
      </c>
      <c r="BL100" s="19" t="s">
        <v>160</v>
      </c>
      <c r="BM100" s="153" t="s">
        <v>412</v>
      </c>
    </row>
    <row r="101" spans="1:65" s="2" customFormat="1" ht="16.5" customHeight="1">
      <c r="A101" s="34"/>
      <c r="B101" s="140"/>
      <c r="C101" s="141" t="s">
        <v>321</v>
      </c>
      <c r="D101" s="141" t="s">
        <v>147</v>
      </c>
      <c r="E101" s="142" t="s">
        <v>3165</v>
      </c>
      <c r="F101" s="143" t="s">
        <v>3166</v>
      </c>
      <c r="G101" s="144" t="s">
        <v>409</v>
      </c>
      <c r="H101" s="145">
        <v>30</v>
      </c>
      <c r="I101" s="146"/>
      <c r="J101" s="147">
        <f t="shared" si="10"/>
        <v>0</v>
      </c>
      <c r="K101" s="148"/>
      <c r="L101" s="35"/>
      <c r="M101" s="149" t="s">
        <v>3</v>
      </c>
      <c r="N101" s="150" t="s">
        <v>43</v>
      </c>
      <c r="O101" s="55"/>
      <c r="P101" s="151">
        <f t="shared" si="11"/>
        <v>0</v>
      </c>
      <c r="Q101" s="151">
        <v>0</v>
      </c>
      <c r="R101" s="151">
        <f t="shared" si="12"/>
        <v>0</v>
      </c>
      <c r="S101" s="151">
        <v>0</v>
      </c>
      <c r="T101" s="152">
        <f t="shared" si="1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160</v>
      </c>
      <c r="AT101" s="153" t="s">
        <v>147</v>
      </c>
      <c r="AU101" s="153" t="s">
        <v>80</v>
      </c>
      <c r="AY101" s="19" t="s">
        <v>144</v>
      </c>
      <c r="BE101" s="154">
        <f t="shared" si="14"/>
        <v>0</v>
      </c>
      <c r="BF101" s="154">
        <f t="shared" si="15"/>
        <v>0</v>
      </c>
      <c r="BG101" s="154">
        <f t="shared" si="16"/>
        <v>0</v>
      </c>
      <c r="BH101" s="154">
        <f t="shared" si="17"/>
        <v>0</v>
      </c>
      <c r="BI101" s="154">
        <f t="shared" si="18"/>
        <v>0</v>
      </c>
      <c r="BJ101" s="19" t="s">
        <v>80</v>
      </c>
      <c r="BK101" s="154">
        <f t="shared" si="19"/>
        <v>0</v>
      </c>
      <c r="BL101" s="19" t="s">
        <v>160</v>
      </c>
      <c r="BM101" s="153" t="s">
        <v>424</v>
      </c>
    </row>
    <row r="102" spans="1:65" s="2" customFormat="1" ht="16.5" customHeight="1">
      <c r="A102" s="34"/>
      <c r="B102" s="140"/>
      <c r="C102" s="141" t="s">
        <v>334</v>
      </c>
      <c r="D102" s="141" t="s">
        <v>147</v>
      </c>
      <c r="E102" s="142" t="s">
        <v>3387</v>
      </c>
      <c r="F102" s="143" t="s">
        <v>3168</v>
      </c>
      <c r="G102" s="144" t="s">
        <v>409</v>
      </c>
      <c r="H102" s="145">
        <v>30</v>
      </c>
      <c r="I102" s="146"/>
      <c r="J102" s="147">
        <f t="shared" si="10"/>
        <v>0</v>
      </c>
      <c r="K102" s="148"/>
      <c r="L102" s="35"/>
      <c r="M102" s="149" t="s">
        <v>3</v>
      </c>
      <c r="N102" s="150" t="s">
        <v>43</v>
      </c>
      <c r="O102" s="55"/>
      <c r="P102" s="151">
        <f t="shared" si="11"/>
        <v>0</v>
      </c>
      <c r="Q102" s="151">
        <v>0</v>
      </c>
      <c r="R102" s="151">
        <f t="shared" si="12"/>
        <v>0</v>
      </c>
      <c r="S102" s="151">
        <v>0</v>
      </c>
      <c r="T102" s="152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80</v>
      </c>
      <c r="AY102" s="19" t="s">
        <v>144</v>
      </c>
      <c r="BE102" s="154">
        <f t="shared" si="14"/>
        <v>0</v>
      </c>
      <c r="BF102" s="154">
        <f t="shared" si="15"/>
        <v>0</v>
      </c>
      <c r="BG102" s="154">
        <f t="shared" si="16"/>
        <v>0</v>
      </c>
      <c r="BH102" s="154">
        <f t="shared" si="17"/>
        <v>0</v>
      </c>
      <c r="BI102" s="154">
        <f t="shared" si="18"/>
        <v>0</v>
      </c>
      <c r="BJ102" s="19" t="s">
        <v>80</v>
      </c>
      <c r="BK102" s="154">
        <f t="shared" si="19"/>
        <v>0</v>
      </c>
      <c r="BL102" s="19" t="s">
        <v>160</v>
      </c>
      <c r="BM102" s="153" t="s">
        <v>434</v>
      </c>
    </row>
    <row r="103" spans="1:65" s="2" customFormat="1" ht="16.5" customHeight="1">
      <c r="A103" s="34"/>
      <c r="B103" s="140"/>
      <c r="C103" s="141" t="s">
        <v>342</v>
      </c>
      <c r="D103" s="141" t="s">
        <v>147</v>
      </c>
      <c r="E103" s="142" t="s">
        <v>3388</v>
      </c>
      <c r="F103" s="143" t="s">
        <v>3389</v>
      </c>
      <c r="G103" s="144" t="s">
        <v>2615</v>
      </c>
      <c r="H103" s="145">
        <v>60</v>
      </c>
      <c r="I103" s="146"/>
      <c r="J103" s="147">
        <f t="shared" si="10"/>
        <v>0</v>
      </c>
      <c r="K103" s="148"/>
      <c r="L103" s="35"/>
      <c r="M103" s="149" t="s">
        <v>3</v>
      </c>
      <c r="N103" s="150" t="s">
        <v>43</v>
      </c>
      <c r="O103" s="55"/>
      <c r="P103" s="151">
        <f t="shared" si="11"/>
        <v>0</v>
      </c>
      <c r="Q103" s="151">
        <v>0</v>
      </c>
      <c r="R103" s="151">
        <f t="shared" si="12"/>
        <v>0</v>
      </c>
      <c r="S103" s="151">
        <v>0</v>
      </c>
      <c r="T103" s="152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160</v>
      </c>
      <c r="AT103" s="153" t="s">
        <v>147</v>
      </c>
      <c r="AU103" s="153" t="s">
        <v>80</v>
      </c>
      <c r="AY103" s="19" t="s">
        <v>144</v>
      </c>
      <c r="BE103" s="154">
        <f t="shared" si="14"/>
        <v>0</v>
      </c>
      <c r="BF103" s="154">
        <f t="shared" si="15"/>
        <v>0</v>
      </c>
      <c r="BG103" s="154">
        <f t="shared" si="16"/>
        <v>0</v>
      </c>
      <c r="BH103" s="154">
        <f t="shared" si="17"/>
        <v>0</v>
      </c>
      <c r="BI103" s="154">
        <f t="shared" si="18"/>
        <v>0</v>
      </c>
      <c r="BJ103" s="19" t="s">
        <v>80</v>
      </c>
      <c r="BK103" s="154">
        <f t="shared" si="19"/>
        <v>0</v>
      </c>
      <c r="BL103" s="19" t="s">
        <v>160</v>
      </c>
      <c r="BM103" s="153" t="s">
        <v>448</v>
      </c>
    </row>
    <row r="104" spans="1:65" s="2" customFormat="1" ht="16.5" customHeight="1">
      <c r="A104" s="34"/>
      <c r="B104" s="140"/>
      <c r="C104" s="141" t="s">
        <v>349</v>
      </c>
      <c r="D104" s="141" t="s">
        <v>147</v>
      </c>
      <c r="E104" s="142" t="s">
        <v>3171</v>
      </c>
      <c r="F104" s="143" t="s">
        <v>3172</v>
      </c>
      <c r="G104" s="144" t="s">
        <v>3142</v>
      </c>
      <c r="H104" s="145">
        <v>1</v>
      </c>
      <c r="I104" s="146"/>
      <c r="J104" s="147">
        <f t="shared" si="10"/>
        <v>0</v>
      </c>
      <c r="K104" s="148"/>
      <c r="L104" s="35"/>
      <c r="M104" s="149" t="s">
        <v>3</v>
      </c>
      <c r="N104" s="150" t="s">
        <v>43</v>
      </c>
      <c r="O104" s="55"/>
      <c r="P104" s="151">
        <f t="shared" si="11"/>
        <v>0</v>
      </c>
      <c r="Q104" s="151">
        <v>0</v>
      </c>
      <c r="R104" s="151">
        <f t="shared" si="12"/>
        <v>0</v>
      </c>
      <c r="S104" s="151">
        <v>0</v>
      </c>
      <c r="T104" s="152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160</v>
      </c>
      <c r="AT104" s="153" t="s">
        <v>147</v>
      </c>
      <c r="AU104" s="153" t="s">
        <v>80</v>
      </c>
      <c r="AY104" s="19" t="s">
        <v>144</v>
      </c>
      <c r="BE104" s="154">
        <f t="shared" si="14"/>
        <v>0</v>
      </c>
      <c r="BF104" s="154">
        <f t="shared" si="15"/>
        <v>0</v>
      </c>
      <c r="BG104" s="154">
        <f t="shared" si="16"/>
        <v>0</v>
      </c>
      <c r="BH104" s="154">
        <f t="shared" si="17"/>
        <v>0</v>
      </c>
      <c r="BI104" s="154">
        <f t="shared" si="18"/>
        <v>0</v>
      </c>
      <c r="BJ104" s="19" t="s">
        <v>80</v>
      </c>
      <c r="BK104" s="154">
        <f t="shared" si="19"/>
        <v>0</v>
      </c>
      <c r="BL104" s="19" t="s">
        <v>160</v>
      </c>
      <c r="BM104" s="153" t="s">
        <v>459</v>
      </c>
    </row>
    <row r="105" spans="1:65" s="2" customFormat="1" ht="16.5" customHeight="1">
      <c r="A105" s="34"/>
      <c r="B105" s="140"/>
      <c r="C105" s="141" t="s">
        <v>8</v>
      </c>
      <c r="D105" s="141" t="s">
        <v>147</v>
      </c>
      <c r="E105" s="142" t="s">
        <v>3390</v>
      </c>
      <c r="F105" s="143" t="s">
        <v>3391</v>
      </c>
      <c r="G105" s="144" t="s">
        <v>3142</v>
      </c>
      <c r="H105" s="145">
        <v>1</v>
      </c>
      <c r="I105" s="146"/>
      <c r="J105" s="147">
        <f t="shared" si="10"/>
        <v>0</v>
      </c>
      <c r="K105" s="148"/>
      <c r="L105" s="35"/>
      <c r="M105" s="149" t="s">
        <v>3</v>
      </c>
      <c r="N105" s="150" t="s">
        <v>43</v>
      </c>
      <c r="O105" s="55"/>
      <c r="P105" s="151">
        <f t="shared" si="11"/>
        <v>0</v>
      </c>
      <c r="Q105" s="151">
        <v>0</v>
      </c>
      <c r="R105" s="151">
        <f t="shared" si="12"/>
        <v>0</v>
      </c>
      <c r="S105" s="151">
        <v>0</v>
      </c>
      <c r="T105" s="152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160</v>
      </c>
      <c r="AT105" s="153" t="s">
        <v>147</v>
      </c>
      <c r="AU105" s="153" t="s">
        <v>80</v>
      </c>
      <c r="AY105" s="19" t="s">
        <v>144</v>
      </c>
      <c r="BE105" s="154">
        <f t="shared" si="14"/>
        <v>0</v>
      </c>
      <c r="BF105" s="154">
        <f t="shared" si="15"/>
        <v>0</v>
      </c>
      <c r="BG105" s="154">
        <f t="shared" si="16"/>
        <v>0</v>
      </c>
      <c r="BH105" s="154">
        <f t="shared" si="17"/>
        <v>0</v>
      </c>
      <c r="BI105" s="154">
        <f t="shared" si="18"/>
        <v>0</v>
      </c>
      <c r="BJ105" s="19" t="s">
        <v>80</v>
      </c>
      <c r="BK105" s="154">
        <f t="shared" si="19"/>
        <v>0</v>
      </c>
      <c r="BL105" s="19" t="s">
        <v>160</v>
      </c>
      <c r="BM105" s="153" t="s">
        <v>469</v>
      </c>
    </row>
    <row r="106" spans="1:65" s="2" customFormat="1" ht="16.5" customHeight="1">
      <c r="A106" s="34"/>
      <c r="B106" s="140"/>
      <c r="C106" s="141" t="s">
        <v>362</v>
      </c>
      <c r="D106" s="141" t="s">
        <v>147</v>
      </c>
      <c r="E106" s="142" t="s">
        <v>3175</v>
      </c>
      <c r="F106" s="143" t="s">
        <v>3176</v>
      </c>
      <c r="G106" s="144" t="s">
        <v>3142</v>
      </c>
      <c r="H106" s="145">
        <v>1</v>
      </c>
      <c r="I106" s="146"/>
      <c r="J106" s="147">
        <f t="shared" si="10"/>
        <v>0</v>
      </c>
      <c r="K106" s="148"/>
      <c r="L106" s="35"/>
      <c r="M106" s="149" t="s">
        <v>3</v>
      </c>
      <c r="N106" s="150" t="s">
        <v>43</v>
      </c>
      <c r="O106" s="55"/>
      <c r="P106" s="151">
        <f t="shared" si="11"/>
        <v>0</v>
      </c>
      <c r="Q106" s="151">
        <v>0</v>
      </c>
      <c r="R106" s="151">
        <f t="shared" si="12"/>
        <v>0</v>
      </c>
      <c r="S106" s="151">
        <v>0</v>
      </c>
      <c r="T106" s="152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160</v>
      </c>
      <c r="AT106" s="153" t="s">
        <v>147</v>
      </c>
      <c r="AU106" s="153" t="s">
        <v>80</v>
      </c>
      <c r="AY106" s="19" t="s">
        <v>144</v>
      </c>
      <c r="BE106" s="154">
        <f t="shared" si="14"/>
        <v>0</v>
      </c>
      <c r="BF106" s="154">
        <f t="shared" si="15"/>
        <v>0</v>
      </c>
      <c r="BG106" s="154">
        <f t="shared" si="16"/>
        <v>0</v>
      </c>
      <c r="BH106" s="154">
        <f t="shared" si="17"/>
        <v>0</v>
      </c>
      <c r="BI106" s="154">
        <f t="shared" si="18"/>
        <v>0</v>
      </c>
      <c r="BJ106" s="19" t="s">
        <v>80</v>
      </c>
      <c r="BK106" s="154">
        <f t="shared" si="19"/>
        <v>0</v>
      </c>
      <c r="BL106" s="19" t="s">
        <v>160</v>
      </c>
      <c r="BM106" s="153" t="s">
        <v>479</v>
      </c>
    </row>
    <row r="107" spans="1:65" s="2" customFormat="1" ht="16.5" customHeight="1">
      <c r="A107" s="34"/>
      <c r="B107" s="140"/>
      <c r="C107" s="141" t="s">
        <v>370</v>
      </c>
      <c r="D107" s="141" t="s">
        <v>147</v>
      </c>
      <c r="E107" s="142" t="s">
        <v>3392</v>
      </c>
      <c r="F107" s="143" t="s">
        <v>3178</v>
      </c>
      <c r="G107" s="144" t="s">
        <v>3142</v>
      </c>
      <c r="H107" s="145">
        <v>1</v>
      </c>
      <c r="I107" s="146"/>
      <c r="J107" s="147">
        <f t="shared" si="10"/>
        <v>0</v>
      </c>
      <c r="K107" s="148"/>
      <c r="L107" s="35"/>
      <c r="M107" s="149" t="s">
        <v>3</v>
      </c>
      <c r="N107" s="150" t="s">
        <v>43</v>
      </c>
      <c r="O107" s="55"/>
      <c r="P107" s="151">
        <f t="shared" si="11"/>
        <v>0</v>
      </c>
      <c r="Q107" s="151">
        <v>0</v>
      </c>
      <c r="R107" s="151">
        <f t="shared" si="12"/>
        <v>0</v>
      </c>
      <c r="S107" s="151">
        <v>0</v>
      </c>
      <c r="T107" s="152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160</v>
      </c>
      <c r="AT107" s="153" t="s">
        <v>147</v>
      </c>
      <c r="AU107" s="153" t="s">
        <v>80</v>
      </c>
      <c r="AY107" s="19" t="s">
        <v>144</v>
      </c>
      <c r="BE107" s="154">
        <f t="shared" si="14"/>
        <v>0</v>
      </c>
      <c r="BF107" s="154">
        <f t="shared" si="15"/>
        <v>0</v>
      </c>
      <c r="BG107" s="154">
        <f t="shared" si="16"/>
        <v>0</v>
      </c>
      <c r="BH107" s="154">
        <f t="shared" si="17"/>
        <v>0</v>
      </c>
      <c r="BI107" s="154">
        <f t="shared" si="18"/>
        <v>0</v>
      </c>
      <c r="BJ107" s="19" t="s">
        <v>80</v>
      </c>
      <c r="BK107" s="154">
        <f t="shared" si="19"/>
        <v>0</v>
      </c>
      <c r="BL107" s="19" t="s">
        <v>160</v>
      </c>
      <c r="BM107" s="153" t="s">
        <v>490</v>
      </c>
    </row>
    <row r="108" spans="2:63" s="12" customFormat="1" ht="22.9" customHeight="1">
      <c r="B108" s="127"/>
      <c r="D108" s="128" t="s">
        <v>71</v>
      </c>
      <c r="E108" s="138" t="s">
        <v>3179</v>
      </c>
      <c r="F108" s="138" t="s">
        <v>3180</v>
      </c>
      <c r="I108" s="130"/>
      <c r="J108" s="139">
        <f>BK108</f>
        <v>0</v>
      </c>
      <c r="L108" s="127"/>
      <c r="M108" s="132"/>
      <c r="N108" s="133"/>
      <c r="O108" s="133"/>
      <c r="P108" s="134">
        <f>SUM(P109:P120)</f>
        <v>0</v>
      </c>
      <c r="Q108" s="133"/>
      <c r="R108" s="134">
        <f>SUM(R109:R120)</f>
        <v>0</v>
      </c>
      <c r="S108" s="133"/>
      <c r="T108" s="135">
        <f>SUM(T109:T120)</f>
        <v>0</v>
      </c>
      <c r="AR108" s="128" t="s">
        <v>80</v>
      </c>
      <c r="AT108" s="136" t="s">
        <v>71</v>
      </c>
      <c r="AU108" s="136" t="s">
        <v>80</v>
      </c>
      <c r="AY108" s="128" t="s">
        <v>144</v>
      </c>
      <c r="BK108" s="137">
        <f>SUM(BK109:BK120)</f>
        <v>0</v>
      </c>
    </row>
    <row r="109" spans="1:65" s="2" customFormat="1" ht="16.5" customHeight="1">
      <c r="A109" s="34"/>
      <c r="B109" s="140"/>
      <c r="C109" s="141" t="s">
        <v>377</v>
      </c>
      <c r="D109" s="141" t="s">
        <v>147</v>
      </c>
      <c r="E109" s="142" t="s">
        <v>3271</v>
      </c>
      <c r="F109" s="143" t="s">
        <v>3182</v>
      </c>
      <c r="G109" s="144" t="s">
        <v>3142</v>
      </c>
      <c r="H109" s="145">
        <v>1</v>
      </c>
      <c r="I109" s="146"/>
      <c r="J109" s="147">
        <f aca="true" t="shared" si="20" ref="J109:J120">ROUND(I109*H109,2)</f>
        <v>0</v>
      </c>
      <c r="K109" s="148"/>
      <c r="L109" s="35"/>
      <c r="M109" s="149" t="s">
        <v>3</v>
      </c>
      <c r="N109" s="150" t="s">
        <v>43</v>
      </c>
      <c r="O109" s="55"/>
      <c r="P109" s="151">
        <f aca="true" t="shared" si="21" ref="P109:P120">O109*H109</f>
        <v>0</v>
      </c>
      <c r="Q109" s="151">
        <v>0</v>
      </c>
      <c r="R109" s="151">
        <f aca="true" t="shared" si="22" ref="R109:R120">Q109*H109</f>
        <v>0</v>
      </c>
      <c r="S109" s="151">
        <v>0</v>
      </c>
      <c r="T109" s="152">
        <f aca="true" t="shared" si="23" ref="T109:T120"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160</v>
      </c>
      <c r="AT109" s="153" t="s">
        <v>147</v>
      </c>
      <c r="AU109" s="153" t="s">
        <v>82</v>
      </c>
      <c r="AY109" s="19" t="s">
        <v>144</v>
      </c>
      <c r="BE109" s="154">
        <f aca="true" t="shared" si="24" ref="BE109:BE120">IF(N109="základní",J109,0)</f>
        <v>0</v>
      </c>
      <c r="BF109" s="154">
        <f aca="true" t="shared" si="25" ref="BF109:BF120">IF(N109="snížená",J109,0)</f>
        <v>0</v>
      </c>
      <c r="BG109" s="154">
        <f aca="true" t="shared" si="26" ref="BG109:BG120">IF(N109="zákl. přenesená",J109,0)</f>
        <v>0</v>
      </c>
      <c r="BH109" s="154">
        <f aca="true" t="shared" si="27" ref="BH109:BH120">IF(N109="sníž. přenesená",J109,0)</f>
        <v>0</v>
      </c>
      <c r="BI109" s="154">
        <f aca="true" t="shared" si="28" ref="BI109:BI120">IF(N109="nulová",J109,0)</f>
        <v>0</v>
      </c>
      <c r="BJ109" s="19" t="s">
        <v>80</v>
      </c>
      <c r="BK109" s="154">
        <f aca="true" t="shared" si="29" ref="BK109:BK120">ROUND(I109*H109,2)</f>
        <v>0</v>
      </c>
      <c r="BL109" s="19" t="s">
        <v>160</v>
      </c>
      <c r="BM109" s="153" t="s">
        <v>3393</v>
      </c>
    </row>
    <row r="110" spans="1:65" s="2" customFormat="1" ht="16.5" customHeight="1">
      <c r="A110" s="34"/>
      <c r="B110" s="140"/>
      <c r="C110" s="141" t="s">
        <v>381</v>
      </c>
      <c r="D110" s="141" t="s">
        <v>147</v>
      </c>
      <c r="E110" s="142" t="s">
        <v>3184</v>
      </c>
      <c r="F110" s="143" t="s">
        <v>3185</v>
      </c>
      <c r="G110" s="144" t="s">
        <v>3142</v>
      </c>
      <c r="H110" s="145">
        <v>1</v>
      </c>
      <c r="I110" s="146"/>
      <c r="J110" s="147">
        <f t="shared" si="20"/>
        <v>0</v>
      </c>
      <c r="K110" s="148"/>
      <c r="L110" s="35"/>
      <c r="M110" s="149" t="s">
        <v>3</v>
      </c>
      <c r="N110" s="150" t="s">
        <v>43</v>
      </c>
      <c r="O110" s="55"/>
      <c r="P110" s="151">
        <f t="shared" si="21"/>
        <v>0</v>
      </c>
      <c r="Q110" s="151">
        <v>0</v>
      </c>
      <c r="R110" s="151">
        <f t="shared" si="22"/>
        <v>0</v>
      </c>
      <c r="S110" s="151">
        <v>0</v>
      </c>
      <c r="T110" s="152">
        <f t="shared" si="2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82</v>
      </c>
      <c r="AY110" s="19" t="s">
        <v>144</v>
      </c>
      <c r="BE110" s="154">
        <f t="shared" si="24"/>
        <v>0</v>
      </c>
      <c r="BF110" s="154">
        <f t="shared" si="25"/>
        <v>0</v>
      </c>
      <c r="BG110" s="154">
        <f t="shared" si="26"/>
        <v>0</v>
      </c>
      <c r="BH110" s="154">
        <f t="shared" si="27"/>
        <v>0</v>
      </c>
      <c r="BI110" s="154">
        <f t="shared" si="28"/>
        <v>0</v>
      </c>
      <c r="BJ110" s="19" t="s">
        <v>80</v>
      </c>
      <c r="BK110" s="154">
        <f t="shared" si="29"/>
        <v>0</v>
      </c>
      <c r="BL110" s="19" t="s">
        <v>160</v>
      </c>
      <c r="BM110" s="153" t="s">
        <v>3394</v>
      </c>
    </row>
    <row r="111" spans="1:65" s="2" customFormat="1" ht="16.5" customHeight="1">
      <c r="A111" s="34"/>
      <c r="B111" s="140"/>
      <c r="C111" s="141" t="s">
        <v>385</v>
      </c>
      <c r="D111" s="141" t="s">
        <v>147</v>
      </c>
      <c r="E111" s="142" t="s">
        <v>3395</v>
      </c>
      <c r="F111" s="143" t="s">
        <v>3396</v>
      </c>
      <c r="G111" s="144" t="s">
        <v>3142</v>
      </c>
      <c r="H111" s="145">
        <v>1</v>
      </c>
      <c r="I111" s="146"/>
      <c r="J111" s="147">
        <f t="shared" si="20"/>
        <v>0</v>
      </c>
      <c r="K111" s="148"/>
      <c r="L111" s="35"/>
      <c r="M111" s="149" t="s">
        <v>3</v>
      </c>
      <c r="N111" s="150" t="s">
        <v>43</v>
      </c>
      <c r="O111" s="55"/>
      <c r="P111" s="151">
        <f t="shared" si="21"/>
        <v>0</v>
      </c>
      <c r="Q111" s="151">
        <v>0</v>
      </c>
      <c r="R111" s="151">
        <f t="shared" si="22"/>
        <v>0</v>
      </c>
      <c r="S111" s="151">
        <v>0</v>
      </c>
      <c r="T111" s="152">
        <f t="shared" si="2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160</v>
      </c>
      <c r="AT111" s="153" t="s">
        <v>147</v>
      </c>
      <c r="AU111" s="153" t="s">
        <v>82</v>
      </c>
      <c r="AY111" s="19" t="s">
        <v>144</v>
      </c>
      <c r="BE111" s="154">
        <f t="shared" si="24"/>
        <v>0</v>
      </c>
      <c r="BF111" s="154">
        <f t="shared" si="25"/>
        <v>0</v>
      </c>
      <c r="BG111" s="154">
        <f t="shared" si="26"/>
        <v>0</v>
      </c>
      <c r="BH111" s="154">
        <f t="shared" si="27"/>
        <v>0</v>
      </c>
      <c r="BI111" s="154">
        <f t="shared" si="28"/>
        <v>0</v>
      </c>
      <c r="BJ111" s="19" t="s">
        <v>80</v>
      </c>
      <c r="BK111" s="154">
        <f t="shared" si="29"/>
        <v>0</v>
      </c>
      <c r="BL111" s="19" t="s">
        <v>160</v>
      </c>
      <c r="BM111" s="153" t="s">
        <v>3397</v>
      </c>
    </row>
    <row r="112" spans="1:65" s="2" customFormat="1" ht="16.5" customHeight="1">
      <c r="A112" s="34"/>
      <c r="B112" s="140"/>
      <c r="C112" s="141" t="s">
        <v>389</v>
      </c>
      <c r="D112" s="141" t="s">
        <v>147</v>
      </c>
      <c r="E112" s="142" t="s">
        <v>3190</v>
      </c>
      <c r="F112" s="143" t="s">
        <v>3191</v>
      </c>
      <c r="G112" s="144" t="s">
        <v>3142</v>
      </c>
      <c r="H112" s="145">
        <v>1</v>
      </c>
      <c r="I112" s="146"/>
      <c r="J112" s="147">
        <f t="shared" si="20"/>
        <v>0</v>
      </c>
      <c r="K112" s="148"/>
      <c r="L112" s="35"/>
      <c r="M112" s="149" t="s">
        <v>3</v>
      </c>
      <c r="N112" s="150" t="s">
        <v>43</v>
      </c>
      <c r="O112" s="55"/>
      <c r="P112" s="151">
        <f t="shared" si="21"/>
        <v>0</v>
      </c>
      <c r="Q112" s="151">
        <v>0</v>
      </c>
      <c r="R112" s="151">
        <f t="shared" si="22"/>
        <v>0</v>
      </c>
      <c r="S112" s="151">
        <v>0</v>
      </c>
      <c r="T112" s="152">
        <f t="shared" si="2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3" t="s">
        <v>160</v>
      </c>
      <c r="AT112" s="153" t="s">
        <v>147</v>
      </c>
      <c r="AU112" s="153" t="s">
        <v>82</v>
      </c>
      <c r="AY112" s="19" t="s">
        <v>144</v>
      </c>
      <c r="BE112" s="154">
        <f t="shared" si="24"/>
        <v>0</v>
      </c>
      <c r="BF112" s="154">
        <f t="shared" si="25"/>
        <v>0</v>
      </c>
      <c r="BG112" s="154">
        <f t="shared" si="26"/>
        <v>0</v>
      </c>
      <c r="BH112" s="154">
        <f t="shared" si="27"/>
        <v>0</v>
      </c>
      <c r="BI112" s="154">
        <f t="shared" si="28"/>
        <v>0</v>
      </c>
      <c r="BJ112" s="19" t="s">
        <v>80</v>
      </c>
      <c r="BK112" s="154">
        <f t="shared" si="29"/>
        <v>0</v>
      </c>
      <c r="BL112" s="19" t="s">
        <v>160</v>
      </c>
      <c r="BM112" s="153" t="s">
        <v>3398</v>
      </c>
    </row>
    <row r="113" spans="1:65" s="2" customFormat="1" ht="16.5" customHeight="1">
      <c r="A113" s="34"/>
      <c r="B113" s="140"/>
      <c r="C113" s="141" t="s">
        <v>393</v>
      </c>
      <c r="D113" s="141" t="s">
        <v>147</v>
      </c>
      <c r="E113" s="142" t="s">
        <v>3399</v>
      </c>
      <c r="F113" s="143" t="s">
        <v>3194</v>
      </c>
      <c r="G113" s="144" t="s">
        <v>3142</v>
      </c>
      <c r="H113" s="145">
        <v>1</v>
      </c>
      <c r="I113" s="146"/>
      <c r="J113" s="147">
        <f t="shared" si="20"/>
        <v>0</v>
      </c>
      <c r="K113" s="148"/>
      <c r="L113" s="35"/>
      <c r="M113" s="149" t="s">
        <v>3</v>
      </c>
      <c r="N113" s="150" t="s">
        <v>43</v>
      </c>
      <c r="O113" s="55"/>
      <c r="P113" s="151">
        <f t="shared" si="21"/>
        <v>0</v>
      </c>
      <c r="Q113" s="151">
        <v>0</v>
      </c>
      <c r="R113" s="151">
        <f t="shared" si="22"/>
        <v>0</v>
      </c>
      <c r="S113" s="151">
        <v>0</v>
      </c>
      <c r="T113" s="152">
        <f t="shared" si="2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160</v>
      </c>
      <c r="AT113" s="153" t="s">
        <v>147</v>
      </c>
      <c r="AU113" s="153" t="s">
        <v>82</v>
      </c>
      <c r="AY113" s="19" t="s">
        <v>144</v>
      </c>
      <c r="BE113" s="154">
        <f t="shared" si="24"/>
        <v>0</v>
      </c>
      <c r="BF113" s="154">
        <f t="shared" si="25"/>
        <v>0</v>
      </c>
      <c r="BG113" s="154">
        <f t="shared" si="26"/>
        <v>0</v>
      </c>
      <c r="BH113" s="154">
        <f t="shared" si="27"/>
        <v>0</v>
      </c>
      <c r="BI113" s="154">
        <f t="shared" si="28"/>
        <v>0</v>
      </c>
      <c r="BJ113" s="19" t="s">
        <v>80</v>
      </c>
      <c r="BK113" s="154">
        <f t="shared" si="29"/>
        <v>0</v>
      </c>
      <c r="BL113" s="19" t="s">
        <v>160</v>
      </c>
      <c r="BM113" s="153" t="s">
        <v>3400</v>
      </c>
    </row>
    <row r="114" spans="1:65" s="2" customFormat="1" ht="16.5" customHeight="1">
      <c r="A114" s="34"/>
      <c r="B114" s="140"/>
      <c r="C114" s="141" t="s">
        <v>397</v>
      </c>
      <c r="D114" s="141" t="s">
        <v>147</v>
      </c>
      <c r="E114" s="142" t="s">
        <v>3401</v>
      </c>
      <c r="F114" s="143" t="s">
        <v>3197</v>
      </c>
      <c r="G114" s="144" t="s">
        <v>3142</v>
      </c>
      <c r="H114" s="145">
        <v>1</v>
      </c>
      <c r="I114" s="146"/>
      <c r="J114" s="147">
        <f t="shared" si="20"/>
        <v>0</v>
      </c>
      <c r="K114" s="148"/>
      <c r="L114" s="35"/>
      <c r="M114" s="149" t="s">
        <v>3</v>
      </c>
      <c r="N114" s="150" t="s">
        <v>43</v>
      </c>
      <c r="O114" s="55"/>
      <c r="P114" s="151">
        <f t="shared" si="21"/>
        <v>0</v>
      </c>
      <c r="Q114" s="151">
        <v>0</v>
      </c>
      <c r="R114" s="151">
        <f t="shared" si="22"/>
        <v>0</v>
      </c>
      <c r="S114" s="151">
        <v>0</v>
      </c>
      <c r="T114" s="152">
        <f t="shared" si="2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160</v>
      </c>
      <c r="AT114" s="153" t="s">
        <v>147</v>
      </c>
      <c r="AU114" s="153" t="s">
        <v>82</v>
      </c>
      <c r="AY114" s="19" t="s">
        <v>144</v>
      </c>
      <c r="BE114" s="154">
        <f t="shared" si="24"/>
        <v>0</v>
      </c>
      <c r="BF114" s="154">
        <f t="shared" si="25"/>
        <v>0</v>
      </c>
      <c r="BG114" s="154">
        <f t="shared" si="26"/>
        <v>0</v>
      </c>
      <c r="BH114" s="154">
        <f t="shared" si="27"/>
        <v>0</v>
      </c>
      <c r="BI114" s="154">
        <f t="shared" si="28"/>
        <v>0</v>
      </c>
      <c r="BJ114" s="19" t="s">
        <v>80</v>
      </c>
      <c r="BK114" s="154">
        <f t="shared" si="29"/>
        <v>0</v>
      </c>
      <c r="BL114" s="19" t="s">
        <v>160</v>
      </c>
      <c r="BM114" s="153" t="s">
        <v>3402</v>
      </c>
    </row>
    <row r="115" spans="1:65" s="2" customFormat="1" ht="16.5" customHeight="1">
      <c r="A115" s="34"/>
      <c r="B115" s="140"/>
      <c r="C115" s="141" t="s">
        <v>401</v>
      </c>
      <c r="D115" s="141" t="s">
        <v>147</v>
      </c>
      <c r="E115" s="142" t="s">
        <v>3403</v>
      </c>
      <c r="F115" s="143" t="s">
        <v>3200</v>
      </c>
      <c r="G115" s="144" t="s">
        <v>3142</v>
      </c>
      <c r="H115" s="145">
        <v>1</v>
      </c>
      <c r="I115" s="146"/>
      <c r="J115" s="147">
        <f t="shared" si="20"/>
        <v>0</v>
      </c>
      <c r="K115" s="148"/>
      <c r="L115" s="35"/>
      <c r="M115" s="149" t="s">
        <v>3</v>
      </c>
      <c r="N115" s="150" t="s">
        <v>43</v>
      </c>
      <c r="O115" s="55"/>
      <c r="P115" s="151">
        <f t="shared" si="21"/>
        <v>0</v>
      </c>
      <c r="Q115" s="151">
        <v>0</v>
      </c>
      <c r="R115" s="151">
        <f t="shared" si="22"/>
        <v>0</v>
      </c>
      <c r="S115" s="151">
        <v>0</v>
      </c>
      <c r="T115" s="152">
        <f t="shared" si="2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3" t="s">
        <v>160</v>
      </c>
      <c r="AT115" s="153" t="s">
        <v>147</v>
      </c>
      <c r="AU115" s="153" t="s">
        <v>82</v>
      </c>
      <c r="AY115" s="19" t="s">
        <v>144</v>
      </c>
      <c r="BE115" s="154">
        <f t="shared" si="24"/>
        <v>0</v>
      </c>
      <c r="BF115" s="154">
        <f t="shared" si="25"/>
        <v>0</v>
      </c>
      <c r="BG115" s="154">
        <f t="shared" si="26"/>
        <v>0</v>
      </c>
      <c r="BH115" s="154">
        <f t="shared" si="27"/>
        <v>0</v>
      </c>
      <c r="BI115" s="154">
        <f t="shared" si="28"/>
        <v>0</v>
      </c>
      <c r="BJ115" s="19" t="s">
        <v>80</v>
      </c>
      <c r="BK115" s="154">
        <f t="shared" si="29"/>
        <v>0</v>
      </c>
      <c r="BL115" s="19" t="s">
        <v>160</v>
      </c>
      <c r="BM115" s="153" t="s">
        <v>3404</v>
      </c>
    </row>
    <row r="116" spans="1:65" s="2" customFormat="1" ht="16.5" customHeight="1">
      <c r="A116" s="34"/>
      <c r="B116" s="140"/>
      <c r="C116" s="141" t="s">
        <v>406</v>
      </c>
      <c r="D116" s="141" t="s">
        <v>147</v>
      </c>
      <c r="E116" s="142" t="s">
        <v>3405</v>
      </c>
      <c r="F116" s="143" t="s">
        <v>3203</v>
      </c>
      <c r="G116" s="144" t="s">
        <v>3142</v>
      </c>
      <c r="H116" s="145">
        <v>1</v>
      </c>
      <c r="I116" s="146"/>
      <c r="J116" s="147">
        <f t="shared" si="20"/>
        <v>0</v>
      </c>
      <c r="K116" s="148"/>
      <c r="L116" s="35"/>
      <c r="M116" s="149" t="s">
        <v>3</v>
      </c>
      <c r="N116" s="150" t="s">
        <v>43</v>
      </c>
      <c r="O116" s="55"/>
      <c r="P116" s="151">
        <f t="shared" si="21"/>
        <v>0</v>
      </c>
      <c r="Q116" s="151">
        <v>0</v>
      </c>
      <c r="R116" s="151">
        <f t="shared" si="22"/>
        <v>0</v>
      </c>
      <c r="S116" s="151">
        <v>0</v>
      </c>
      <c r="T116" s="152">
        <f t="shared" si="2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3" t="s">
        <v>160</v>
      </c>
      <c r="AT116" s="153" t="s">
        <v>147</v>
      </c>
      <c r="AU116" s="153" t="s">
        <v>82</v>
      </c>
      <c r="AY116" s="19" t="s">
        <v>144</v>
      </c>
      <c r="BE116" s="154">
        <f t="shared" si="24"/>
        <v>0</v>
      </c>
      <c r="BF116" s="154">
        <f t="shared" si="25"/>
        <v>0</v>
      </c>
      <c r="BG116" s="154">
        <f t="shared" si="26"/>
        <v>0</v>
      </c>
      <c r="BH116" s="154">
        <f t="shared" si="27"/>
        <v>0</v>
      </c>
      <c r="BI116" s="154">
        <f t="shared" si="28"/>
        <v>0</v>
      </c>
      <c r="BJ116" s="19" t="s">
        <v>80</v>
      </c>
      <c r="BK116" s="154">
        <f t="shared" si="29"/>
        <v>0</v>
      </c>
      <c r="BL116" s="19" t="s">
        <v>160</v>
      </c>
      <c r="BM116" s="153" t="s">
        <v>3406</v>
      </c>
    </row>
    <row r="117" spans="1:65" s="2" customFormat="1" ht="16.5" customHeight="1">
      <c r="A117" s="34"/>
      <c r="B117" s="140"/>
      <c r="C117" s="141" t="s">
        <v>412</v>
      </c>
      <c r="D117" s="141" t="s">
        <v>147</v>
      </c>
      <c r="E117" s="142" t="s">
        <v>3205</v>
      </c>
      <c r="F117" s="143" t="s">
        <v>3206</v>
      </c>
      <c r="G117" s="144" t="s">
        <v>3142</v>
      </c>
      <c r="H117" s="145">
        <v>1</v>
      </c>
      <c r="I117" s="146"/>
      <c r="J117" s="147">
        <f t="shared" si="20"/>
        <v>0</v>
      </c>
      <c r="K117" s="148"/>
      <c r="L117" s="35"/>
      <c r="M117" s="149" t="s">
        <v>3</v>
      </c>
      <c r="N117" s="150" t="s">
        <v>43</v>
      </c>
      <c r="O117" s="55"/>
      <c r="P117" s="151">
        <f t="shared" si="21"/>
        <v>0</v>
      </c>
      <c r="Q117" s="151">
        <v>0</v>
      </c>
      <c r="R117" s="151">
        <f t="shared" si="22"/>
        <v>0</v>
      </c>
      <c r="S117" s="151">
        <v>0</v>
      </c>
      <c r="T117" s="152">
        <f t="shared" si="2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160</v>
      </c>
      <c r="AT117" s="153" t="s">
        <v>147</v>
      </c>
      <c r="AU117" s="153" t="s">
        <v>82</v>
      </c>
      <c r="AY117" s="19" t="s">
        <v>144</v>
      </c>
      <c r="BE117" s="154">
        <f t="shared" si="24"/>
        <v>0</v>
      </c>
      <c r="BF117" s="154">
        <f t="shared" si="25"/>
        <v>0</v>
      </c>
      <c r="BG117" s="154">
        <f t="shared" si="26"/>
        <v>0</v>
      </c>
      <c r="BH117" s="154">
        <f t="shared" si="27"/>
        <v>0</v>
      </c>
      <c r="BI117" s="154">
        <f t="shared" si="28"/>
        <v>0</v>
      </c>
      <c r="BJ117" s="19" t="s">
        <v>80</v>
      </c>
      <c r="BK117" s="154">
        <f t="shared" si="29"/>
        <v>0</v>
      </c>
      <c r="BL117" s="19" t="s">
        <v>160</v>
      </c>
      <c r="BM117" s="153" t="s">
        <v>3407</v>
      </c>
    </row>
    <row r="118" spans="1:65" s="2" customFormat="1" ht="16.5" customHeight="1">
      <c r="A118" s="34"/>
      <c r="B118" s="140"/>
      <c r="C118" s="141" t="s">
        <v>418</v>
      </c>
      <c r="D118" s="141" t="s">
        <v>147</v>
      </c>
      <c r="E118" s="142" t="s">
        <v>3408</v>
      </c>
      <c r="F118" s="143" t="s">
        <v>3209</v>
      </c>
      <c r="G118" s="144" t="s">
        <v>3142</v>
      </c>
      <c r="H118" s="145">
        <v>1</v>
      </c>
      <c r="I118" s="146"/>
      <c r="J118" s="147">
        <f t="shared" si="20"/>
        <v>0</v>
      </c>
      <c r="K118" s="148"/>
      <c r="L118" s="35"/>
      <c r="M118" s="149" t="s">
        <v>3</v>
      </c>
      <c r="N118" s="150" t="s">
        <v>43</v>
      </c>
      <c r="O118" s="55"/>
      <c r="P118" s="151">
        <f t="shared" si="21"/>
        <v>0</v>
      </c>
      <c r="Q118" s="151">
        <v>0</v>
      </c>
      <c r="R118" s="151">
        <f t="shared" si="22"/>
        <v>0</v>
      </c>
      <c r="S118" s="151">
        <v>0</v>
      </c>
      <c r="T118" s="152">
        <f t="shared" si="2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3" t="s">
        <v>160</v>
      </c>
      <c r="AT118" s="153" t="s">
        <v>147</v>
      </c>
      <c r="AU118" s="153" t="s">
        <v>82</v>
      </c>
      <c r="AY118" s="19" t="s">
        <v>144</v>
      </c>
      <c r="BE118" s="154">
        <f t="shared" si="24"/>
        <v>0</v>
      </c>
      <c r="BF118" s="154">
        <f t="shared" si="25"/>
        <v>0</v>
      </c>
      <c r="BG118" s="154">
        <f t="shared" si="26"/>
        <v>0</v>
      </c>
      <c r="BH118" s="154">
        <f t="shared" si="27"/>
        <v>0</v>
      </c>
      <c r="BI118" s="154">
        <f t="shared" si="28"/>
        <v>0</v>
      </c>
      <c r="BJ118" s="19" t="s">
        <v>80</v>
      </c>
      <c r="BK118" s="154">
        <f t="shared" si="29"/>
        <v>0</v>
      </c>
      <c r="BL118" s="19" t="s">
        <v>160</v>
      </c>
      <c r="BM118" s="153" t="s">
        <v>3409</v>
      </c>
    </row>
    <row r="119" spans="1:65" s="2" customFormat="1" ht="16.5" customHeight="1">
      <c r="A119" s="34"/>
      <c r="B119" s="140"/>
      <c r="C119" s="141" t="s">
        <v>424</v>
      </c>
      <c r="D119" s="141" t="s">
        <v>147</v>
      </c>
      <c r="E119" s="142" t="s">
        <v>3410</v>
      </c>
      <c r="F119" s="143" t="s">
        <v>3212</v>
      </c>
      <c r="G119" s="144" t="s">
        <v>3142</v>
      </c>
      <c r="H119" s="145">
        <v>1</v>
      </c>
      <c r="I119" s="146"/>
      <c r="J119" s="147">
        <f t="shared" si="20"/>
        <v>0</v>
      </c>
      <c r="K119" s="148"/>
      <c r="L119" s="35"/>
      <c r="M119" s="149" t="s">
        <v>3</v>
      </c>
      <c r="N119" s="150" t="s">
        <v>43</v>
      </c>
      <c r="O119" s="55"/>
      <c r="P119" s="151">
        <f t="shared" si="21"/>
        <v>0</v>
      </c>
      <c r="Q119" s="151">
        <v>0</v>
      </c>
      <c r="R119" s="151">
        <f t="shared" si="22"/>
        <v>0</v>
      </c>
      <c r="S119" s="151">
        <v>0</v>
      </c>
      <c r="T119" s="152">
        <f t="shared" si="2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160</v>
      </c>
      <c r="AT119" s="153" t="s">
        <v>147</v>
      </c>
      <c r="AU119" s="153" t="s">
        <v>82</v>
      </c>
      <c r="AY119" s="19" t="s">
        <v>144</v>
      </c>
      <c r="BE119" s="154">
        <f t="shared" si="24"/>
        <v>0</v>
      </c>
      <c r="BF119" s="154">
        <f t="shared" si="25"/>
        <v>0</v>
      </c>
      <c r="BG119" s="154">
        <f t="shared" si="26"/>
        <v>0</v>
      </c>
      <c r="BH119" s="154">
        <f t="shared" si="27"/>
        <v>0</v>
      </c>
      <c r="BI119" s="154">
        <f t="shared" si="28"/>
        <v>0</v>
      </c>
      <c r="BJ119" s="19" t="s">
        <v>80</v>
      </c>
      <c r="BK119" s="154">
        <f t="shared" si="29"/>
        <v>0</v>
      </c>
      <c r="BL119" s="19" t="s">
        <v>160</v>
      </c>
      <c r="BM119" s="153" t="s">
        <v>3411</v>
      </c>
    </row>
    <row r="120" spans="1:65" s="2" customFormat="1" ht="16.5" customHeight="1">
      <c r="A120" s="34"/>
      <c r="B120" s="140"/>
      <c r="C120" s="141" t="s">
        <v>429</v>
      </c>
      <c r="D120" s="141" t="s">
        <v>147</v>
      </c>
      <c r="E120" s="142" t="s">
        <v>3286</v>
      </c>
      <c r="F120" s="143" t="s">
        <v>3215</v>
      </c>
      <c r="G120" s="144" t="s">
        <v>926</v>
      </c>
      <c r="H120" s="203"/>
      <c r="I120" s="146"/>
      <c r="J120" s="147">
        <f t="shared" si="20"/>
        <v>0</v>
      </c>
      <c r="K120" s="148"/>
      <c r="L120" s="35"/>
      <c r="M120" s="155" t="s">
        <v>3</v>
      </c>
      <c r="N120" s="156" t="s">
        <v>43</v>
      </c>
      <c r="O120" s="157"/>
      <c r="P120" s="158">
        <f t="shared" si="21"/>
        <v>0</v>
      </c>
      <c r="Q120" s="158">
        <v>0</v>
      </c>
      <c r="R120" s="158">
        <f t="shared" si="22"/>
        <v>0</v>
      </c>
      <c r="S120" s="158">
        <v>0</v>
      </c>
      <c r="T120" s="159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160</v>
      </c>
      <c r="AT120" s="153" t="s">
        <v>147</v>
      </c>
      <c r="AU120" s="153" t="s">
        <v>82</v>
      </c>
      <c r="AY120" s="19" t="s">
        <v>144</v>
      </c>
      <c r="BE120" s="154">
        <f t="shared" si="24"/>
        <v>0</v>
      </c>
      <c r="BF120" s="154">
        <f t="shared" si="25"/>
        <v>0</v>
      </c>
      <c r="BG120" s="154">
        <f t="shared" si="26"/>
        <v>0</v>
      </c>
      <c r="BH120" s="154">
        <f t="shared" si="27"/>
        <v>0</v>
      </c>
      <c r="BI120" s="154">
        <f t="shared" si="28"/>
        <v>0</v>
      </c>
      <c r="BJ120" s="19" t="s">
        <v>80</v>
      </c>
      <c r="BK120" s="154">
        <f t="shared" si="29"/>
        <v>0</v>
      </c>
      <c r="BL120" s="19" t="s">
        <v>160</v>
      </c>
      <c r="BM120" s="153" t="s">
        <v>3412</v>
      </c>
    </row>
    <row r="121" spans="1:31" s="2" customFormat="1" ht="6.95" customHeight="1">
      <c r="A121" s="34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5"/>
      <c r="M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</sheetData>
  <autoFilter ref="C81:K12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7" customFormat="1" ht="45" customHeight="1">
      <c r="B3" s="211"/>
      <c r="C3" s="331" t="s">
        <v>3413</v>
      </c>
      <c r="D3" s="331"/>
      <c r="E3" s="331"/>
      <c r="F3" s="331"/>
      <c r="G3" s="331"/>
      <c r="H3" s="331"/>
      <c r="I3" s="331"/>
      <c r="J3" s="331"/>
      <c r="K3" s="212"/>
    </row>
    <row r="4" spans="2:11" s="1" customFormat="1" ht="25.5" customHeight="1">
      <c r="B4" s="213"/>
      <c r="C4" s="332" t="s">
        <v>3414</v>
      </c>
      <c r="D4" s="332"/>
      <c r="E4" s="332"/>
      <c r="F4" s="332"/>
      <c r="G4" s="332"/>
      <c r="H4" s="332"/>
      <c r="I4" s="332"/>
      <c r="J4" s="332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30" t="s">
        <v>3415</v>
      </c>
      <c r="D6" s="330"/>
      <c r="E6" s="330"/>
      <c r="F6" s="330"/>
      <c r="G6" s="330"/>
      <c r="H6" s="330"/>
      <c r="I6" s="330"/>
      <c r="J6" s="330"/>
      <c r="K6" s="214"/>
    </row>
    <row r="7" spans="2:11" s="1" customFormat="1" ht="15" customHeight="1">
      <c r="B7" s="217"/>
      <c r="C7" s="330" t="s">
        <v>3416</v>
      </c>
      <c r="D7" s="330"/>
      <c r="E7" s="330"/>
      <c r="F7" s="330"/>
      <c r="G7" s="330"/>
      <c r="H7" s="330"/>
      <c r="I7" s="330"/>
      <c r="J7" s="330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30" t="s">
        <v>3417</v>
      </c>
      <c r="D9" s="330"/>
      <c r="E9" s="330"/>
      <c r="F9" s="330"/>
      <c r="G9" s="330"/>
      <c r="H9" s="330"/>
      <c r="I9" s="330"/>
      <c r="J9" s="330"/>
      <c r="K9" s="214"/>
    </row>
    <row r="10" spans="2:11" s="1" customFormat="1" ht="15" customHeight="1">
      <c r="B10" s="217"/>
      <c r="C10" s="216"/>
      <c r="D10" s="330" t="s">
        <v>3418</v>
      </c>
      <c r="E10" s="330"/>
      <c r="F10" s="330"/>
      <c r="G10" s="330"/>
      <c r="H10" s="330"/>
      <c r="I10" s="330"/>
      <c r="J10" s="330"/>
      <c r="K10" s="214"/>
    </row>
    <row r="11" spans="2:11" s="1" customFormat="1" ht="15" customHeight="1">
      <c r="B11" s="217"/>
      <c r="C11" s="218"/>
      <c r="D11" s="330" t="s">
        <v>3419</v>
      </c>
      <c r="E11" s="330"/>
      <c r="F11" s="330"/>
      <c r="G11" s="330"/>
      <c r="H11" s="330"/>
      <c r="I11" s="330"/>
      <c r="J11" s="330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3420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30" t="s">
        <v>3421</v>
      </c>
      <c r="E15" s="330"/>
      <c r="F15" s="330"/>
      <c r="G15" s="330"/>
      <c r="H15" s="330"/>
      <c r="I15" s="330"/>
      <c r="J15" s="330"/>
      <c r="K15" s="214"/>
    </row>
    <row r="16" spans="2:11" s="1" customFormat="1" ht="15" customHeight="1">
      <c r="B16" s="217"/>
      <c r="C16" s="218"/>
      <c r="D16" s="330" t="s">
        <v>3422</v>
      </c>
      <c r="E16" s="330"/>
      <c r="F16" s="330"/>
      <c r="G16" s="330"/>
      <c r="H16" s="330"/>
      <c r="I16" s="330"/>
      <c r="J16" s="330"/>
      <c r="K16" s="214"/>
    </row>
    <row r="17" spans="2:11" s="1" customFormat="1" ht="15" customHeight="1">
      <c r="B17" s="217"/>
      <c r="C17" s="218"/>
      <c r="D17" s="330" t="s">
        <v>3423</v>
      </c>
      <c r="E17" s="330"/>
      <c r="F17" s="330"/>
      <c r="G17" s="330"/>
      <c r="H17" s="330"/>
      <c r="I17" s="330"/>
      <c r="J17" s="330"/>
      <c r="K17" s="214"/>
    </row>
    <row r="18" spans="2:11" s="1" customFormat="1" ht="15" customHeight="1">
      <c r="B18" s="217"/>
      <c r="C18" s="218"/>
      <c r="D18" s="218"/>
      <c r="E18" s="220" t="s">
        <v>79</v>
      </c>
      <c r="F18" s="330" t="s">
        <v>3424</v>
      </c>
      <c r="G18" s="330"/>
      <c r="H18" s="330"/>
      <c r="I18" s="330"/>
      <c r="J18" s="330"/>
      <c r="K18" s="214"/>
    </row>
    <row r="19" spans="2:11" s="1" customFormat="1" ht="15" customHeight="1">
      <c r="B19" s="217"/>
      <c r="C19" s="218"/>
      <c r="D19" s="218"/>
      <c r="E19" s="220" t="s">
        <v>3425</v>
      </c>
      <c r="F19" s="330" t="s">
        <v>3426</v>
      </c>
      <c r="G19" s="330"/>
      <c r="H19" s="330"/>
      <c r="I19" s="330"/>
      <c r="J19" s="330"/>
      <c r="K19" s="214"/>
    </row>
    <row r="20" spans="2:11" s="1" customFormat="1" ht="15" customHeight="1">
      <c r="B20" s="217"/>
      <c r="C20" s="218"/>
      <c r="D20" s="218"/>
      <c r="E20" s="220" t="s">
        <v>3427</v>
      </c>
      <c r="F20" s="330" t="s">
        <v>3428</v>
      </c>
      <c r="G20" s="330"/>
      <c r="H20" s="330"/>
      <c r="I20" s="330"/>
      <c r="J20" s="330"/>
      <c r="K20" s="214"/>
    </row>
    <row r="21" spans="2:11" s="1" customFormat="1" ht="15" customHeight="1">
      <c r="B21" s="217"/>
      <c r="C21" s="218"/>
      <c r="D21" s="218"/>
      <c r="E21" s="220" t="s">
        <v>3429</v>
      </c>
      <c r="F21" s="330" t="s">
        <v>3430</v>
      </c>
      <c r="G21" s="330"/>
      <c r="H21" s="330"/>
      <c r="I21" s="330"/>
      <c r="J21" s="330"/>
      <c r="K21" s="214"/>
    </row>
    <row r="22" spans="2:11" s="1" customFormat="1" ht="15" customHeight="1">
      <c r="B22" s="217"/>
      <c r="C22" s="218"/>
      <c r="D22" s="218"/>
      <c r="E22" s="220" t="s">
        <v>2609</v>
      </c>
      <c r="F22" s="330" t="s">
        <v>2610</v>
      </c>
      <c r="G22" s="330"/>
      <c r="H22" s="330"/>
      <c r="I22" s="330"/>
      <c r="J22" s="330"/>
      <c r="K22" s="214"/>
    </row>
    <row r="23" spans="2:11" s="1" customFormat="1" ht="15" customHeight="1">
      <c r="B23" s="217"/>
      <c r="C23" s="218"/>
      <c r="D23" s="218"/>
      <c r="E23" s="220" t="s">
        <v>3431</v>
      </c>
      <c r="F23" s="330" t="s">
        <v>3432</v>
      </c>
      <c r="G23" s="330"/>
      <c r="H23" s="330"/>
      <c r="I23" s="330"/>
      <c r="J23" s="330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30" t="s">
        <v>3433</v>
      </c>
      <c r="D25" s="330"/>
      <c r="E25" s="330"/>
      <c r="F25" s="330"/>
      <c r="G25" s="330"/>
      <c r="H25" s="330"/>
      <c r="I25" s="330"/>
      <c r="J25" s="330"/>
      <c r="K25" s="214"/>
    </row>
    <row r="26" spans="2:11" s="1" customFormat="1" ht="15" customHeight="1">
      <c r="B26" s="217"/>
      <c r="C26" s="330" t="s">
        <v>3434</v>
      </c>
      <c r="D26" s="330"/>
      <c r="E26" s="330"/>
      <c r="F26" s="330"/>
      <c r="G26" s="330"/>
      <c r="H26" s="330"/>
      <c r="I26" s="330"/>
      <c r="J26" s="330"/>
      <c r="K26" s="214"/>
    </row>
    <row r="27" spans="2:11" s="1" customFormat="1" ht="15" customHeight="1">
      <c r="B27" s="217"/>
      <c r="C27" s="216"/>
      <c r="D27" s="330" t="s">
        <v>3435</v>
      </c>
      <c r="E27" s="330"/>
      <c r="F27" s="330"/>
      <c r="G27" s="330"/>
      <c r="H27" s="330"/>
      <c r="I27" s="330"/>
      <c r="J27" s="330"/>
      <c r="K27" s="214"/>
    </row>
    <row r="28" spans="2:11" s="1" customFormat="1" ht="15" customHeight="1">
      <c r="B28" s="217"/>
      <c r="C28" s="218"/>
      <c r="D28" s="330" t="s">
        <v>3436</v>
      </c>
      <c r="E28" s="330"/>
      <c r="F28" s="330"/>
      <c r="G28" s="330"/>
      <c r="H28" s="330"/>
      <c r="I28" s="330"/>
      <c r="J28" s="330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30" t="s">
        <v>3437</v>
      </c>
      <c r="E30" s="330"/>
      <c r="F30" s="330"/>
      <c r="G30" s="330"/>
      <c r="H30" s="330"/>
      <c r="I30" s="330"/>
      <c r="J30" s="330"/>
      <c r="K30" s="214"/>
    </row>
    <row r="31" spans="2:11" s="1" customFormat="1" ht="15" customHeight="1">
      <c r="B31" s="217"/>
      <c r="C31" s="218"/>
      <c r="D31" s="330" t="s">
        <v>3438</v>
      </c>
      <c r="E31" s="330"/>
      <c r="F31" s="330"/>
      <c r="G31" s="330"/>
      <c r="H31" s="330"/>
      <c r="I31" s="330"/>
      <c r="J31" s="330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30" t="s">
        <v>3439</v>
      </c>
      <c r="E33" s="330"/>
      <c r="F33" s="330"/>
      <c r="G33" s="330"/>
      <c r="H33" s="330"/>
      <c r="I33" s="330"/>
      <c r="J33" s="330"/>
      <c r="K33" s="214"/>
    </row>
    <row r="34" spans="2:11" s="1" customFormat="1" ht="15" customHeight="1">
      <c r="B34" s="217"/>
      <c r="C34" s="218"/>
      <c r="D34" s="330" t="s">
        <v>3440</v>
      </c>
      <c r="E34" s="330"/>
      <c r="F34" s="330"/>
      <c r="G34" s="330"/>
      <c r="H34" s="330"/>
      <c r="I34" s="330"/>
      <c r="J34" s="330"/>
      <c r="K34" s="214"/>
    </row>
    <row r="35" spans="2:11" s="1" customFormat="1" ht="15" customHeight="1">
      <c r="B35" s="217"/>
      <c r="C35" s="218"/>
      <c r="D35" s="330" t="s">
        <v>3441</v>
      </c>
      <c r="E35" s="330"/>
      <c r="F35" s="330"/>
      <c r="G35" s="330"/>
      <c r="H35" s="330"/>
      <c r="I35" s="330"/>
      <c r="J35" s="330"/>
      <c r="K35" s="214"/>
    </row>
    <row r="36" spans="2:11" s="1" customFormat="1" ht="15" customHeight="1">
      <c r="B36" s="217"/>
      <c r="C36" s="218"/>
      <c r="D36" s="216"/>
      <c r="E36" s="219" t="s">
        <v>131</v>
      </c>
      <c r="F36" s="216"/>
      <c r="G36" s="330" t="s">
        <v>3442</v>
      </c>
      <c r="H36" s="330"/>
      <c r="I36" s="330"/>
      <c r="J36" s="330"/>
      <c r="K36" s="214"/>
    </row>
    <row r="37" spans="2:11" s="1" customFormat="1" ht="30.75" customHeight="1">
      <c r="B37" s="217"/>
      <c r="C37" s="218"/>
      <c r="D37" s="216"/>
      <c r="E37" s="219" t="s">
        <v>3443</v>
      </c>
      <c r="F37" s="216"/>
      <c r="G37" s="330" t="s">
        <v>3444</v>
      </c>
      <c r="H37" s="330"/>
      <c r="I37" s="330"/>
      <c r="J37" s="330"/>
      <c r="K37" s="214"/>
    </row>
    <row r="38" spans="2:11" s="1" customFormat="1" ht="15" customHeight="1">
      <c r="B38" s="217"/>
      <c r="C38" s="218"/>
      <c r="D38" s="216"/>
      <c r="E38" s="219" t="s">
        <v>53</v>
      </c>
      <c r="F38" s="216"/>
      <c r="G38" s="330" t="s">
        <v>3445</v>
      </c>
      <c r="H38" s="330"/>
      <c r="I38" s="330"/>
      <c r="J38" s="330"/>
      <c r="K38" s="214"/>
    </row>
    <row r="39" spans="2:11" s="1" customFormat="1" ht="15" customHeight="1">
      <c r="B39" s="217"/>
      <c r="C39" s="218"/>
      <c r="D39" s="216"/>
      <c r="E39" s="219" t="s">
        <v>54</v>
      </c>
      <c r="F39" s="216"/>
      <c r="G39" s="330" t="s">
        <v>3446</v>
      </c>
      <c r="H39" s="330"/>
      <c r="I39" s="330"/>
      <c r="J39" s="330"/>
      <c r="K39" s="214"/>
    </row>
    <row r="40" spans="2:11" s="1" customFormat="1" ht="15" customHeight="1">
      <c r="B40" s="217"/>
      <c r="C40" s="218"/>
      <c r="D40" s="216"/>
      <c r="E40" s="219" t="s">
        <v>132</v>
      </c>
      <c r="F40" s="216"/>
      <c r="G40" s="330" t="s">
        <v>3447</v>
      </c>
      <c r="H40" s="330"/>
      <c r="I40" s="330"/>
      <c r="J40" s="330"/>
      <c r="K40" s="214"/>
    </row>
    <row r="41" spans="2:11" s="1" customFormat="1" ht="15" customHeight="1">
      <c r="B41" s="217"/>
      <c r="C41" s="218"/>
      <c r="D41" s="216"/>
      <c r="E41" s="219" t="s">
        <v>133</v>
      </c>
      <c r="F41" s="216"/>
      <c r="G41" s="330" t="s">
        <v>3448</v>
      </c>
      <c r="H41" s="330"/>
      <c r="I41" s="330"/>
      <c r="J41" s="330"/>
      <c r="K41" s="214"/>
    </row>
    <row r="42" spans="2:11" s="1" customFormat="1" ht="15" customHeight="1">
      <c r="B42" s="217"/>
      <c r="C42" s="218"/>
      <c r="D42" s="216"/>
      <c r="E42" s="219" t="s">
        <v>3449</v>
      </c>
      <c r="F42" s="216"/>
      <c r="G42" s="330" t="s">
        <v>3450</v>
      </c>
      <c r="H42" s="330"/>
      <c r="I42" s="330"/>
      <c r="J42" s="330"/>
      <c r="K42" s="214"/>
    </row>
    <row r="43" spans="2:11" s="1" customFormat="1" ht="15" customHeight="1">
      <c r="B43" s="217"/>
      <c r="C43" s="218"/>
      <c r="D43" s="216"/>
      <c r="E43" s="219"/>
      <c r="F43" s="216"/>
      <c r="G43" s="330" t="s">
        <v>3451</v>
      </c>
      <c r="H43" s="330"/>
      <c r="I43" s="330"/>
      <c r="J43" s="330"/>
      <c r="K43" s="214"/>
    </row>
    <row r="44" spans="2:11" s="1" customFormat="1" ht="15" customHeight="1">
      <c r="B44" s="217"/>
      <c r="C44" s="218"/>
      <c r="D44" s="216"/>
      <c r="E44" s="219" t="s">
        <v>3452</v>
      </c>
      <c r="F44" s="216"/>
      <c r="G44" s="330" t="s">
        <v>3453</v>
      </c>
      <c r="H44" s="330"/>
      <c r="I44" s="330"/>
      <c r="J44" s="330"/>
      <c r="K44" s="214"/>
    </row>
    <row r="45" spans="2:11" s="1" customFormat="1" ht="15" customHeight="1">
      <c r="B45" s="217"/>
      <c r="C45" s="218"/>
      <c r="D45" s="216"/>
      <c r="E45" s="219" t="s">
        <v>135</v>
      </c>
      <c r="F45" s="216"/>
      <c r="G45" s="330" t="s">
        <v>3454</v>
      </c>
      <c r="H45" s="330"/>
      <c r="I45" s="330"/>
      <c r="J45" s="330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30" t="s">
        <v>3455</v>
      </c>
      <c r="E47" s="330"/>
      <c r="F47" s="330"/>
      <c r="G47" s="330"/>
      <c r="H47" s="330"/>
      <c r="I47" s="330"/>
      <c r="J47" s="330"/>
      <c r="K47" s="214"/>
    </row>
    <row r="48" spans="2:11" s="1" customFormat="1" ht="15" customHeight="1">
      <c r="B48" s="217"/>
      <c r="C48" s="218"/>
      <c r="D48" s="218"/>
      <c r="E48" s="330" t="s">
        <v>3456</v>
      </c>
      <c r="F48" s="330"/>
      <c r="G48" s="330"/>
      <c r="H48" s="330"/>
      <c r="I48" s="330"/>
      <c r="J48" s="330"/>
      <c r="K48" s="214"/>
    </row>
    <row r="49" spans="2:11" s="1" customFormat="1" ht="15" customHeight="1">
      <c r="B49" s="217"/>
      <c r="C49" s="218"/>
      <c r="D49" s="218"/>
      <c r="E49" s="330" t="s">
        <v>3457</v>
      </c>
      <c r="F49" s="330"/>
      <c r="G49" s="330"/>
      <c r="H49" s="330"/>
      <c r="I49" s="330"/>
      <c r="J49" s="330"/>
      <c r="K49" s="214"/>
    </row>
    <row r="50" spans="2:11" s="1" customFormat="1" ht="15" customHeight="1">
      <c r="B50" s="217"/>
      <c r="C50" s="218"/>
      <c r="D50" s="218"/>
      <c r="E50" s="330" t="s">
        <v>3458</v>
      </c>
      <c r="F50" s="330"/>
      <c r="G50" s="330"/>
      <c r="H50" s="330"/>
      <c r="I50" s="330"/>
      <c r="J50" s="330"/>
      <c r="K50" s="214"/>
    </row>
    <row r="51" spans="2:11" s="1" customFormat="1" ht="15" customHeight="1">
      <c r="B51" s="217"/>
      <c r="C51" s="218"/>
      <c r="D51" s="330" t="s">
        <v>3459</v>
      </c>
      <c r="E51" s="330"/>
      <c r="F51" s="330"/>
      <c r="G51" s="330"/>
      <c r="H51" s="330"/>
      <c r="I51" s="330"/>
      <c r="J51" s="330"/>
      <c r="K51" s="214"/>
    </row>
    <row r="52" spans="2:11" s="1" customFormat="1" ht="25.5" customHeight="1">
      <c r="B52" s="213"/>
      <c r="C52" s="332" t="s">
        <v>3460</v>
      </c>
      <c r="D52" s="332"/>
      <c r="E52" s="332"/>
      <c r="F52" s="332"/>
      <c r="G52" s="332"/>
      <c r="H52" s="332"/>
      <c r="I52" s="332"/>
      <c r="J52" s="332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30" t="s">
        <v>3461</v>
      </c>
      <c r="D54" s="330"/>
      <c r="E54" s="330"/>
      <c r="F54" s="330"/>
      <c r="G54" s="330"/>
      <c r="H54" s="330"/>
      <c r="I54" s="330"/>
      <c r="J54" s="330"/>
      <c r="K54" s="214"/>
    </row>
    <row r="55" spans="2:11" s="1" customFormat="1" ht="15" customHeight="1">
      <c r="B55" s="213"/>
      <c r="C55" s="330" t="s">
        <v>3462</v>
      </c>
      <c r="D55" s="330"/>
      <c r="E55" s="330"/>
      <c r="F55" s="330"/>
      <c r="G55" s="330"/>
      <c r="H55" s="330"/>
      <c r="I55" s="330"/>
      <c r="J55" s="330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30" t="s">
        <v>3463</v>
      </c>
      <c r="D57" s="330"/>
      <c r="E57" s="330"/>
      <c r="F57" s="330"/>
      <c r="G57" s="330"/>
      <c r="H57" s="330"/>
      <c r="I57" s="330"/>
      <c r="J57" s="330"/>
      <c r="K57" s="214"/>
    </row>
    <row r="58" spans="2:11" s="1" customFormat="1" ht="15" customHeight="1">
      <c r="B58" s="213"/>
      <c r="C58" s="218"/>
      <c r="D58" s="330" t="s">
        <v>3464</v>
      </c>
      <c r="E58" s="330"/>
      <c r="F58" s="330"/>
      <c r="G58" s="330"/>
      <c r="H58" s="330"/>
      <c r="I58" s="330"/>
      <c r="J58" s="330"/>
      <c r="K58" s="214"/>
    </row>
    <row r="59" spans="2:11" s="1" customFormat="1" ht="15" customHeight="1">
      <c r="B59" s="213"/>
      <c r="C59" s="218"/>
      <c r="D59" s="330" t="s">
        <v>3465</v>
      </c>
      <c r="E59" s="330"/>
      <c r="F59" s="330"/>
      <c r="G59" s="330"/>
      <c r="H59" s="330"/>
      <c r="I59" s="330"/>
      <c r="J59" s="330"/>
      <c r="K59" s="214"/>
    </row>
    <row r="60" spans="2:11" s="1" customFormat="1" ht="15" customHeight="1">
      <c r="B60" s="213"/>
      <c r="C60" s="218"/>
      <c r="D60" s="330" t="s">
        <v>3466</v>
      </c>
      <c r="E60" s="330"/>
      <c r="F60" s="330"/>
      <c r="G60" s="330"/>
      <c r="H60" s="330"/>
      <c r="I60" s="330"/>
      <c r="J60" s="330"/>
      <c r="K60" s="214"/>
    </row>
    <row r="61" spans="2:11" s="1" customFormat="1" ht="15" customHeight="1">
      <c r="B61" s="213"/>
      <c r="C61" s="218"/>
      <c r="D61" s="330" t="s">
        <v>3467</v>
      </c>
      <c r="E61" s="330"/>
      <c r="F61" s="330"/>
      <c r="G61" s="330"/>
      <c r="H61" s="330"/>
      <c r="I61" s="330"/>
      <c r="J61" s="330"/>
      <c r="K61" s="214"/>
    </row>
    <row r="62" spans="2:11" s="1" customFormat="1" ht="15" customHeight="1">
      <c r="B62" s="213"/>
      <c r="C62" s="218"/>
      <c r="D62" s="334" t="s">
        <v>3468</v>
      </c>
      <c r="E62" s="334"/>
      <c r="F62" s="334"/>
      <c r="G62" s="334"/>
      <c r="H62" s="334"/>
      <c r="I62" s="334"/>
      <c r="J62" s="334"/>
      <c r="K62" s="214"/>
    </row>
    <row r="63" spans="2:11" s="1" customFormat="1" ht="15" customHeight="1">
      <c r="B63" s="213"/>
      <c r="C63" s="218"/>
      <c r="D63" s="330" t="s">
        <v>3469</v>
      </c>
      <c r="E63" s="330"/>
      <c r="F63" s="330"/>
      <c r="G63" s="330"/>
      <c r="H63" s="330"/>
      <c r="I63" s="330"/>
      <c r="J63" s="330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30" t="s">
        <v>3470</v>
      </c>
      <c r="E65" s="330"/>
      <c r="F65" s="330"/>
      <c r="G65" s="330"/>
      <c r="H65" s="330"/>
      <c r="I65" s="330"/>
      <c r="J65" s="330"/>
      <c r="K65" s="214"/>
    </row>
    <row r="66" spans="2:11" s="1" customFormat="1" ht="15" customHeight="1">
      <c r="B66" s="213"/>
      <c r="C66" s="218"/>
      <c r="D66" s="334" t="s">
        <v>3471</v>
      </c>
      <c r="E66" s="334"/>
      <c r="F66" s="334"/>
      <c r="G66" s="334"/>
      <c r="H66" s="334"/>
      <c r="I66" s="334"/>
      <c r="J66" s="334"/>
      <c r="K66" s="214"/>
    </row>
    <row r="67" spans="2:11" s="1" customFormat="1" ht="15" customHeight="1">
      <c r="B67" s="213"/>
      <c r="C67" s="218"/>
      <c r="D67" s="330" t="s">
        <v>3472</v>
      </c>
      <c r="E67" s="330"/>
      <c r="F67" s="330"/>
      <c r="G67" s="330"/>
      <c r="H67" s="330"/>
      <c r="I67" s="330"/>
      <c r="J67" s="330"/>
      <c r="K67" s="214"/>
    </row>
    <row r="68" spans="2:11" s="1" customFormat="1" ht="15" customHeight="1">
      <c r="B68" s="213"/>
      <c r="C68" s="218"/>
      <c r="D68" s="330" t="s">
        <v>3473</v>
      </c>
      <c r="E68" s="330"/>
      <c r="F68" s="330"/>
      <c r="G68" s="330"/>
      <c r="H68" s="330"/>
      <c r="I68" s="330"/>
      <c r="J68" s="330"/>
      <c r="K68" s="214"/>
    </row>
    <row r="69" spans="2:11" s="1" customFormat="1" ht="15" customHeight="1">
      <c r="B69" s="213"/>
      <c r="C69" s="218"/>
      <c r="D69" s="330" t="s">
        <v>3474</v>
      </c>
      <c r="E69" s="330"/>
      <c r="F69" s="330"/>
      <c r="G69" s="330"/>
      <c r="H69" s="330"/>
      <c r="I69" s="330"/>
      <c r="J69" s="330"/>
      <c r="K69" s="214"/>
    </row>
    <row r="70" spans="2:11" s="1" customFormat="1" ht="15" customHeight="1">
      <c r="B70" s="213"/>
      <c r="C70" s="218"/>
      <c r="D70" s="330" t="s">
        <v>3475</v>
      </c>
      <c r="E70" s="330"/>
      <c r="F70" s="330"/>
      <c r="G70" s="330"/>
      <c r="H70" s="330"/>
      <c r="I70" s="330"/>
      <c r="J70" s="330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3" t="s">
        <v>3476</v>
      </c>
      <c r="D75" s="333"/>
      <c r="E75" s="333"/>
      <c r="F75" s="333"/>
      <c r="G75" s="333"/>
      <c r="H75" s="333"/>
      <c r="I75" s="333"/>
      <c r="J75" s="333"/>
      <c r="K75" s="231"/>
    </row>
    <row r="76" spans="2:11" s="1" customFormat="1" ht="17.25" customHeight="1">
      <c r="B76" s="230"/>
      <c r="C76" s="232" t="s">
        <v>3477</v>
      </c>
      <c r="D76" s="232"/>
      <c r="E76" s="232"/>
      <c r="F76" s="232" t="s">
        <v>3478</v>
      </c>
      <c r="G76" s="233"/>
      <c r="H76" s="232" t="s">
        <v>54</v>
      </c>
      <c r="I76" s="232" t="s">
        <v>57</v>
      </c>
      <c r="J76" s="232" t="s">
        <v>3479</v>
      </c>
      <c r="K76" s="231"/>
    </row>
    <row r="77" spans="2:11" s="1" customFormat="1" ht="17.25" customHeight="1">
      <c r="B77" s="230"/>
      <c r="C77" s="234" t="s">
        <v>3480</v>
      </c>
      <c r="D77" s="234"/>
      <c r="E77" s="234"/>
      <c r="F77" s="235" t="s">
        <v>3481</v>
      </c>
      <c r="G77" s="236"/>
      <c r="H77" s="234"/>
      <c r="I77" s="234"/>
      <c r="J77" s="234" t="s">
        <v>3482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53</v>
      </c>
      <c r="D79" s="239"/>
      <c r="E79" s="239"/>
      <c r="F79" s="240" t="s">
        <v>3483</v>
      </c>
      <c r="G79" s="241"/>
      <c r="H79" s="219" t="s">
        <v>3484</v>
      </c>
      <c r="I79" s="219" t="s">
        <v>3485</v>
      </c>
      <c r="J79" s="219">
        <v>20</v>
      </c>
      <c r="K79" s="231"/>
    </row>
    <row r="80" spans="2:11" s="1" customFormat="1" ht="15" customHeight="1">
      <c r="B80" s="230"/>
      <c r="C80" s="219" t="s">
        <v>3486</v>
      </c>
      <c r="D80" s="219"/>
      <c r="E80" s="219"/>
      <c r="F80" s="240" t="s">
        <v>3483</v>
      </c>
      <c r="G80" s="241"/>
      <c r="H80" s="219" t="s">
        <v>3487</v>
      </c>
      <c r="I80" s="219" t="s">
        <v>3485</v>
      </c>
      <c r="J80" s="219">
        <v>120</v>
      </c>
      <c r="K80" s="231"/>
    </row>
    <row r="81" spans="2:11" s="1" customFormat="1" ht="15" customHeight="1">
      <c r="B81" s="242"/>
      <c r="C81" s="219" t="s">
        <v>3488</v>
      </c>
      <c r="D81" s="219"/>
      <c r="E81" s="219"/>
      <c r="F81" s="240" t="s">
        <v>3489</v>
      </c>
      <c r="G81" s="241"/>
      <c r="H81" s="219" t="s">
        <v>3490</v>
      </c>
      <c r="I81" s="219" t="s">
        <v>3485</v>
      </c>
      <c r="J81" s="219">
        <v>50</v>
      </c>
      <c r="K81" s="231"/>
    </row>
    <row r="82" spans="2:11" s="1" customFormat="1" ht="15" customHeight="1">
      <c r="B82" s="242"/>
      <c r="C82" s="219" t="s">
        <v>3491</v>
      </c>
      <c r="D82" s="219"/>
      <c r="E82" s="219"/>
      <c r="F82" s="240" t="s">
        <v>3483</v>
      </c>
      <c r="G82" s="241"/>
      <c r="H82" s="219" t="s">
        <v>3492</v>
      </c>
      <c r="I82" s="219" t="s">
        <v>3493</v>
      </c>
      <c r="J82" s="219"/>
      <c r="K82" s="231"/>
    </row>
    <row r="83" spans="2:11" s="1" customFormat="1" ht="15" customHeight="1">
      <c r="B83" s="242"/>
      <c r="C83" s="243" t="s">
        <v>3494</v>
      </c>
      <c r="D83" s="243"/>
      <c r="E83" s="243"/>
      <c r="F83" s="244" t="s">
        <v>3489</v>
      </c>
      <c r="G83" s="243"/>
      <c r="H83" s="243" t="s">
        <v>3495</v>
      </c>
      <c r="I83" s="243" t="s">
        <v>3485</v>
      </c>
      <c r="J83" s="243">
        <v>15</v>
      </c>
      <c r="K83" s="231"/>
    </row>
    <row r="84" spans="2:11" s="1" customFormat="1" ht="15" customHeight="1">
      <c r="B84" s="242"/>
      <c r="C84" s="243" t="s">
        <v>3496</v>
      </c>
      <c r="D84" s="243"/>
      <c r="E84" s="243"/>
      <c r="F84" s="244" t="s">
        <v>3489</v>
      </c>
      <c r="G84" s="243"/>
      <c r="H84" s="243" t="s">
        <v>3497</v>
      </c>
      <c r="I84" s="243" t="s">
        <v>3485</v>
      </c>
      <c r="J84" s="243">
        <v>15</v>
      </c>
      <c r="K84" s="231"/>
    </row>
    <row r="85" spans="2:11" s="1" customFormat="1" ht="15" customHeight="1">
      <c r="B85" s="242"/>
      <c r="C85" s="243" t="s">
        <v>3498</v>
      </c>
      <c r="D85" s="243"/>
      <c r="E85" s="243"/>
      <c r="F85" s="244" t="s">
        <v>3489</v>
      </c>
      <c r="G85" s="243"/>
      <c r="H85" s="243" t="s">
        <v>3499</v>
      </c>
      <c r="I85" s="243" t="s">
        <v>3485</v>
      </c>
      <c r="J85" s="243">
        <v>20</v>
      </c>
      <c r="K85" s="231"/>
    </row>
    <row r="86" spans="2:11" s="1" customFormat="1" ht="15" customHeight="1">
      <c r="B86" s="242"/>
      <c r="C86" s="243" t="s">
        <v>3500</v>
      </c>
      <c r="D86" s="243"/>
      <c r="E86" s="243"/>
      <c r="F86" s="244" t="s">
        <v>3489</v>
      </c>
      <c r="G86" s="243"/>
      <c r="H86" s="243" t="s">
        <v>3501</v>
      </c>
      <c r="I86" s="243" t="s">
        <v>3485</v>
      </c>
      <c r="J86" s="243">
        <v>20</v>
      </c>
      <c r="K86" s="231"/>
    </row>
    <row r="87" spans="2:11" s="1" customFormat="1" ht="15" customHeight="1">
      <c r="B87" s="242"/>
      <c r="C87" s="219" t="s">
        <v>3502</v>
      </c>
      <c r="D87" s="219"/>
      <c r="E87" s="219"/>
      <c r="F87" s="240" t="s">
        <v>3489</v>
      </c>
      <c r="G87" s="241"/>
      <c r="H87" s="219" t="s">
        <v>3503</v>
      </c>
      <c r="I87" s="219" t="s">
        <v>3485</v>
      </c>
      <c r="J87" s="219">
        <v>50</v>
      </c>
      <c r="K87" s="231"/>
    </row>
    <row r="88" spans="2:11" s="1" customFormat="1" ht="15" customHeight="1">
      <c r="B88" s="242"/>
      <c r="C88" s="219" t="s">
        <v>3504</v>
      </c>
      <c r="D88" s="219"/>
      <c r="E88" s="219"/>
      <c r="F88" s="240" t="s">
        <v>3489</v>
      </c>
      <c r="G88" s="241"/>
      <c r="H88" s="219" t="s">
        <v>3505</v>
      </c>
      <c r="I88" s="219" t="s">
        <v>3485</v>
      </c>
      <c r="J88" s="219">
        <v>20</v>
      </c>
      <c r="K88" s="231"/>
    </row>
    <row r="89" spans="2:11" s="1" customFormat="1" ht="15" customHeight="1">
      <c r="B89" s="242"/>
      <c r="C89" s="219" t="s">
        <v>3506</v>
      </c>
      <c r="D89" s="219"/>
      <c r="E89" s="219"/>
      <c r="F89" s="240" t="s">
        <v>3489</v>
      </c>
      <c r="G89" s="241"/>
      <c r="H89" s="219" t="s">
        <v>3507</v>
      </c>
      <c r="I89" s="219" t="s">
        <v>3485</v>
      </c>
      <c r="J89" s="219">
        <v>20</v>
      </c>
      <c r="K89" s="231"/>
    </row>
    <row r="90" spans="2:11" s="1" customFormat="1" ht="15" customHeight="1">
      <c r="B90" s="242"/>
      <c r="C90" s="219" t="s">
        <v>3508</v>
      </c>
      <c r="D90" s="219"/>
      <c r="E90" s="219"/>
      <c r="F90" s="240" t="s">
        <v>3489</v>
      </c>
      <c r="G90" s="241"/>
      <c r="H90" s="219" t="s">
        <v>3509</v>
      </c>
      <c r="I90" s="219" t="s">
        <v>3485</v>
      </c>
      <c r="J90" s="219">
        <v>50</v>
      </c>
      <c r="K90" s="231"/>
    </row>
    <row r="91" spans="2:11" s="1" customFormat="1" ht="15" customHeight="1">
      <c r="B91" s="242"/>
      <c r="C91" s="219" t="s">
        <v>3510</v>
      </c>
      <c r="D91" s="219"/>
      <c r="E91" s="219"/>
      <c r="F91" s="240" t="s">
        <v>3489</v>
      </c>
      <c r="G91" s="241"/>
      <c r="H91" s="219" t="s">
        <v>3510</v>
      </c>
      <c r="I91" s="219" t="s">
        <v>3485</v>
      </c>
      <c r="J91" s="219">
        <v>50</v>
      </c>
      <c r="K91" s="231"/>
    </row>
    <row r="92" spans="2:11" s="1" customFormat="1" ht="15" customHeight="1">
      <c r="B92" s="242"/>
      <c r="C92" s="219" t="s">
        <v>3511</v>
      </c>
      <c r="D92" s="219"/>
      <c r="E92" s="219"/>
      <c r="F92" s="240" t="s">
        <v>3489</v>
      </c>
      <c r="G92" s="241"/>
      <c r="H92" s="219" t="s">
        <v>3512</v>
      </c>
      <c r="I92" s="219" t="s">
        <v>3485</v>
      </c>
      <c r="J92" s="219">
        <v>255</v>
      </c>
      <c r="K92" s="231"/>
    </row>
    <row r="93" spans="2:11" s="1" customFormat="1" ht="15" customHeight="1">
      <c r="B93" s="242"/>
      <c r="C93" s="219" t="s">
        <v>3513</v>
      </c>
      <c r="D93" s="219"/>
      <c r="E93" s="219"/>
      <c r="F93" s="240" t="s">
        <v>3483</v>
      </c>
      <c r="G93" s="241"/>
      <c r="H93" s="219" t="s">
        <v>3514</v>
      </c>
      <c r="I93" s="219" t="s">
        <v>3515</v>
      </c>
      <c r="J93" s="219"/>
      <c r="K93" s="231"/>
    </row>
    <row r="94" spans="2:11" s="1" customFormat="1" ht="15" customHeight="1">
      <c r="B94" s="242"/>
      <c r="C94" s="219" t="s">
        <v>3516</v>
      </c>
      <c r="D94" s="219"/>
      <c r="E94" s="219"/>
      <c r="F94" s="240" t="s">
        <v>3483</v>
      </c>
      <c r="G94" s="241"/>
      <c r="H94" s="219" t="s">
        <v>3517</v>
      </c>
      <c r="I94" s="219" t="s">
        <v>3518</v>
      </c>
      <c r="J94" s="219"/>
      <c r="K94" s="231"/>
    </row>
    <row r="95" spans="2:11" s="1" customFormat="1" ht="15" customHeight="1">
      <c r="B95" s="242"/>
      <c r="C95" s="219" t="s">
        <v>3519</v>
      </c>
      <c r="D95" s="219"/>
      <c r="E95" s="219"/>
      <c r="F95" s="240" t="s">
        <v>3483</v>
      </c>
      <c r="G95" s="241"/>
      <c r="H95" s="219" t="s">
        <v>3519</v>
      </c>
      <c r="I95" s="219" t="s">
        <v>3518</v>
      </c>
      <c r="J95" s="219"/>
      <c r="K95" s="231"/>
    </row>
    <row r="96" spans="2:11" s="1" customFormat="1" ht="15" customHeight="1">
      <c r="B96" s="242"/>
      <c r="C96" s="219" t="s">
        <v>38</v>
      </c>
      <c r="D96" s="219"/>
      <c r="E96" s="219"/>
      <c r="F96" s="240" t="s">
        <v>3483</v>
      </c>
      <c r="G96" s="241"/>
      <c r="H96" s="219" t="s">
        <v>3520</v>
      </c>
      <c r="I96" s="219" t="s">
        <v>3518</v>
      </c>
      <c r="J96" s="219"/>
      <c r="K96" s="231"/>
    </row>
    <row r="97" spans="2:11" s="1" customFormat="1" ht="15" customHeight="1">
      <c r="B97" s="242"/>
      <c r="C97" s="219" t="s">
        <v>48</v>
      </c>
      <c r="D97" s="219"/>
      <c r="E97" s="219"/>
      <c r="F97" s="240" t="s">
        <v>3483</v>
      </c>
      <c r="G97" s="241"/>
      <c r="H97" s="219" t="s">
        <v>3521</v>
      </c>
      <c r="I97" s="219" t="s">
        <v>3518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3" t="s">
        <v>3522</v>
      </c>
      <c r="D102" s="333"/>
      <c r="E102" s="333"/>
      <c r="F102" s="333"/>
      <c r="G102" s="333"/>
      <c r="H102" s="333"/>
      <c r="I102" s="333"/>
      <c r="J102" s="333"/>
      <c r="K102" s="231"/>
    </row>
    <row r="103" spans="2:11" s="1" customFormat="1" ht="17.25" customHeight="1">
      <c r="B103" s="230"/>
      <c r="C103" s="232" t="s">
        <v>3477</v>
      </c>
      <c r="D103" s="232"/>
      <c r="E103" s="232"/>
      <c r="F103" s="232" t="s">
        <v>3478</v>
      </c>
      <c r="G103" s="233"/>
      <c r="H103" s="232" t="s">
        <v>54</v>
      </c>
      <c r="I103" s="232" t="s">
        <v>57</v>
      </c>
      <c r="J103" s="232" t="s">
        <v>3479</v>
      </c>
      <c r="K103" s="231"/>
    </row>
    <row r="104" spans="2:11" s="1" customFormat="1" ht="17.25" customHeight="1">
      <c r="B104" s="230"/>
      <c r="C104" s="234" t="s">
        <v>3480</v>
      </c>
      <c r="D104" s="234"/>
      <c r="E104" s="234"/>
      <c r="F104" s="235" t="s">
        <v>3481</v>
      </c>
      <c r="G104" s="236"/>
      <c r="H104" s="234"/>
      <c r="I104" s="234"/>
      <c r="J104" s="234" t="s">
        <v>3482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53</v>
      </c>
      <c r="D106" s="239"/>
      <c r="E106" s="239"/>
      <c r="F106" s="240" t="s">
        <v>3483</v>
      </c>
      <c r="G106" s="219"/>
      <c r="H106" s="219" t="s">
        <v>3523</v>
      </c>
      <c r="I106" s="219" t="s">
        <v>3485</v>
      </c>
      <c r="J106" s="219">
        <v>20</v>
      </c>
      <c r="K106" s="231"/>
    </row>
    <row r="107" spans="2:11" s="1" customFormat="1" ht="15" customHeight="1">
      <c r="B107" s="230"/>
      <c r="C107" s="219" t="s">
        <v>3486</v>
      </c>
      <c r="D107" s="219"/>
      <c r="E107" s="219"/>
      <c r="F107" s="240" t="s">
        <v>3483</v>
      </c>
      <c r="G107" s="219"/>
      <c r="H107" s="219" t="s">
        <v>3523</v>
      </c>
      <c r="I107" s="219" t="s">
        <v>3485</v>
      </c>
      <c r="J107" s="219">
        <v>120</v>
      </c>
      <c r="K107" s="231"/>
    </row>
    <row r="108" spans="2:11" s="1" customFormat="1" ht="15" customHeight="1">
      <c r="B108" s="242"/>
      <c r="C108" s="219" t="s">
        <v>3488</v>
      </c>
      <c r="D108" s="219"/>
      <c r="E108" s="219"/>
      <c r="F108" s="240" t="s">
        <v>3489</v>
      </c>
      <c r="G108" s="219"/>
      <c r="H108" s="219" t="s">
        <v>3523</v>
      </c>
      <c r="I108" s="219" t="s">
        <v>3485</v>
      </c>
      <c r="J108" s="219">
        <v>50</v>
      </c>
      <c r="K108" s="231"/>
    </row>
    <row r="109" spans="2:11" s="1" customFormat="1" ht="15" customHeight="1">
      <c r="B109" s="242"/>
      <c r="C109" s="219" t="s">
        <v>3491</v>
      </c>
      <c r="D109" s="219"/>
      <c r="E109" s="219"/>
      <c r="F109" s="240" t="s">
        <v>3483</v>
      </c>
      <c r="G109" s="219"/>
      <c r="H109" s="219" t="s">
        <v>3523</v>
      </c>
      <c r="I109" s="219" t="s">
        <v>3493</v>
      </c>
      <c r="J109" s="219"/>
      <c r="K109" s="231"/>
    </row>
    <row r="110" spans="2:11" s="1" customFormat="1" ht="15" customHeight="1">
      <c r="B110" s="242"/>
      <c r="C110" s="219" t="s">
        <v>3502</v>
      </c>
      <c r="D110" s="219"/>
      <c r="E110" s="219"/>
      <c r="F110" s="240" t="s">
        <v>3489</v>
      </c>
      <c r="G110" s="219"/>
      <c r="H110" s="219" t="s">
        <v>3523</v>
      </c>
      <c r="I110" s="219" t="s">
        <v>3485</v>
      </c>
      <c r="J110" s="219">
        <v>50</v>
      </c>
      <c r="K110" s="231"/>
    </row>
    <row r="111" spans="2:11" s="1" customFormat="1" ht="15" customHeight="1">
      <c r="B111" s="242"/>
      <c r="C111" s="219" t="s">
        <v>3510</v>
      </c>
      <c r="D111" s="219"/>
      <c r="E111" s="219"/>
      <c r="F111" s="240" t="s">
        <v>3489</v>
      </c>
      <c r="G111" s="219"/>
      <c r="H111" s="219" t="s">
        <v>3523</v>
      </c>
      <c r="I111" s="219" t="s">
        <v>3485</v>
      </c>
      <c r="J111" s="219">
        <v>50</v>
      </c>
      <c r="K111" s="231"/>
    </row>
    <row r="112" spans="2:11" s="1" customFormat="1" ht="15" customHeight="1">
      <c r="B112" s="242"/>
      <c r="C112" s="219" t="s">
        <v>3508</v>
      </c>
      <c r="D112" s="219"/>
      <c r="E112" s="219"/>
      <c r="F112" s="240" t="s">
        <v>3489</v>
      </c>
      <c r="G112" s="219"/>
      <c r="H112" s="219" t="s">
        <v>3523</v>
      </c>
      <c r="I112" s="219" t="s">
        <v>3485</v>
      </c>
      <c r="J112" s="219">
        <v>50</v>
      </c>
      <c r="K112" s="231"/>
    </row>
    <row r="113" spans="2:11" s="1" customFormat="1" ht="15" customHeight="1">
      <c r="B113" s="242"/>
      <c r="C113" s="219" t="s">
        <v>53</v>
      </c>
      <c r="D113" s="219"/>
      <c r="E113" s="219"/>
      <c r="F113" s="240" t="s">
        <v>3483</v>
      </c>
      <c r="G113" s="219"/>
      <c r="H113" s="219" t="s">
        <v>3524</v>
      </c>
      <c r="I113" s="219" t="s">
        <v>3485</v>
      </c>
      <c r="J113" s="219">
        <v>20</v>
      </c>
      <c r="K113" s="231"/>
    </row>
    <row r="114" spans="2:11" s="1" customFormat="1" ht="15" customHeight="1">
      <c r="B114" s="242"/>
      <c r="C114" s="219" t="s">
        <v>3525</v>
      </c>
      <c r="D114" s="219"/>
      <c r="E114" s="219"/>
      <c r="F114" s="240" t="s">
        <v>3483</v>
      </c>
      <c r="G114" s="219"/>
      <c r="H114" s="219" t="s">
        <v>3526</v>
      </c>
      <c r="I114" s="219" t="s">
        <v>3485</v>
      </c>
      <c r="J114" s="219">
        <v>120</v>
      </c>
      <c r="K114" s="231"/>
    </row>
    <row r="115" spans="2:11" s="1" customFormat="1" ht="15" customHeight="1">
      <c r="B115" s="242"/>
      <c r="C115" s="219" t="s">
        <v>38</v>
      </c>
      <c r="D115" s="219"/>
      <c r="E115" s="219"/>
      <c r="F115" s="240" t="s">
        <v>3483</v>
      </c>
      <c r="G115" s="219"/>
      <c r="H115" s="219" t="s">
        <v>3527</v>
      </c>
      <c r="I115" s="219" t="s">
        <v>3518</v>
      </c>
      <c r="J115" s="219"/>
      <c r="K115" s="231"/>
    </row>
    <row r="116" spans="2:11" s="1" customFormat="1" ht="15" customHeight="1">
      <c r="B116" s="242"/>
      <c r="C116" s="219" t="s">
        <v>48</v>
      </c>
      <c r="D116" s="219"/>
      <c r="E116" s="219"/>
      <c r="F116" s="240" t="s">
        <v>3483</v>
      </c>
      <c r="G116" s="219"/>
      <c r="H116" s="219" t="s">
        <v>3528</v>
      </c>
      <c r="I116" s="219" t="s">
        <v>3518</v>
      </c>
      <c r="J116" s="219"/>
      <c r="K116" s="231"/>
    </row>
    <row r="117" spans="2:11" s="1" customFormat="1" ht="15" customHeight="1">
      <c r="B117" s="242"/>
      <c r="C117" s="219" t="s">
        <v>57</v>
      </c>
      <c r="D117" s="219"/>
      <c r="E117" s="219"/>
      <c r="F117" s="240" t="s">
        <v>3483</v>
      </c>
      <c r="G117" s="219"/>
      <c r="H117" s="219" t="s">
        <v>3529</v>
      </c>
      <c r="I117" s="219" t="s">
        <v>3530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1" t="s">
        <v>3531</v>
      </c>
      <c r="D122" s="331"/>
      <c r="E122" s="331"/>
      <c r="F122" s="331"/>
      <c r="G122" s="331"/>
      <c r="H122" s="331"/>
      <c r="I122" s="331"/>
      <c r="J122" s="331"/>
      <c r="K122" s="259"/>
    </row>
    <row r="123" spans="2:11" s="1" customFormat="1" ht="17.25" customHeight="1">
      <c r="B123" s="260"/>
      <c r="C123" s="232" t="s">
        <v>3477</v>
      </c>
      <c r="D123" s="232"/>
      <c r="E123" s="232"/>
      <c r="F123" s="232" t="s">
        <v>3478</v>
      </c>
      <c r="G123" s="233"/>
      <c r="H123" s="232" t="s">
        <v>54</v>
      </c>
      <c r="I123" s="232" t="s">
        <v>57</v>
      </c>
      <c r="J123" s="232" t="s">
        <v>3479</v>
      </c>
      <c r="K123" s="261"/>
    </row>
    <row r="124" spans="2:11" s="1" customFormat="1" ht="17.25" customHeight="1">
      <c r="B124" s="260"/>
      <c r="C124" s="234" t="s">
        <v>3480</v>
      </c>
      <c r="D124" s="234"/>
      <c r="E124" s="234"/>
      <c r="F124" s="235" t="s">
        <v>3481</v>
      </c>
      <c r="G124" s="236"/>
      <c r="H124" s="234"/>
      <c r="I124" s="234"/>
      <c r="J124" s="234" t="s">
        <v>3482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3486</v>
      </c>
      <c r="D126" s="239"/>
      <c r="E126" s="239"/>
      <c r="F126" s="240" t="s">
        <v>3483</v>
      </c>
      <c r="G126" s="219"/>
      <c r="H126" s="219" t="s">
        <v>3523</v>
      </c>
      <c r="I126" s="219" t="s">
        <v>3485</v>
      </c>
      <c r="J126" s="219">
        <v>120</v>
      </c>
      <c r="K126" s="265"/>
    </row>
    <row r="127" spans="2:11" s="1" customFormat="1" ht="15" customHeight="1">
      <c r="B127" s="262"/>
      <c r="C127" s="219" t="s">
        <v>3532</v>
      </c>
      <c r="D127" s="219"/>
      <c r="E127" s="219"/>
      <c r="F127" s="240" t="s">
        <v>3483</v>
      </c>
      <c r="G127" s="219"/>
      <c r="H127" s="219" t="s">
        <v>3533</v>
      </c>
      <c r="I127" s="219" t="s">
        <v>3485</v>
      </c>
      <c r="J127" s="219" t="s">
        <v>3534</v>
      </c>
      <c r="K127" s="265"/>
    </row>
    <row r="128" spans="2:11" s="1" customFormat="1" ht="15" customHeight="1">
      <c r="B128" s="262"/>
      <c r="C128" s="219" t="s">
        <v>3431</v>
      </c>
      <c r="D128" s="219"/>
      <c r="E128" s="219"/>
      <c r="F128" s="240" t="s">
        <v>3483</v>
      </c>
      <c r="G128" s="219"/>
      <c r="H128" s="219" t="s">
        <v>3535</v>
      </c>
      <c r="I128" s="219" t="s">
        <v>3485</v>
      </c>
      <c r="J128" s="219" t="s">
        <v>3534</v>
      </c>
      <c r="K128" s="265"/>
    </row>
    <row r="129" spans="2:11" s="1" customFormat="1" ht="15" customHeight="1">
      <c r="B129" s="262"/>
      <c r="C129" s="219" t="s">
        <v>3494</v>
      </c>
      <c r="D129" s="219"/>
      <c r="E129" s="219"/>
      <c r="F129" s="240" t="s">
        <v>3489</v>
      </c>
      <c r="G129" s="219"/>
      <c r="H129" s="219" t="s">
        <v>3495</v>
      </c>
      <c r="I129" s="219" t="s">
        <v>3485</v>
      </c>
      <c r="J129" s="219">
        <v>15</v>
      </c>
      <c r="K129" s="265"/>
    </row>
    <row r="130" spans="2:11" s="1" customFormat="1" ht="15" customHeight="1">
      <c r="B130" s="262"/>
      <c r="C130" s="243" t="s">
        <v>3496</v>
      </c>
      <c r="D130" s="243"/>
      <c r="E130" s="243"/>
      <c r="F130" s="244" t="s">
        <v>3489</v>
      </c>
      <c r="G130" s="243"/>
      <c r="H130" s="243" t="s">
        <v>3497</v>
      </c>
      <c r="I130" s="243" t="s">
        <v>3485</v>
      </c>
      <c r="J130" s="243">
        <v>15</v>
      </c>
      <c r="K130" s="265"/>
    </row>
    <row r="131" spans="2:11" s="1" customFormat="1" ht="15" customHeight="1">
      <c r="B131" s="262"/>
      <c r="C131" s="243" t="s">
        <v>3498</v>
      </c>
      <c r="D131" s="243"/>
      <c r="E131" s="243"/>
      <c r="F131" s="244" t="s">
        <v>3489</v>
      </c>
      <c r="G131" s="243"/>
      <c r="H131" s="243" t="s">
        <v>3499</v>
      </c>
      <c r="I131" s="243" t="s">
        <v>3485</v>
      </c>
      <c r="J131" s="243">
        <v>20</v>
      </c>
      <c r="K131" s="265"/>
    </row>
    <row r="132" spans="2:11" s="1" customFormat="1" ht="15" customHeight="1">
      <c r="B132" s="262"/>
      <c r="C132" s="243" t="s">
        <v>3500</v>
      </c>
      <c r="D132" s="243"/>
      <c r="E132" s="243"/>
      <c r="F132" s="244" t="s">
        <v>3489</v>
      </c>
      <c r="G132" s="243"/>
      <c r="H132" s="243" t="s">
        <v>3501</v>
      </c>
      <c r="I132" s="243" t="s">
        <v>3485</v>
      </c>
      <c r="J132" s="243">
        <v>20</v>
      </c>
      <c r="K132" s="265"/>
    </row>
    <row r="133" spans="2:11" s="1" customFormat="1" ht="15" customHeight="1">
      <c r="B133" s="262"/>
      <c r="C133" s="219" t="s">
        <v>3488</v>
      </c>
      <c r="D133" s="219"/>
      <c r="E133" s="219"/>
      <c r="F133" s="240" t="s">
        <v>3489</v>
      </c>
      <c r="G133" s="219"/>
      <c r="H133" s="219" t="s">
        <v>3523</v>
      </c>
      <c r="I133" s="219" t="s">
        <v>3485</v>
      </c>
      <c r="J133" s="219">
        <v>50</v>
      </c>
      <c r="K133" s="265"/>
    </row>
    <row r="134" spans="2:11" s="1" customFormat="1" ht="15" customHeight="1">
      <c r="B134" s="262"/>
      <c r="C134" s="219" t="s">
        <v>3502</v>
      </c>
      <c r="D134" s="219"/>
      <c r="E134" s="219"/>
      <c r="F134" s="240" t="s">
        <v>3489</v>
      </c>
      <c r="G134" s="219"/>
      <c r="H134" s="219" t="s">
        <v>3523</v>
      </c>
      <c r="I134" s="219" t="s">
        <v>3485</v>
      </c>
      <c r="J134" s="219">
        <v>50</v>
      </c>
      <c r="K134" s="265"/>
    </row>
    <row r="135" spans="2:11" s="1" customFormat="1" ht="15" customHeight="1">
      <c r="B135" s="262"/>
      <c r="C135" s="219" t="s">
        <v>3508</v>
      </c>
      <c r="D135" s="219"/>
      <c r="E135" s="219"/>
      <c r="F135" s="240" t="s">
        <v>3489</v>
      </c>
      <c r="G135" s="219"/>
      <c r="H135" s="219" t="s">
        <v>3523</v>
      </c>
      <c r="I135" s="219" t="s">
        <v>3485</v>
      </c>
      <c r="J135" s="219">
        <v>50</v>
      </c>
      <c r="K135" s="265"/>
    </row>
    <row r="136" spans="2:11" s="1" customFormat="1" ht="15" customHeight="1">
      <c r="B136" s="262"/>
      <c r="C136" s="219" t="s">
        <v>3510</v>
      </c>
      <c r="D136" s="219"/>
      <c r="E136" s="219"/>
      <c r="F136" s="240" t="s">
        <v>3489</v>
      </c>
      <c r="G136" s="219"/>
      <c r="H136" s="219" t="s">
        <v>3523</v>
      </c>
      <c r="I136" s="219" t="s">
        <v>3485</v>
      </c>
      <c r="J136" s="219">
        <v>50</v>
      </c>
      <c r="K136" s="265"/>
    </row>
    <row r="137" spans="2:11" s="1" customFormat="1" ht="15" customHeight="1">
      <c r="B137" s="262"/>
      <c r="C137" s="219" t="s">
        <v>3511</v>
      </c>
      <c r="D137" s="219"/>
      <c r="E137" s="219"/>
      <c r="F137" s="240" t="s">
        <v>3489</v>
      </c>
      <c r="G137" s="219"/>
      <c r="H137" s="219" t="s">
        <v>3536</v>
      </c>
      <c r="I137" s="219" t="s">
        <v>3485</v>
      </c>
      <c r="J137" s="219">
        <v>255</v>
      </c>
      <c r="K137" s="265"/>
    </row>
    <row r="138" spans="2:11" s="1" customFormat="1" ht="15" customHeight="1">
      <c r="B138" s="262"/>
      <c r="C138" s="219" t="s">
        <v>3513</v>
      </c>
      <c r="D138" s="219"/>
      <c r="E138" s="219"/>
      <c r="F138" s="240" t="s">
        <v>3483</v>
      </c>
      <c r="G138" s="219"/>
      <c r="H138" s="219" t="s">
        <v>3537</v>
      </c>
      <c r="I138" s="219" t="s">
        <v>3515</v>
      </c>
      <c r="J138" s="219"/>
      <c r="K138" s="265"/>
    </row>
    <row r="139" spans="2:11" s="1" customFormat="1" ht="15" customHeight="1">
      <c r="B139" s="262"/>
      <c r="C139" s="219" t="s">
        <v>3516</v>
      </c>
      <c r="D139" s="219"/>
      <c r="E139" s="219"/>
      <c r="F139" s="240" t="s">
        <v>3483</v>
      </c>
      <c r="G139" s="219"/>
      <c r="H139" s="219" t="s">
        <v>3538</v>
      </c>
      <c r="I139" s="219" t="s">
        <v>3518</v>
      </c>
      <c r="J139" s="219"/>
      <c r="K139" s="265"/>
    </row>
    <row r="140" spans="2:11" s="1" customFormat="1" ht="15" customHeight="1">
      <c r="B140" s="262"/>
      <c r="C140" s="219" t="s">
        <v>3519</v>
      </c>
      <c r="D140" s="219"/>
      <c r="E140" s="219"/>
      <c r="F140" s="240" t="s">
        <v>3483</v>
      </c>
      <c r="G140" s="219"/>
      <c r="H140" s="219" t="s">
        <v>3519</v>
      </c>
      <c r="I140" s="219" t="s">
        <v>3518</v>
      </c>
      <c r="J140" s="219"/>
      <c r="K140" s="265"/>
    </row>
    <row r="141" spans="2:11" s="1" customFormat="1" ht="15" customHeight="1">
      <c r="B141" s="262"/>
      <c r="C141" s="219" t="s">
        <v>38</v>
      </c>
      <c r="D141" s="219"/>
      <c r="E141" s="219"/>
      <c r="F141" s="240" t="s">
        <v>3483</v>
      </c>
      <c r="G141" s="219"/>
      <c r="H141" s="219" t="s">
        <v>3539</v>
      </c>
      <c r="I141" s="219" t="s">
        <v>3518</v>
      </c>
      <c r="J141" s="219"/>
      <c r="K141" s="265"/>
    </row>
    <row r="142" spans="2:11" s="1" customFormat="1" ht="15" customHeight="1">
      <c r="B142" s="262"/>
      <c r="C142" s="219" t="s">
        <v>3540</v>
      </c>
      <c r="D142" s="219"/>
      <c r="E142" s="219"/>
      <c r="F142" s="240" t="s">
        <v>3483</v>
      </c>
      <c r="G142" s="219"/>
      <c r="H142" s="219" t="s">
        <v>3541</v>
      </c>
      <c r="I142" s="219" t="s">
        <v>3518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3" t="s">
        <v>3542</v>
      </c>
      <c r="D147" s="333"/>
      <c r="E147" s="333"/>
      <c r="F147" s="333"/>
      <c r="G147" s="333"/>
      <c r="H147" s="333"/>
      <c r="I147" s="333"/>
      <c r="J147" s="333"/>
      <c r="K147" s="231"/>
    </row>
    <row r="148" spans="2:11" s="1" customFormat="1" ht="17.25" customHeight="1">
      <c r="B148" s="230"/>
      <c r="C148" s="232" t="s">
        <v>3477</v>
      </c>
      <c r="D148" s="232"/>
      <c r="E148" s="232"/>
      <c r="F148" s="232" t="s">
        <v>3478</v>
      </c>
      <c r="G148" s="233"/>
      <c r="H148" s="232" t="s">
        <v>54</v>
      </c>
      <c r="I148" s="232" t="s">
        <v>57</v>
      </c>
      <c r="J148" s="232" t="s">
        <v>3479</v>
      </c>
      <c r="K148" s="231"/>
    </row>
    <row r="149" spans="2:11" s="1" customFormat="1" ht="17.25" customHeight="1">
      <c r="B149" s="230"/>
      <c r="C149" s="234" t="s">
        <v>3480</v>
      </c>
      <c r="D149" s="234"/>
      <c r="E149" s="234"/>
      <c r="F149" s="235" t="s">
        <v>3481</v>
      </c>
      <c r="G149" s="236"/>
      <c r="H149" s="234"/>
      <c r="I149" s="234"/>
      <c r="J149" s="234" t="s">
        <v>3482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3486</v>
      </c>
      <c r="D151" s="219"/>
      <c r="E151" s="219"/>
      <c r="F151" s="270" t="s">
        <v>3483</v>
      </c>
      <c r="G151" s="219"/>
      <c r="H151" s="269" t="s">
        <v>3523</v>
      </c>
      <c r="I151" s="269" t="s">
        <v>3485</v>
      </c>
      <c r="J151" s="269">
        <v>120</v>
      </c>
      <c r="K151" s="265"/>
    </row>
    <row r="152" spans="2:11" s="1" customFormat="1" ht="15" customHeight="1">
      <c r="B152" s="242"/>
      <c r="C152" s="269" t="s">
        <v>3532</v>
      </c>
      <c r="D152" s="219"/>
      <c r="E152" s="219"/>
      <c r="F152" s="270" t="s">
        <v>3483</v>
      </c>
      <c r="G152" s="219"/>
      <c r="H152" s="269" t="s">
        <v>3543</v>
      </c>
      <c r="I152" s="269" t="s">
        <v>3485</v>
      </c>
      <c r="J152" s="269" t="s">
        <v>3534</v>
      </c>
      <c r="K152" s="265"/>
    </row>
    <row r="153" spans="2:11" s="1" customFormat="1" ht="15" customHeight="1">
      <c r="B153" s="242"/>
      <c r="C153" s="269" t="s">
        <v>3431</v>
      </c>
      <c r="D153" s="219"/>
      <c r="E153" s="219"/>
      <c r="F153" s="270" t="s">
        <v>3483</v>
      </c>
      <c r="G153" s="219"/>
      <c r="H153" s="269" t="s">
        <v>3544</v>
      </c>
      <c r="I153" s="269" t="s">
        <v>3485</v>
      </c>
      <c r="J153" s="269" t="s">
        <v>3534</v>
      </c>
      <c r="K153" s="265"/>
    </row>
    <row r="154" spans="2:11" s="1" customFormat="1" ht="15" customHeight="1">
      <c r="B154" s="242"/>
      <c r="C154" s="269" t="s">
        <v>3488</v>
      </c>
      <c r="D154" s="219"/>
      <c r="E154" s="219"/>
      <c r="F154" s="270" t="s">
        <v>3489</v>
      </c>
      <c r="G154" s="219"/>
      <c r="H154" s="269" t="s">
        <v>3523</v>
      </c>
      <c r="I154" s="269" t="s">
        <v>3485</v>
      </c>
      <c r="J154" s="269">
        <v>50</v>
      </c>
      <c r="K154" s="265"/>
    </row>
    <row r="155" spans="2:11" s="1" customFormat="1" ht="15" customHeight="1">
      <c r="B155" s="242"/>
      <c r="C155" s="269" t="s">
        <v>3491</v>
      </c>
      <c r="D155" s="219"/>
      <c r="E155" s="219"/>
      <c r="F155" s="270" t="s">
        <v>3483</v>
      </c>
      <c r="G155" s="219"/>
      <c r="H155" s="269" t="s">
        <v>3523</v>
      </c>
      <c r="I155" s="269" t="s">
        <v>3493</v>
      </c>
      <c r="J155" s="269"/>
      <c r="K155" s="265"/>
    </row>
    <row r="156" spans="2:11" s="1" customFormat="1" ht="15" customHeight="1">
      <c r="B156" s="242"/>
      <c r="C156" s="269" t="s">
        <v>3502</v>
      </c>
      <c r="D156" s="219"/>
      <c r="E156" s="219"/>
      <c r="F156" s="270" t="s">
        <v>3489</v>
      </c>
      <c r="G156" s="219"/>
      <c r="H156" s="269" t="s">
        <v>3523</v>
      </c>
      <c r="I156" s="269" t="s">
        <v>3485</v>
      </c>
      <c r="J156" s="269">
        <v>50</v>
      </c>
      <c r="K156" s="265"/>
    </row>
    <row r="157" spans="2:11" s="1" customFormat="1" ht="15" customHeight="1">
      <c r="B157" s="242"/>
      <c r="C157" s="269" t="s">
        <v>3510</v>
      </c>
      <c r="D157" s="219"/>
      <c r="E157" s="219"/>
      <c r="F157" s="270" t="s">
        <v>3489</v>
      </c>
      <c r="G157" s="219"/>
      <c r="H157" s="269" t="s">
        <v>3523</v>
      </c>
      <c r="I157" s="269" t="s">
        <v>3485</v>
      </c>
      <c r="J157" s="269">
        <v>50</v>
      </c>
      <c r="K157" s="265"/>
    </row>
    <row r="158" spans="2:11" s="1" customFormat="1" ht="15" customHeight="1">
      <c r="B158" s="242"/>
      <c r="C158" s="269" t="s">
        <v>3508</v>
      </c>
      <c r="D158" s="219"/>
      <c r="E158" s="219"/>
      <c r="F158" s="270" t="s">
        <v>3489</v>
      </c>
      <c r="G158" s="219"/>
      <c r="H158" s="269" t="s">
        <v>3523</v>
      </c>
      <c r="I158" s="269" t="s">
        <v>3485</v>
      </c>
      <c r="J158" s="269">
        <v>50</v>
      </c>
      <c r="K158" s="265"/>
    </row>
    <row r="159" spans="2:11" s="1" customFormat="1" ht="15" customHeight="1">
      <c r="B159" s="242"/>
      <c r="C159" s="269" t="s">
        <v>126</v>
      </c>
      <c r="D159" s="219"/>
      <c r="E159" s="219"/>
      <c r="F159" s="270" t="s">
        <v>3483</v>
      </c>
      <c r="G159" s="219"/>
      <c r="H159" s="269" t="s">
        <v>3545</v>
      </c>
      <c r="I159" s="269" t="s">
        <v>3485</v>
      </c>
      <c r="J159" s="269" t="s">
        <v>3546</v>
      </c>
      <c r="K159" s="265"/>
    </row>
    <row r="160" spans="2:11" s="1" customFormat="1" ht="15" customHeight="1">
      <c r="B160" s="242"/>
      <c r="C160" s="269" t="s">
        <v>3547</v>
      </c>
      <c r="D160" s="219"/>
      <c r="E160" s="219"/>
      <c r="F160" s="270" t="s">
        <v>3483</v>
      </c>
      <c r="G160" s="219"/>
      <c r="H160" s="269" t="s">
        <v>3548</v>
      </c>
      <c r="I160" s="269" t="s">
        <v>3518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1" t="s">
        <v>3549</v>
      </c>
      <c r="D165" s="331"/>
      <c r="E165" s="331"/>
      <c r="F165" s="331"/>
      <c r="G165" s="331"/>
      <c r="H165" s="331"/>
      <c r="I165" s="331"/>
      <c r="J165" s="331"/>
      <c r="K165" s="212"/>
    </row>
    <row r="166" spans="2:11" s="1" customFormat="1" ht="17.25" customHeight="1">
      <c r="B166" s="211"/>
      <c r="C166" s="232" t="s">
        <v>3477</v>
      </c>
      <c r="D166" s="232"/>
      <c r="E166" s="232"/>
      <c r="F166" s="232" t="s">
        <v>3478</v>
      </c>
      <c r="G166" s="274"/>
      <c r="H166" s="275" t="s">
        <v>54</v>
      </c>
      <c r="I166" s="275" t="s">
        <v>57</v>
      </c>
      <c r="J166" s="232" t="s">
        <v>3479</v>
      </c>
      <c r="K166" s="212"/>
    </row>
    <row r="167" spans="2:11" s="1" customFormat="1" ht="17.25" customHeight="1">
      <c r="B167" s="213"/>
      <c r="C167" s="234" t="s">
        <v>3480</v>
      </c>
      <c r="D167" s="234"/>
      <c r="E167" s="234"/>
      <c r="F167" s="235" t="s">
        <v>3481</v>
      </c>
      <c r="G167" s="276"/>
      <c r="H167" s="277"/>
      <c r="I167" s="277"/>
      <c r="J167" s="234" t="s">
        <v>3482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3486</v>
      </c>
      <c r="D169" s="219"/>
      <c r="E169" s="219"/>
      <c r="F169" s="240" t="s">
        <v>3483</v>
      </c>
      <c r="G169" s="219"/>
      <c r="H169" s="219" t="s">
        <v>3523</v>
      </c>
      <c r="I169" s="219" t="s">
        <v>3485</v>
      </c>
      <c r="J169" s="219">
        <v>120</v>
      </c>
      <c r="K169" s="265"/>
    </row>
    <row r="170" spans="2:11" s="1" customFormat="1" ht="15" customHeight="1">
      <c r="B170" s="242"/>
      <c r="C170" s="219" t="s">
        <v>3532</v>
      </c>
      <c r="D170" s="219"/>
      <c r="E170" s="219"/>
      <c r="F170" s="240" t="s">
        <v>3483</v>
      </c>
      <c r="G170" s="219"/>
      <c r="H170" s="219" t="s">
        <v>3533</v>
      </c>
      <c r="I170" s="219" t="s">
        <v>3485</v>
      </c>
      <c r="J170" s="219" t="s">
        <v>3534</v>
      </c>
      <c r="K170" s="265"/>
    </row>
    <row r="171" spans="2:11" s="1" customFormat="1" ht="15" customHeight="1">
      <c r="B171" s="242"/>
      <c r="C171" s="219" t="s">
        <v>3431</v>
      </c>
      <c r="D171" s="219"/>
      <c r="E171" s="219"/>
      <c r="F171" s="240" t="s">
        <v>3483</v>
      </c>
      <c r="G171" s="219"/>
      <c r="H171" s="219" t="s">
        <v>3550</v>
      </c>
      <c r="I171" s="219" t="s">
        <v>3485</v>
      </c>
      <c r="J171" s="219" t="s">
        <v>3534</v>
      </c>
      <c r="K171" s="265"/>
    </row>
    <row r="172" spans="2:11" s="1" customFormat="1" ht="15" customHeight="1">
      <c r="B172" s="242"/>
      <c r="C172" s="219" t="s">
        <v>3488</v>
      </c>
      <c r="D172" s="219"/>
      <c r="E172" s="219"/>
      <c r="F172" s="240" t="s">
        <v>3489</v>
      </c>
      <c r="G172" s="219"/>
      <c r="H172" s="219" t="s">
        <v>3550</v>
      </c>
      <c r="I172" s="219" t="s">
        <v>3485</v>
      </c>
      <c r="J172" s="219">
        <v>50</v>
      </c>
      <c r="K172" s="265"/>
    </row>
    <row r="173" spans="2:11" s="1" customFormat="1" ht="15" customHeight="1">
      <c r="B173" s="242"/>
      <c r="C173" s="219" t="s">
        <v>3491</v>
      </c>
      <c r="D173" s="219"/>
      <c r="E173" s="219"/>
      <c r="F173" s="240" t="s">
        <v>3483</v>
      </c>
      <c r="G173" s="219"/>
      <c r="H173" s="219" t="s">
        <v>3550</v>
      </c>
      <c r="I173" s="219" t="s">
        <v>3493</v>
      </c>
      <c r="J173" s="219"/>
      <c r="K173" s="265"/>
    </row>
    <row r="174" spans="2:11" s="1" customFormat="1" ht="15" customHeight="1">
      <c r="B174" s="242"/>
      <c r="C174" s="219" t="s">
        <v>3502</v>
      </c>
      <c r="D174" s="219"/>
      <c r="E174" s="219"/>
      <c r="F174" s="240" t="s">
        <v>3489</v>
      </c>
      <c r="G174" s="219"/>
      <c r="H174" s="219" t="s">
        <v>3550</v>
      </c>
      <c r="I174" s="219" t="s">
        <v>3485</v>
      </c>
      <c r="J174" s="219">
        <v>50</v>
      </c>
      <c r="K174" s="265"/>
    </row>
    <row r="175" spans="2:11" s="1" customFormat="1" ht="15" customHeight="1">
      <c r="B175" s="242"/>
      <c r="C175" s="219" t="s">
        <v>3510</v>
      </c>
      <c r="D175" s="219"/>
      <c r="E175" s="219"/>
      <c r="F175" s="240" t="s">
        <v>3489</v>
      </c>
      <c r="G175" s="219"/>
      <c r="H175" s="219" t="s">
        <v>3550</v>
      </c>
      <c r="I175" s="219" t="s">
        <v>3485</v>
      </c>
      <c r="J175" s="219">
        <v>50</v>
      </c>
      <c r="K175" s="265"/>
    </row>
    <row r="176" spans="2:11" s="1" customFormat="1" ht="15" customHeight="1">
      <c r="B176" s="242"/>
      <c r="C176" s="219" t="s">
        <v>3508</v>
      </c>
      <c r="D176" s="219"/>
      <c r="E176" s="219"/>
      <c r="F176" s="240" t="s">
        <v>3489</v>
      </c>
      <c r="G176" s="219"/>
      <c r="H176" s="219" t="s">
        <v>3550</v>
      </c>
      <c r="I176" s="219" t="s">
        <v>3485</v>
      </c>
      <c r="J176" s="219">
        <v>50</v>
      </c>
      <c r="K176" s="265"/>
    </row>
    <row r="177" spans="2:11" s="1" customFormat="1" ht="15" customHeight="1">
      <c r="B177" s="242"/>
      <c r="C177" s="219" t="s">
        <v>131</v>
      </c>
      <c r="D177" s="219"/>
      <c r="E177" s="219"/>
      <c r="F177" s="240" t="s">
        <v>3483</v>
      </c>
      <c r="G177" s="219"/>
      <c r="H177" s="219" t="s">
        <v>3551</v>
      </c>
      <c r="I177" s="219" t="s">
        <v>3552</v>
      </c>
      <c r="J177" s="219"/>
      <c r="K177" s="265"/>
    </row>
    <row r="178" spans="2:11" s="1" customFormat="1" ht="15" customHeight="1">
      <c r="B178" s="242"/>
      <c r="C178" s="219" t="s">
        <v>57</v>
      </c>
      <c r="D178" s="219"/>
      <c r="E178" s="219"/>
      <c r="F178" s="240" t="s">
        <v>3483</v>
      </c>
      <c r="G178" s="219"/>
      <c r="H178" s="219" t="s">
        <v>3553</v>
      </c>
      <c r="I178" s="219" t="s">
        <v>3554</v>
      </c>
      <c r="J178" s="219">
        <v>1</v>
      </c>
      <c r="K178" s="265"/>
    </row>
    <row r="179" spans="2:11" s="1" customFormat="1" ht="15" customHeight="1">
      <c r="B179" s="242"/>
      <c r="C179" s="219" t="s">
        <v>53</v>
      </c>
      <c r="D179" s="219"/>
      <c r="E179" s="219"/>
      <c r="F179" s="240" t="s">
        <v>3483</v>
      </c>
      <c r="G179" s="219"/>
      <c r="H179" s="219" t="s">
        <v>3555</v>
      </c>
      <c r="I179" s="219" t="s">
        <v>3485</v>
      </c>
      <c r="J179" s="219">
        <v>20</v>
      </c>
      <c r="K179" s="265"/>
    </row>
    <row r="180" spans="2:11" s="1" customFormat="1" ht="15" customHeight="1">
      <c r="B180" s="242"/>
      <c r="C180" s="219" t="s">
        <v>54</v>
      </c>
      <c r="D180" s="219"/>
      <c r="E180" s="219"/>
      <c r="F180" s="240" t="s">
        <v>3483</v>
      </c>
      <c r="G180" s="219"/>
      <c r="H180" s="219" t="s">
        <v>3556</v>
      </c>
      <c r="I180" s="219" t="s">
        <v>3485</v>
      </c>
      <c r="J180" s="219">
        <v>255</v>
      </c>
      <c r="K180" s="265"/>
    </row>
    <row r="181" spans="2:11" s="1" customFormat="1" ht="15" customHeight="1">
      <c r="B181" s="242"/>
      <c r="C181" s="219" t="s">
        <v>132</v>
      </c>
      <c r="D181" s="219"/>
      <c r="E181" s="219"/>
      <c r="F181" s="240" t="s">
        <v>3483</v>
      </c>
      <c r="G181" s="219"/>
      <c r="H181" s="219" t="s">
        <v>3447</v>
      </c>
      <c r="I181" s="219" t="s">
        <v>3485</v>
      </c>
      <c r="J181" s="219">
        <v>10</v>
      </c>
      <c r="K181" s="265"/>
    </row>
    <row r="182" spans="2:11" s="1" customFormat="1" ht="15" customHeight="1">
      <c r="B182" s="242"/>
      <c r="C182" s="219" t="s">
        <v>133</v>
      </c>
      <c r="D182" s="219"/>
      <c r="E182" s="219"/>
      <c r="F182" s="240" t="s">
        <v>3483</v>
      </c>
      <c r="G182" s="219"/>
      <c r="H182" s="219" t="s">
        <v>3557</v>
      </c>
      <c r="I182" s="219" t="s">
        <v>3518</v>
      </c>
      <c r="J182" s="219"/>
      <c r="K182" s="265"/>
    </row>
    <row r="183" spans="2:11" s="1" customFormat="1" ht="15" customHeight="1">
      <c r="B183" s="242"/>
      <c r="C183" s="219" t="s">
        <v>3558</v>
      </c>
      <c r="D183" s="219"/>
      <c r="E183" s="219"/>
      <c r="F183" s="240" t="s">
        <v>3483</v>
      </c>
      <c r="G183" s="219"/>
      <c r="H183" s="219" t="s">
        <v>3559</v>
      </c>
      <c r="I183" s="219" t="s">
        <v>3518</v>
      </c>
      <c r="J183" s="219"/>
      <c r="K183" s="265"/>
    </row>
    <row r="184" spans="2:11" s="1" customFormat="1" ht="15" customHeight="1">
      <c r="B184" s="242"/>
      <c r="C184" s="219" t="s">
        <v>3547</v>
      </c>
      <c r="D184" s="219"/>
      <c r="E184" s="219"/>
      <c r="F184" s="240" t="s">
        <v>3483</v>
      </c>
      <c r="G184" s="219"/>
      <c r="H184" s="219" t="s">
        <v>3560</v>
      </c>
      <c r="I184" s="219" t="s">
        <v>3518</v>
      </c>
      <c r="J184" s="219"/>
      <c r="K184" s="265"/>
    </row>
    <row r="185" spans="2:11" s="1" customFormat="1" ht="15" customHeight="1">
      <c r="B185" s="242"/>
      <c r="C185" s="219" t="s">
        <v>135</v>
      </c>
      <c r="D185" s="219"/>
      <c r="E185" s="219"/>
      <c r="F185" s="240" t="s">
        <v>3489</v>
      </c>
      <c r="G185" s="219"/>
      <c r="H185" s="219" t="s">
        <v>3561</v>
      </c>
      <c r="I185" s="219" t="s">
        <v>3485</v>
      </c>
      <c r="J185" s="219">
        <v>50</v>
      </c>
      <c r="K185" s="265"/>
    </row>
    <row r="186" spans="2:11" s="1" customFormat="1" ht="15" customHeight="1">
      <c r="B186" s="242"/>
      <c r="C186" s="219" t="s">
        <v>3562</v>
      </c>
      <c r="D186" s="219"/>
      <c r="E186" s="219"/>
      <c r="F186" s="240" t="s">
        <v>3489</v>
      </c>
      <c r="G186" s="219"/>
      <c r="H186" s="219" t="s">
        <v>3563</v>
      </c>
      <c r="I186" s="219" t="s">
        <v>3564</v>
      </c>
      <c r="J186" s="219"/>
      <c r="K186" s="265"/>
    </row>
    <row r="187" spans="2:11" s="1" customFormat="1" ht="15" customHeight="1">
      <c r="B187" s="242"/>
      <c r="C187" s="219" t="s">
        <v>3565</v>
      </c>
      <c r="D187" s="219"/>
      <c r="E187" s="219"/>
      <c r="F187" s="240" t="s">
        <v>3489</v>
      </c>
      <c r="G187" s="219"/>
      <c r="H187" s="219" t="s">
        <v>3566</v>
      </c>
      <c r="I187" s="219" t="s">
        <v>3564</v>
      </c>
      <c r="J187" s="219"/>
      <c r="K187" s="265"/>
    </row>
    <row r="188" spans="2:11" s="1" customFormat="1" ht="15" customHeight="1">
      <c r="B188" s="242"/>
      <c r="C188" s="219" t="s">
        <v>3567</v>
      </c>
      <c r="D188" s="219"/>
      <c r="E188" s="219"/>
      <c r="F188" s="240" t="s">
        <v>3489</v>
      </c>
      <c r="G188" s="219"/>
      <c r="H188" s="219" t="s">
        <v>3568</v>
      </c>
      <c r="I188" s="219" t="s">
        <v>3564</v>
      </c>
      <c r="J188" s="219"/>
      <c r="K188" s="265"/>
    </row>
    <row r="189" spans="2:11" s="1" customFormat="1" ht="15" customHeight="1">
      <c r="B189" s="242"/>
      <c r="C189" s="278" t="s">
        <v>3569</v>
      </c>
      <c r="D189" s="219"/>
      <c r="E189" s="219"/>
      <c r="F189" s="240" t="s">
        <v>3489</v>
      </c>
      <c r="G189" s="219"/>
      <c r="H189" s="219" t="s">
        <v>3570</v>
      </c>
      <c r="I189" s="219" t="s">
        <v>3571</v>
      </c>
      <c r="J189" s="279" t="s">
        <v>3572</v>
      </c>
      <c r="K189" s="265"/>
    </row>
    <row r="190" spans="2:11" s="1" customFormat="1" ht="15" customHeight="1">
      <c r="B190" s="242"/>
      <c r="C190" s="278" t="s">
        <v>42</v>
      </c>
      <c r="D190" s="219"/>
      <c r="E190" s="219"/>
      <c r="F190" s="240" t="s">
        <v>3483</v>
      </c>
      <c r="G190" s="219"/>
      <c r="H190" s="216" t="s">
        <v>3573</v>
      </c>
      <c r="I190" s="219" t="s">
        <v>3574</v>
      </c>
      <c r="J190" s="219"/>
      <c r="K190" s="265"/>
    </row>
    <row r="191" spans="2:11" s="1" customFormat="1" ht="15" customHeight="1">
      <c r="B191" s="242"/>
      <c r="C191" s="278" t="s">
        <v>3575</v>
      </c>
      <c r="D191" s="219"/>
      <c r="E191" s="219"/>
      <c r="F191" s="240" t="s">
        <v>3483</v>
      </c>
      <c r="G191" s="219"/>
      <c r="H191" s="219" t="s">
        <v>3576</v>
      </c>
      <c r="I191" s="219" t="s">
        <v>3518</v>
      </c>
      <c r="J191" s="219"/>
      <c r="K191" s="265"/>
    </row>
    <row r="192" spans="2:11" s="1" customFormat="1" ht="15" customHeight="1">
      <c r="B192" s="242"/>
      <c r="C192" s="278" t="s">
        <v>3577</v>
      </c>
      <c r="D192" s="219"/>
      <c r="E192" s="219"/>
      <c r="F192" s="240" t="s">
        <v>3483</v>
      </c>
      <c r="G192" s="219"/>
      <c r="H192" s="219" t="s">
        <v>3578</v>
      </c>
      <c r="I192" s="219" t="s">
        <v>3518</v>
      </c>
      <c r="J192" s="219"/>
      <c r="K192" s="265"/>
    </row>
    <row r="193" spans="2:11" s="1" customFormat="1" ht="15" customHeight="1">
      <c r="B193" s="242"/>
      <c r="C193" s="278" t="s">
        <v>3579</v>
      </c>
      <c r="D193" s="219"/>
      <c r="E193" s="219"/>
      <c r="F193" s="240" t="s">
        <v>3489</v>
      </c>
      <c r="G193" s="219"/>
      <c r="H193" s="219" t="s">
        <v>3580</v>
      </c>
      <c r="I193" s="219" t="s">
        <v>3518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1" t="s">
        <v>3581</v>
      </c>
      <c r="D199" s="331"/>
      <c r="E199" s="331"/>
      <c r="F199" s="331"/>
      <c r="G199" s="331"/>
      <c r="H199" s="331"/>
      <c r="I199" s="331"/>
      <c r="J199" s="331"/>
      <c r="K199" s="212"/>
    </row>
    <row r="200" spans="2:11" s="1" customFormat="1" ht="25.5" customHeight="1">
      <c r="B200" s="211"/>
      <c r="C200" s="281" t="s">
        <v>3582</v>
      </c>
      <c r="D200" s="281"/>
      <c r="E200" s="281"/>
      <c r="F200" s="281" t="s">
        <v>3583</v>
      </c>
      <c r="G200" s="282"/>
      <c r="H200" s="337" t="s">
        <v>3584</v>
      </c>
      <c r="I200" s="337"/>
      <c r="J200" s="337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3574</v>
      </c>
      <c r="D202" s="219"/>
      <c r="E202" s="219"/>
      <c r="F202" s="240" t="s">
        <v>43</v>
      </c>
      <c r="G202" s="219"/>
      <c r="H202" s="336" t="s">
        <v>3585</v>
      </c>
      <c r="I202" s="336"/>
      <c r="J202" s="336"/>
      <c r="K202" s="265"/>
    </row>
    <row r="203" spans="2:11" s="1" customFormat="1" ht="15" customHeight="1">
      <c r="B203" s="242"/>
      <c r="C203" s="219"/>
      <c r="D203" s="219"/>
      <c r="E203" s="219"/>
      <c r="F203" s="240" t="s">
        <v>44</v>
      </c>
      <c r="G203" s="219"/>
      <c r="H203" s="336" t="s">
        <v>3586</v>
      </c>
      <c r="I203" s="336"/>
      <c r="J203" s="336"/>
      <c r="K203" s="265"/>
    </row>
    <row r="204" spans="2:11" s="1" customFormat="1" ht="15" customHeight="1">
      <c r="B204" s="242"/>
      <c r="C204" s="219"/>
      <c r="D204" s="219"/>
      <c r="E204" s="219"/>
      <c r="F204" s="240" t="s">
        <v>47</v>
      </c>
      <c r="G204" s="219"/>
      <c r="H204" s="336" t="s">
        <v>3587</v>
      </c>
      <c r="I204" s="336"/>
      <c r="J204" s="336"/>
      <c r="K204" s="265"/>
    </row>
    <row r="205" spans="2:11" s="1" customFormat="1" ht="15" customHeight="1">
      <c r="B205" s="242"/>
      <c r="C205" s="219"/>
      <c r="D205" s="219"/>
      <c r="E205" s="219"/>
      <c r="F205" s="240" t="s">
        <v>45</v>
      </c>
      <c r="G205" s="219"/>
      <c r="H205" s="336" t="s">
        <v>3588</v>
      </c>
      <c r="I205" s="336"/>
      <c r="J205" s="336"/>
      <c r="K205" s="265"/>
    </row>
    <row r="206" spans="2:11" s="1" customFormat="1" ht="15" customHeight="1">
      <c r="B206" s="242"/>
      <c r="C206" s="219"/>
      <c r="D206" s="219"/>
      <c r="E206" s="219"/>
      <c r="F206" s="240" t="s">
        <v>46</v>
      </c>
      <c r="G206" s="219"/>
      <c r="H206" s="336" t="s">
        <v>3589</v>
      </c>
      <c r="I206" s="336"/>
      <c r="J206" s="336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3530</v>
      </c>
      <c r="D208" s="219"/>
      <c r="E208" s="219"/>
      <c r="F208" s="240" t="s">
        <v>79</v>
      </c>
      <c r="G208" s="219"/>
      <c r="H208" s="336" t="s">
        <v>3590</v>
      </c>
      <c r="I208" s="336"/>
      <c r="J208" s="336"/>
      <c r="K208" s="265"/>
    </row>
    <row r="209" spans="2:11" s="1" customFormat="1" ht="15" customHeight="1">
      <c r="B209" s="242"/>
      <c r="C209" s="219"/>
      <c r="D209" s="219"/>
      <c r="E209" s="219"/>
      <c r="F209" s="240" t="s">
        <v>3427</v>
      </c>
      <c r="G209" s="219"/>
      <c r="H209" s="336" t="s">
        <v>3428</v>
      </c>
      <c r="I209" s="336"/>
      <c r="J209" s="336"/>
      <c r="K209" s="265"/>
    </row>
    <row r="210" spans="2:11" s="1" customFormat="1" ht="15" customHeight="1">
      <c r="B210" s="242"/>
      <c r="C210" s="219"/>
      <c r="D210" s="219"/>
      <c r="E210" s="219"/>
      <c r="F210" s="240" t="s">
        <v>3425</v>
      </c>
      <c r="G210" s="219"/>
      <c r="H210" s="336" t="s">
        <v>3591</v>
      </c>
      <c r="I210" s="336"/>
      <c r="J210" s="336"/>
      <c r="K210" s="265"/>
    </row>
    <row r="211" spans="2:11" s="1" customFormat="1" ht="15" customHeight="1">
      <c r="B211" s="283"/>
      <c r="C211" s="219"/>
      <c r="D211" s="219"/>
      <c r="E211" s="219"/>
      <c r="F211" s="240" t="s">
        <v>3429</v>
      </c>
      <c r="G211" s="278"/>
      <c r="H211" s="335" t="s">
        <v>3430</v>
      </c>
      <c r="I211" s="335"/>
      <c r="J211" s="335"/>
      <c r="K211" s="284"/>
    </row>
    <row r="212" spans="2:11" s="1" customFormat="1" ht="15" customHeight="1">
      <c r="B212" s="283"/>
      <c r="C212" s="219"/>
      <c r="D212" s="219"/>
      <c r="E212" s="219"/>
      <c r="F212" s="240" t="s">
        <v>2609</v>
      </c>
      <c r="G212" s="278"/>
      <c r="H212" s="335" t="s">
        <v>3592</v>
      </c>
      <c r="I212" s="335"/>
      <c r="J212" s="335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3554</v>
      </c>
      <c r="D214" s="219"/>
      <c r="E214" s="219"/>
      <c r="F214" s="240">
        <v>1</v>
      </c>
      <c r="G214" s="278"/>
      <c r="H214" s="335" t="s">
        <v>3593</v>
      </c>
      <c r="I214" s="335"/>
      <c r="J214" s="335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35" t="s">
        <v>3594</v>
      </c>
      <c r="I215" s="335"/>
      <c r="J215" s="335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35" t="s">
        <v>3595</v>
      </c>
      <c r="I216" s="335"/>
      <c r="J216" s="335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35" t="s">
        <v>3596</v>
      </c>
      <c r="I217" s="335"/>
      <c r="J217" s="335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4"/>
  <sheetViews>
    <sheetView showGridLines="0" workbookViewId="0" topLeftCell="A73">
      <selection activeCell="I84" sqref="I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124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ROUND((SUM(BE81:BE93)),2)</f>
        <v>0</v>
      </c>
      <c r="G33" s="34"/>
      <c r="H33" s="34"/>
      <c r="I33" s="98">
        <v>0.21</v>
      </c>
      <c r="J33" s="97">
        <f>ROUND(((SUM(BE81:BE93))*I33),2)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ROUND((SUM(BF81:BF93)),2)</f>
        <v>0</v>
      </c>
      <c r="G34" s="34"/>
      <c r="H34" s="34"/>
      <c r="I34" s="98">
        <v>0.15</v>
      </c>
      <c r="J34" s="97">
        <f>ROUND(((SUM(BF81:BF93))*I34),2)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ROUND((SUM(BG81:BG93)),2)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ROUND((SUM(BH81:BH93)),2)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ROUND((SUM(BI81:BI93)),2)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VRN - Vedlejší rozpočtové náklady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Obrataň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124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129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130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27" t="str">
        <f>E7</f>
        <v>Novostavba budovy ZŠ Obrataň</v>
      </c>
      <c r="F71" s="328"/>
      <c r="G71" s="328"/>
      <c r="H71" s="328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123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22" t="str">
        <f>E9</f>
        <v>VRN - Vedlejší rozpočtové náklady</v>
      </c>
      <c r="F73" s="326"/>
      <c r="G73" s="326"/>
      <c r="H73" s="326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>Obrataň</v>
      </c>
      <c r="G75" s="34"/>
      <c r="H75" s="34"/>
      <c r="I75" s="29" t="s">
        <v>23</v>
      </c>
      <c r="J75" s="52" t="str">
        <f>IF(J12="","",J12)</f>
        <v>11. 1. 2021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4"/>
      <c r="E77" s="34"/>
      <c r="F77" s="27" t="str">
        <f>E15</f>
        <v>Obec Obrataň</v>
      </c>
      <c r="G77" s="34"/>
      <c r="H77" s="34"/>
      <c r="I77" s="29" t="s">
        <v>31</v>
      </c>
      <c r="J77" s="32" t="str">
        <f>E21</f>
        <v>Ing. Patrik Příhoda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4"/>
      <c r="E78" s="34"/>
      <c r="F78" s="27" t="str">
        <f>IF(E18="","",E18)</f>
        <v>Vyplň údaj</v>
      </c>
      <c r="G78" s="34"/>
      <c r="H78" s="34"/>
      <c r="I78" s="29" t="s">
        <v>34</v>
      </c>
      <c r="J78" s="32" t="str">
        <f>E24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131</v>
      </c>
      <c r="D80" s="119" t="s">
        <v>57</v>
      </c>
      <c r="E80" s="119" t="s">
        <v>53</v>
      </c>
      <c r="F80" s="119" t="s">
        <v>54</v>
      </c>
      <c r="G80" s="119" t="s">
        <v>132</v>
      </c>
      <c r="H80" s="119" t="s">
        <v>133</v>
      </c>
      <c r="I80" s="119" t="s">
        <v>134</v>
      </c>
      <c r="J80" s="120" t="s">
        <v>127</v>
      </c>
      <c r="K80" s="121" t="s">
        <v>135</v>
      </c>
      <c r="L80" s="122"/>
      <c r="M80" s="59" t="s">
        <v>3</v>
      </c>
      <c r="N80" s="60" t="s">
        <v>42</v>
      </c>
      <c r="O80" s="60" t="s">
        <v>136</v>
      </c>
      <c r="P80" s="60" t="s">
        <v>137</v>
      </c>
      <c r="Q80" s="60" t="s">
        <v>138</v>
      </c>
      <c r="R80" s="60" t="s">
        <v>139</v>
      </c>
      <c r="S80" s="60" t="s">
        <v>140</v>
      </c>
      <c r="T80" s="61" t="s">
        <v>141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142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</f>
        <v>0</v>
      </c>
      <c r="Q81" s="63"/>
      <c r="R81" s="124">
        <f>R82</f>
        <v>0</v>
      </c>
      <c r="S81" s="63"/>
      <c r="T81" s="12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71</v>
      </c>
      <c r="AU81" s="19" t="s">
        <v>128</v>
      </c>
      <c r="BK81" s="126">
        <f>BK82</f>
        <v>0</v>
      </c>
    </row>
    <row r="82" spans="2:63" s="12" customFormat="1" ht="25.9" customHeight="1">
      <c r="B82" s="127"/>
      <c r="D82" s="128" t="s">
        <v>71</v>
      </c>
      <c r="E82" s="129" t="s">
        <v>77</v>
      </c>
      <c r="F82" s="129" t="s">
        <v>78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</v>
      </c>
      <c r="S82" s="133"/>
      <c r="T82" s="135">
        <f>T83</f>
        <v>0</v>
      </c>
      <c r="AR82" s="128" t="s">
        <v>143</v>
      </c>
      <c r="AT82" s="136" t="s">
        <v>71</v>
      </c>
      <c r="AU82" s="136" t="s">
        <v>72</v>
      </c>
      <c r="AY82" s="128" t="s">
        <v>144</v>
      </c>
      <c r="BK82" s="137">
        <f>BK83</f>
        <v>0</v>
      </c>
    </row>
    <row r="83" spans="2:63" s="12" customFormat="1" ht="22.9" customHeight="1">
      <c r="B83" s="127"/>
      <c r="D83" s="128" t="s">
        <v>71</v>
      </c>
      <c r="E83" s="138" t="s">
        <v>145</v>
      </c>
      <c r="F83" s="138" t="s">
        <v>146</v>
      </c>
      <c r="I83" s="130"/>
      <c r="J83" s="139">
        <f>BK83</f>
        <v>0</v>
      </c>
      <c r="L83" s="127"/>
      <c r="M83" s="132"/>
      <c r="N83" s="133"/>
      <c r="O83" s="133"/>
      <c r="P83" s="134">
        <f>SUM(P84:P93)</f>
        <v>0</v>
      </c>
      <c r="Q83" s="133"/>
      <c r="R83" s="134">
        <f>SUM(R84:R93)</f>
        <v>0</v>
      </c>
      <c r="S83" s="133"/>
      <c r="T83" s="135">
        <f>SUM(T84:T93)</f>
        <v>0</v>
      </c>
      <c r="AR83" s="128" t="s">
        <v>143</v>
      </c>
      <c r="AT83" s="136" t="s">
        <v>71</v>
      </c>
      <c r="AU83" s="136" t="s">
        <v>80</v>
      </c>
      <c r="AY83" s="128" t="s">
        <v>144</v>
      </c>
      <c r="BK83" s="137">
        <f>SUM(BK84:BK93)</f>
        <v>0</v>
      </c>
    </row>
    <row r="84" spans="1:65" s="2" customFormat="1" ht="16.5" customHeight="1">
      <c r="A84" s="34"/>
      <c r="B84" s="140"/>
      <c r="C84" s="141" t="s">
        <v>80</v>
      </c>
      <c r="D84" s="141" t="s">
        <v>147</v>
      </c>
      <c r="E84" s="142" t="s">
        <v>148</v>
      </c>
      <c r="F84" s="143" t="s">
        <v>149</v>
      </c>
      <c r="G84" s="144" t="s">
        <v>150</v>
      </c>
      <c r="H84" s="145">
        <v>1</v>
      </c>
      <c r="I84" s="146"/>
      <c r="J84" s="147">
        <f aca="true" t="shared" si="0" ref="J84:J93"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 aca="true" t="shared" si="1" ref="P84:P93">O84*H84</f>
        <v>0</v>
      </c>
      <c r="Q84" s="151">
        <v>0</v>
      </c>
      <c r="R84" s="151">
        <f aca="true" t="shared" si="2" ref="R84:R93">Q84*H84</f>
        <v>0</v>
      </c>
      <c r="S84" s="151">
        <v>0</v>
      </c>
      <c r="T84" s="152">
        <f aca="true" t="shared" si="3" ref="T84:T93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151</v>
      </c>
      <c r="AT84" s="153" t="s">
        <v>147</v>
      </c>
      <c r="AU84" s="153" t="s">
        <v>82</v>
      </c>
      <c r="AY84" s="19" t="s">
        <v>144</v>
      </c>
      <c r="BE84" s="154">
        <f aca="true" t="shared" si="4" ref="BE84:BE93">IF(N84="základní",J84,0)</f>
        <v>0</v>
      </c>
      <c r="BF84" s="154">
        <f aca="true" t="shared" si="5" ref="BF84:BF93">IF(N84="snížená",J84,0)</f>
        <v>0</v>
      </c>
      <c r="BG84" s="154">
        <f aca="true" t="shared" si="6" ref="BG84:BG93">IF(N84="zákl. přenesená",J84,0)</f>
        <v>0</v>
      </c>
      <c r="BH84" s="154">
        <f aca="true" t="shared" si="7" ref="BH84:BH93">IF(N84="sníž. přenesená",J84,0)</f>
        <v>0</v>
      </c>
      <c r="BI84" s="154">
        <f aca="true" t="shared" si="8" ref="BI84:BI93">IF(N84="nulová",J84,0)</f>
        <v>0</v>
      </c>
      <c r="BJ84" s="19" t="s">
        <v>80</v>
      </c>
      <c r="BK84" s="154">
        <f aca="true" t="shared" si="9" ref="BK84:BK93">ROUND(I84*H84,2)</f>
        <v>0</v>
      </c>
      <c r="BL84" s="19" t="s">
        <v>151</v>
      </c>
      <c r="BM84" s="153" t="s">
        <v>152</v>
      </c>
    </row>
    <row r="85" spans="1:65" s="2" customFormat="1" ht="16.5" customHeight="1">
      <c r="A85" s="34"/>
      <c r="B85" s="140"/>
      <c r="C85" s="141" t="s">
        <v>82</v>
      </c>
      <c r="D85" s="141" t="s">
        <v>147</v>
      </c>
      <c r="E85" s="142" t="s">
        <v>153</v>
      </c>
      <c r="F85" s="143" t="s">
        <v>154</v>
      </c>
      <c r="G85" s="144" t="s">
        <v>150</v>
      </c>
      <c r="H85" s="145">
        <v>1</v>
      </c>
      <c r="I85" s="146"/>
      <c r="J85" s="147">
        <f t="shared" si="0"/>
        <v>0</v>
      </c>
      <c r="K85" s="148"/>
      <c r="L85" s="35"/>
      <c r="M85" s="149" t="s">
        <v>3</v>
      </c>
      <c r="N85" s="150" t="s">
        <v>43</v>
      </c>
      <c r="O85" s="55"/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151</v>
      </c>
      <c r="AT85" s="153" t="s">
        <v>147</v>
      </c>
      <c r="AU85" s="153" t="s">
        <v>82</v>
      </c>
      <c r="AY85" s="19" t="s">
        <v>144</v>
      </c>
      <c r="BE85" s="154">
        <f t="shared" si="4"/>
        <v>0</v>
      </c>
      <c r="BF85" s="154">
        <f t="shared" si="5"/>
        <v>0</v>
      </c>
      <c r="BG85" s="154">
        <f t="shared" si="6"/>
        <v>0</v>
      </c>
      <c r="BH85" s="154">
        <f t="shared" si="7"/>
        <v>0</v>
      </c>
      <c r="BI85" s="154">
        <f t="shared" si="8"/>
        <v>0</v>
      </c>
      <c r="BJ85" s="19" t="s">
        <v>80</v>
      </c>
      <c r="BK85" s="154">
        <f t="shared" si="9"/>
        <v>0</v>
      </c>
      <c r="BL85" s="19" t="s">
        <v>151</v>
      </c>
      <c r="BM85" s="153" t="s">
        <v>155</v>
      </c>
    </row>
    <row r="86" spans="1:65" s="2" customFormat="1" ht="16.5" customHeight="1">
      <c r="A86" s="34"/>
      <c r="B86" s="140"/>
      <c r="C86" s="141" t="s">
        <v>156</v>
      </c>
      <c r="D86" s="141" t="s">
        <v>147</v>
      </c>
      <c r="E86" s="142" t="s">
        <v>157</v>
      </c>
      <c r="F86" s="143" t="s">
        <v>158</v>
      </c>
      <c r="G86" s="144" t="s">
        <v>150</v>
      </c>
      <c r="H86" s="145">
        <v>1</v>
      </c>
      <c r="I86" s="146"/>
      <c r="J86" s="147">
        <f t="shared" si="0"/>
        <v>0</v>
      </c>
      <c r="K86" s="148"/>
      <c r="L86" s="35"/>
      <c r="M86" s="149" t="s">
        <v>3</v>
      </c>
      <c r="N86" s="150" t="s">
        <v>43</v>
      </c>
      <c r="O86" s="55"/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151</v>
      </c>
      <c r="AT86" s="153" t="s">
        <v>147</v>
      </c>
      <c r="AU86" s="153" t="s">
        <v>82</v>
      </c>
      <c r="AY86" s="19" t="s">
        <v>144</v>
      </c>
      <c r="BE86" s="154">
        <f t="shared" si="4"/>
        <v>0</v>
      </c>
      <c r="BF86" s="154">
        <f t="shared" si="5"/>
        <v>0</v>
      </c>
      <c r="BG86" s="154">
        <f t="shared" si="6"/>
        <v>0</v>
      </c>
      <c r="BH86" s="154">
        <f t="shared" si="7"/>
        <v>0</v>
      </c>
      <c r="BI86" s="154">
        <f t="shared" si="8"/>
        <v>0</v>
      </c>
      <c r="BJ86" s="19" t="s">
        <v>80</v>
      </c>
      <c r="BK86" s="154">
        <f t="shared" si="9"/>
        <v>0</v>
      </c>
      <c r="BL86" s="19" t="s">
        <v>151</v>
      </c>
      <c r="BM86" s="153" t="s">
        <v>159</v>
      </c>
    </row>
    <row r="87" spans="1:65" s="2" customFormat="1" ht="16.5" customHeight="1">
      <c r="A87" s="34"/>
      <c r="B87" s="140"/>
      <c r="C87" s="141" t="s">
        <v>160</v>
      </c>
      <c r="D87" s="141" t="s">
        <v>147</v>
      </c>
      <c r="E87" s="142" t="s">
        <v>161</v>
      </c>
      <c r="F87" s="143" t="s">
        <v>162</v>
      </c>
      <c r="G87" s="144" t="s">
        <v>150</v>
      </c>
      <c r="H87" s="145">
        <v>1</v>
      </c>
      <c r="I87" s="146"/>
      <c r="J87" s="147">
        <f t="shared" si="0"/>
        <v>0</v>
      </c>
      <c r="K87" s="148"/>
      <c r="L87" s="35"/>
      <c r="M87" s="149" t="s">
        <v>3</v>
      </c>
      <c r="N87" s="150" t="s">
        <v>43</v>
      </c>
      <c r="O87" s="55"/>
      <c r="P87" s="151">
        <f t="shared" si="1"/>
        <v>0</v>
      </c>
      <c r="Q87" s="151">
        <v>0</v>
      </c>
      <c r="R87" s="151">
        <f t="shared" si="2"/>
        <v>0</v>
      </c>
      <c r="S87" s="151">
        <v>0</v>
      </c>
      <c r="T87" s="152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151</v>
      </c>
      <c r="AT87" s="153" t="s">
        <v>147</v>
      </c>
      <c r="AU87" s="153" t="s">
        <v>82</v>
      </c>
      <c r="AY87" s="19" t="s">
        <v>144</v>
      </c>
      <c r="BE87" s="154">
        <f t="shared" si="4"/>
        <v>0</v>
      </c>
      <c r="BF87" s="154">
        <f t="shared" si="5"/>
        <v>0</v>
      </c>
      <c r="BG87" s="154">
        <f t="shared" si="6"/>
        <v>0</v>
      </c>
      <c r="BH87" s="154">
        <f t="shared" si="7"/>
        <v>0</v>
      </c>
      <c r="BI87" s="154">
        <f t="shared" si="8"/>
        <v>0</v>
      </c>
      <c r="BJ87" s="19" t="s">
        <v>80</v>
      </c>
      <c r="BK87" s="154">
        <f t="shared" si="9"/>
        <v>0</v>
      </c>
      <c r="BL87" s="19" t="s">
        <v>151</v>
      </c>
      <c r="BM87" s="153" t="s">
        <v>163</v>
      </c>
    </row>
    <row r="88" spans="1:65" s="2" customFormat="1" ht="16.5" customHeight="1">
      <c r="A88" s="34"/>
      <c r="B88" s="140"/>
      <c r="C88" s="141" t="s">
        <v>143</v>
      </c>
      <c r="D88" s="141" t="s">
        <v>147</v>
      </c>
      <c r="E88" s="142" t="s">
        <v>164</v>
      </c>
      <c r="F88" s="143" t="s">
        <v>165</v>
      </c>
      <c r="G88" s="144" t="s">
        <v>150</v>
      </c>
      <c r="H88" s="145">
        <v>1</v>
      </c>
      <c r="I88" s="146"/>
      <c r="J88" s="147">
        <f t="shared" si="0"/>
        <v>0</v>
      </c>
      <c r="K88" s="148"/>
      <c r="L88" s="35"/>
      <c r="M88" s="149" t="s">
        <v>3</v>
      </c>
      <c r="N88" s="150" t="s">
        <v>43</v>
      </c>
      <c r="O88" s="55"/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151</v>
      </c>
      <c r="AT88" s="153" t="s">
        <v>147</v>
      </c>
      <c r="AU88" s="153" t="s">
        <v>82</v>
      </c>
      <c r="AY88" s="19" t="s">
        <v>144</v>
      </c>
      <c r="BE88" s="154">
        <f t="shared" si="4"/>
        <v>0</v>
      </c>
      <c r="BF88" s="154">
        <f t="shared" si="5"/>
        <v>0</v>
      </c>
      <c r="BG88" s="154">
        <f t="shared" si="6"/>
        <v>0</v>
      </c>
      <c r="BH88" s="154">
        <f t="shared" si="7"/>
        <v>0</v>
      </c>
      <c r="BI88" s="154">
        <f t="shared" si="8"/>
        <v>0</v>
      </c>
      <c r="BJ88" s="19" t="s">
        <v>80</v>
      </c>
      <c r="BK88" s="154">
        <f t="shared" si="9"/>
        <v>0</v>
      </c>
      <c r="BL88" s="19" t="s">
        <v>151</v>
      </c>
      <c r="BM88" s="153" t="s">
        <v>166</v>
      </c>
    </row>
    <row r="89" spans="1:65" s="2" customFormat="1" ht="16.5" customHeight="1">
      <c r="A89" s="34"/>
      <c r="B89" s="140"/>
      <c r="C89" s="141" t="s">
        <v>167</v>
      </c>
      <c r="D89" s="141" t="s">
        <v>147</v>
      </c>
      <c r="E89" s="142" t="s">
        <v>168</v>
      </c>
      <c r="F89" s="143" t="s">
        <v>169</v>
      </c>
      <c r="G89" s="144" t="s">
        <v>150</v>
      </c>
      <c r="H89" s="145">
        <v>1</v>
      </c>
      <c r="I89" s="146"/>
      <c r="J89" s="147">
        <f t="shared" si="0"/>
        <v>0</v>
      </c>
      <c r="K89" s="148"/>
      <c r="L89" s="35"/>
      <c r="M89" s="149" t="s">
        <v>3</v>
      </c>
      <c r="N89" s="150" t="s">
        <v>43</v>
      </c>
      <c r="O89" s="55"/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3" t="s">
        <v>151</v>
      </c>
      <c r="AT89" s="153" t="s">
        <v>147</v>
      </c>
      <c r="AU89" s="153" t="s">
        <v>82</v>
      </c>
      <c r="AY89" s="19" t="s">
        <v>144</v>
      </c>
      <c r="BE89" s="154">
        <f t="shared" si="4"/>
        <v>0</v>
      </c>
      <c r="BF89" s="154">
        <f t="shared" si="5"/>
        <v>0</v>
      </c>
      <c r="BG89" s="154">
        <f t="shared" si="6"/>
        <v>0</v>
      </c>
      <c r="BH89" s="154">
        <f t="shared" si="7"/>
        <v>0</v>
      </c>
      <c r="BI89" s="154">
        <f t="shared" si="8"/>
        <v>0</v>
      </c>
      <c r="BJ89" s="19" t="s">
        <v>80</v>
      </c>
      <c r="BK89" s="154">
        <f t="shared" si="9"/>
        <v>0</v>
      </c>
      <c r="BL89" s="19" t="s">
        <v>151</v>
      </c>
      <c r="BM89" s="153" t="s">
        <v>170</v>
      </c>
    </row>
    <row r="90" spans="1:65" s="2" customFormat="1" ht="16.5" customHeight="1">
      <c r="A90" s="34"/>
      <c r="B90" s="140"/>
      <c r="C90" s="141" t="s">
        <v>171</v>
      </c>
      <c r="D90" s="141" t="s">
        <v>147</v>
      </c>
      <c r="E90" s="142" t="s">
        <v>172</v>
      </c>
      <c r="F90" s="143" t="s">
        <v>173</v>
      </c>
      <c r="G90" s="144" t="s">
        <v>150</v>
      </c>
      <c r="H90" s="145">
        <v>1</v>
      </c>
      <c r="I90" s="146"/>
      <c r="J90" s="147">
        <f t="shared" si="0"/>
        <v>0</v>
      </c>
      <c r="K90" s="148"/>
      <c r="L90" s="35"/>
      <c r="M90" s="149" t="s">
        <v>3</v>
      </c>
      <c r="N90" s="150" t="s">
        <v>43</v>
      </c>
      <c r="O90" s="55"/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151</v>
      </c>
      <c r="AT90" s="153" t="s">
        <v>147</v>
      </c>
      <c r="AU90" s="153" t="s">
        <v>82</v>
      </c>
      <c r="AY90" s="19" t="s">
        <v>144</v>
      </c>
      <c r="BE90" s="154">
        <f t="shared" si="4"/>
        <v>0</v>
      </c>
      <c r="BF90" s="154">
        <f t="shared" si="5"/>
        <v>0</v>
      </c>
      <c r="BG90" s="154">
        <f t="shared" si="6"/>
        <v>0</v>
      </c>
      <c r="BH90" s="154">
        <f t="shared" si="7"/>
        <v>0</v>
      </c>
      <c r="BI90" s="154">
        <f t="shared" si="8"/>
        <v>0</v>
      </c>
      <c r="BJ90" s="19" t="s">
        <v>80</v>
      </c>
      <c r="BK90" s="154">
        <f t="shared" si="9"/>
        <v>0</v>
      </c>
      <c r="BL90" s="19" t="s">
        <v>151</v>
      </c>
      <c r="BM90" s="153" t="s">
        <v>174</v>
      </c>
    </row>
    <row r="91" spans="1:65" s="2" customFormat="1" ht="16.5" customHeight="1">
      <c r="A91" s="34"/>
      <c r="B91" s="140"/>
      <c r="C91" s="141" t="s">
        <v>175</v>
      </c>
      <c r="D91" s="141" t="s">
        <v>147</v>
      </c>
      <c r="E91" s="142" t="s">
        <v>176</v>
      </c>
      <c r="F91" s="143" t="s">
        <v>177</v>
      </c>
      <c r="G91" s="144" t="s">
        <v>150</v>
      </c>
      <c r="H91" s="145">
        <v>1</v>
      </c>
      <c r="I91" s="146"/>
      <c r="J91" s="147">
        <f t="shared" si="0"/>
        <v>0</v>
      </c>
      <c r="K91" s="148"/>
      <c r="L91" s="35"/>
      <c r="M91" s="149" t="s">
        <v>3</v>
      </c>
      <c r="N91" s="150" t="s">
        <v>43</v>
      </c>
      <c r="O91" s="55"/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151</v>
      </c>
      <c r="AT91" s="153" t="s">
        <v>147</v>
      </c>
      <c r="AU91" s="153" t="s">
        <v>82</v>
      </c>
      <c r="AY91" s="19" t="s">
        <v>144</v>
      </c>
      <c r="BE91" s="154">
        <f t="shared" si="4"/>
        <v>0</v>
      </c>
      <c r="BF91" s="154">
        <f t="shared" si="5"/>
        <v>0</v>
      </c>
      <c r="BG91" s="154">
        <f t="shared" si="6"/>
        <v>0</v>
      </c>
      <c r="BH91" s="154">
        <f t="shared" si="7"/>
        <v>0</v>
      </c>
      <c r="BI91" s="154">
        <f t="shared" si="8"/>
        <v>0</v>
      </c>
      <c r="BJ91" s="19" t="s">
        <v>80</v>
      </c>
      <c r="BK91" s="154">
        <f t="shared" si="9"/>
        <v>0</v>
      </c>
      <c r="BL91" s="19" t="s">
        <v>151</v>
      </c>
      <c r="BM91" s="153" t="s">
        <v>178</v>
      </c>
    </row>
    <row r="92" spans="1:65" s="2" customFormat="1" ht="16.5" customHeight="1">
      <c r="A92" s="34"/>
      <c r="B92" s="140"/>
      <c r="C92" s="141" t="s">
        <v>179</v>
      </c>
      <c r="D92" s="141" t="s">
        <v>147</v>
      </c>
      <c r="E92" s="142" t="s">
        <v>180</v>
      </c>
      <c r="F92" s="143" t="s">
        <v>181</v>
      </c>
      <c r="G92" s="144" t="s">
        <v>150</v>
      </c>
      <c r="H92" s="145">
        <v>1</v>
      </c>
      <c r="I92" s="146"/>
      <c r="J92" s="147">
        <f t="shared" si="0"/>
        <v>0</v>
      </c>
      <c r="K92" s="148"/>
      <c r="L92" s="35"/>
      <c r="M92" s="149" t="s">
        <v>3</v>
      </c>
      <c r="N92" s="150" t="s">
        <v>43</v>
      </c>
      <c r="O92" s="55"/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3" t="s">
        <v>151</v>
      </c>
      <c r="AT92" s="153" t="s">
        <v>147</v>
      </c>
      <c r="AU92" s="153" t="s">
        <v>82</v>
      </c>
      <c r="AY92" s="19" t="s">
        <v>144</v>
      </c>
      <c r="BE92" s="154">
        <f t="shared" si="4"/>
        <v>0</v>
      </c>
      <c r="BF92" s="154">
        <f t="shared" si="5"/>
        <v>0</v>
      </c>
      <c r="BG92" s="154">
        <f t="shared" si="6"/>
        <v>0</v>
      </c>
      <c r="BH92" s="154">
        <f t="shared" si="7"/>
        <v>0</v>
      </c>
      <c r="BI92" s="154">
        <f t="shared" si="8"/>
        <v>0</v>
      </c>
      <c r="BJ92" s="19" t="s">
        <v>80</v>
      </c>
      <c r="BK92" s="154">
        <f t="shared" si="9"/>
        <v>0</v>
      </c>
      <c r="BL92" s="19" t="s">
        <v>151</v>
      </c>
      <c r="BM92" s="153" t="s">
        <v>182</v>
      </c>
    </row>
    <row r="93" spans="1:65" s="2" customFormat="1" ht="16.5" customHeight="1">
      <c r="A93" s="34"/>
      <c r="B93" s="140"/>
      <c r="C93" s="141" t="s">
        <v>183</v>
      </c>
      <c r="D93" s="141" t="s">
        <v>147</v>
      </c>
      <c r="E93" s="142" t="s">
        <v>184</v>
      </c>
      <c r="F93" s="143" t="s">
        <v>185</v>
      </c>
      <c r="G93" s="144" t="s">
        <v>150</v>
      </c>
      <c r="H93" s="145">
        <v>1</v>
      </c>
      <c r="I93" s="146"/>
      <c r="J93" s="147">
        <f t="shared" si="0"/>
        <v>0</v>
      </c>
      <c r="K93" s="148"/>
      <c r="L93" s="35"/>
      <c r="M93" s="155" t="s">
        <v>3</v>
      </c>
      <c r="N93" s="156" t="s">
        <v>43</v>
      </c>
      <c r="O93" s="157"/>
      <c r="P93" s="158">
        <f t="shared" si="1"/>
        <v>0</v>
      </c>
      <c r="Q93" s="158">
        <v>0</v>
      </c>
      <c r="R93" s="158">
        <f t="shared" si="2"/>
        <v>0</v>
      </c>
      <c r="S93" s="158">
        <v>0</v>
      </c>
      <c r="T93" s="159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151</v>
      </c>
      <c r="AT93" s="153" t="s">
        <v>147</v>
      </c>
      <c r="AU93" s="153" t="s">
        <v>82</v>
      </c>
      <c r="AY93" s="19" t="s">
        <v>144</v>
      </c>
      <c r="BE93" s="154">
        <f t="shared" si="4"/>
        <v>0</v>
      </c>
      <c r="BF93" s="154">
        <f t="shared" si="5"/>
        <v>0</v>
      </c>
      <c r="BG93" s="154">
        <f t="shared" si="6"/>
        <v>0</v>
      </c>
      <c r="BH93" s="154">
        <f t="shared" si="7"/>
        <v>0</v>
      </c>
      <c r="BI93" s="154">
        <f t="shared" si="8"/>
        <v>0</v>
      </c>
      <c r="BJ93" s="19" t="s">
        <v>80</v>
      </c>
      <c r="BK93" s="154">
        <f t="shared" si="9"/>
        <v>0</v>
      </c>
      <c r="BL93" s="19" t="s">
        <v>151</v>
      </c>
      <c r="BM93" s="153" t="s">
        <v>186</v>
      </c>
    </row>
    <row r="94" spans="1:31" s="2" customFormat="1" ht="6.95" customHeight="1">
      <c r="A94" s="34"/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35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</sheetData>
  <sheetProtection algorithmName="SHA-512" hashValue="yE4HSxrVFcWuxP4fnUqZTZqO4rgL7cs+ooRIBY8l8cU+cP8Nm7CdOvv3uHLoPVP6qqPoOlKZv1sSWXdaquumpg==" saltValue="KwtRCWU5YRqEt+5aIZE3bg==" spinCount="100000" sheet="1" objects="1" scenarios="1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187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ROUND(J105,2)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ROUND((SUM(BE105:BE844)),2)</f>
        <v>0</v>
      </c>
      <c r="G33" s="34"/>
      <c r="H33" s="34"/>
      <c r="I33" s="98">
        <v>0.21</v>
      </c>
      <c r="J33" s="97">
        <f>ROUND(((SUM(BE105:BE844))*I33),2)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ROUND((SUM(BF105:BF844)),2)</f>
        <v>0</v>
      </c>
      <c r="G34" s="34"/>
      <c r="H34" s="34"/>
      <c r="I34" s="98">
        <v>0.15</v>
      </c>
      <c r="J34" s="97">
        <f>ROUND(((SUM(BF105:BF844))*I34),2)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ROUND((SUM(BG105:BG844)),2)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ROUND((SUM(BH105:BH844)),2)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ROUND((SUM(BI105:BI844)),2)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01 - Stavební část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Obrataň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J105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188</v>
      </c>
      <c r="E60" s="110"/>
      <c r="F60" s="110"/>
      <c r="G60" s="110"/>
      <c r="H60" s="110"/>
      <c r="I60" s="110"/>
      <c r="J60" s="111">
        <f>J106</f>
        <v>0</v>
      </c>
      <c r="L60" s="108"/>
    </row>
    <row r="61" spans="2:12" s="10" customFormat="1" ht="19.9" customHeight="1">
      <c r="B61" s="112"/>
      <c r="D61" s="113" t="s">
        <v>189</v>
      </c>
      <c r="E61" s="114"/>
      <c r="F61" s="114"/>
      <c r="G61" s="114"/>
      <c r="H61" s="114"/>
      <c r="I61" s="114"/>
      <c r="J61" s="115">
        <f>J107</f>
        <v>0</v>
      </c>
      <c r="L61" s="112"/>
    </row>
    <row r="62" spans="2:12" s="10" customFormat="1" ht="19.9" customHeight="1">
      <c r="B62" s="112"/>
      <c r="D62" s="113" t="s">
        <v>190</v>
      </c>
      <c r="E62" s="114"/>
      <c r="F62" s="114"/>
      <c r="G62" s="114"/>
      <c r="H62" s="114"/>
      <c r="I62" s="114"/>
      <c r="J62" s="115">
        <f>J158</f>
        <v>0</v>
      </c>
      <c r="L62" s="112"/>
    </row>
    <row r="63" spans="2:12" s="10" customFormat="1" ht="19.9" customHeight="1">
      <c r="B63" s="112"/>
      <c r="D63" s="113" t="s">
        <v>191</v>
      </c>
      <c r="E63" s="114"/>
      <c r="F63" s="114"/>
      <c r="G63" s="114"/>
      <c r="H63" s="114"/>
      <c r="I63" s="114"/>
      <c r="J63" s="115">
        <f>J206</f>
        <v>0</v>
      </c>
      <c r="L63" s="112"/>
    </row>
    <row r="64" spans="2:12" s="10" customFormat="1" ht="19.9" customHeight="1">
      <c r="B64" s="112"/>
      <c r="D64" s="113" t="s">
        <v>192</v>
      </c>
      <c r="E64" s="114"/>
      <c r="F64" s="114"/>
      <c r="G64" s="114"/>
      <c r="H64" s="114"/>
      <c r="I64" s="114"/>
      <c r="J64" s="115">
        <f>J267</f>
        <v>0</v>
      </c>
      <c r="L64" s="112"/>
    </row>
    <row r="65" spans="2:12" s="10" customFormat="1" ht="19.9" customHeight="1">
      <c r="B65" s="112"/>
      <c r="D65" s="113" t="s">
        <v>193</v>
      </c>
      <c r="E65" s="114"/>
      <c r="F65" s="114"/>
      <c r="G65" s="114"/>
      <c r="H65" s="114"/>
      <c r="I65" s="114"/>
      <c r="J65" s="115">
        <f>J308</f>
        <v>0</v>
      </c>
      <c r="L65" s="112"/>
    </row>
    <row r="66" spans="2:12" s="10" customFormat="1" ht="19.9" customHeight="1">
      <c r="B66" s="112"/>
      <c r="D66" s="113" t="s">
        <v>194</v>
      </c>
      <c r="E66" s="114"/>
      <c r="F66" s="114"/>
      <c r="G66" s="114"/>
      <c r="H66" s="114"/>
      <c r="I66" s="114"/>
      <c r="J66" s="115">
        <f>J316</f>
        <v>0</v>
      </c>
      <c r="L66" s="112"/>
    </row>
    <row r="67" spans="2:12" s="10" customFormat="1" ht="19.9" customHeight="1">
      <c r="B67" s="112"/>
      <c r="D67" s="113" t="s">
        <v>195</v>
      </c>
      <c r="E67" s="114"/>
      <c r="F67" s="114"/>
      <c r="G67" s="114"/>
      <c r="H67" s="114"/>
      <c r="I67" s="114"/>
      <c r="J67" s="115">
        <f>J416</f>
        <v>0</v>
      </c>
      <c r="L67" s="112"/>
    </row>
    <row r="68" spans="2:12" s="10" customFormat="1" ht="19.9" customHeight="1">
      <c r="B68" s="112"/>
      <c r="D68" s="113" t="s">
        <v>196</v>
      </c>
      <c r="E68" s="114"/>
      <c r="F68" s="114"/>
      <c r="G68" s="114"/>
      <c r="H68" s="114"/>
      <c r="I68" s="114"/>
      <c r="J68" s="115">
        <f>J445</f>
        <v>0</v>
      </c>
      <c r="L68" s="112"/>
    </row>
    <row r="69" spans="2:12" s="10" customFormat="1" ht="19.9" customHeight="1">
      <c r="B69" s="112"/>
      <c r="D69" s="113" t="s">
        <v>197</v>
      </c>
      <c r="E69" s="114"/>
      <c r="F69" s="114"/>
      <c r="G69" s="114"/>
      <c r="H69" s="114"/>
      <c r="I69" s="114"/>
      <c r="J69" s="115">
        <f>J451</f>
        <v>0</v>
      </c>
      <c r="L69" s="112"/>
    </row>
    <row r="70" spans="2:12" s="9" customFormat="1" ht="24.95" customHeight="1">
      <c r="B70" s="108"/>
      <c r="D70" s="109" t="s">
        <v>198</v>
      </c>
      <c r="E70" s="110"/>
      <c r="F70" s="110"/>
      <c r="G70" s="110"/>
      <c r="H70" s="110"/>
      <c r="I70" s="110"/>
      <c r="J70" s="111">
        <f>J453</f>
        <v>0</v>
      </c>
      <c r="L70" s="108"/>
    </row>
    <row r="71" spans="2:12" s="10" customFormat="1" ht="19.9" customHeight="1">
      <c r="B71" s="112"/>
      <c r="D71" s="113" t="s">
        <v>199</v>
      </c>
      <c r="E71" s="114"/>
      <c r="F71" s="114"/>
      <c r="G71" s="114"/>
      <c r="H71" s="114"/>
      <c r="I71" s="114"/>
      <c r="J71" s="115">
        <f>J454</f>
        <v>0</v>
      </c>
      <c r="L71" s="112"/>
    </row>
    <row r="72" spans="2:12" s="10" customFormat="1" ht="19.9" customHeight="1">
      <c r="B72" s="112"/>
      <c r="D72" s="113" t="s">
        <v>200</v>
      </c>
      <c r="E72" s="114"/>
      <c r="F72" s="114"/>
      <c r="G72" s="114"/>
      <c r="H72" s="114"/>
      <c r="I72" s="114"/>
      <c r="J72" s="115">
        <f>J476</f>
        <v>0</v>
      </c>
      <c r="L72" s="112"/>
    </row>
    <row r="73" spans="2:12" s="10" customFormat="1" ht="19.9" customHeight="1">
      <c r="B73" s="112"/>
      <c r="D73" s="113" t="s">
        <v>201</v>
      </c>
      <c r="E73" s="114"/>
      <c r="F73" s="114"/>
      <c r="G73" s="114"/>
      <c r="H73" s="114"/>
      <c r="I73" s="114"/>
      <c r="J73" s="115">
        <f>J491</f>
        <v>0</v>
      </c>
      <c r="L73" s="112"/>
    </row>
    <row r="74" spans="2:12" s="10" customFormat="1" ht="19.9" customHeight="1">
      <c r="B74" s="112"/>
      <c r="D74" s="113" t="s">
        <v>202</v>
      </c>
      <c r="E74" s="114"/>
      <c r="F74" s="114"/>
      <c r="G74" s="114"/>
      <c r="H74" s="114"/>
      <c r="I74" s="114"/>
      <c r="J74" s="115">
        <f>J513</f>
        <v>0</v>
      </c>
      <c r="L74" s="112"/>
    </row>
    <row r="75" spans="2:12" s="10" customFormat="1" ht="19.9" customHeight="1">
      <c r="B75" s="112"/>
      <c r="D75" s="113" t="s">
        <v>203</v>
      </c>
      <c r="E75" s="114"/>
      <c r="F75" s="114"/>
      <c r="G75" s="114"/>
      <c r="H75" s="114"/>
      <c r="I75" s="114"/>
      <c r="J75" s="115">
        <f>J595</f>
        <v>0</v>
      </c>
      <c r="L75" s="112"/>
    </row>
    <row r="76" spans="2:12" s="10" customFormat="1" ht="19.9" customHeight="1">
      <c r="B76" s="112"/>
      <c r="D76" s="113" t="s">
        <v>204</v>
      </c>
      <c r="E76" s="114"/>
      <c r="F76" s="114"/>
      <c r="G76" s="114"/>
      <c r="H76" s="114"/>
      <c r="I76" s="114"/>
      <c r="J76" s="115">
        <f>J608</f>
        <v>0</v>
      </c>
      <c r="L76" s="112"/>
    </row>
    <row r="77" spans="2:12" s="10" customFormat="1" ht="19.9" customHeight="1">
      <c r="B77" s="112"/>
      <c r="D77" s="113" t="s">
        <v>205</v>
      </c>
      <c r="E77" s="114"/>
      <c r="F77" s="114"/>
      <c r="G77" s="114"/>
      <c r="H77" s="114"/>
      <c r="I77" s="114"/>
      <c r="J77" s="115">
        <f>J621</f>
        <v>0</v>
      </c>
      <c r="L77" s="112"/>
    </row>
    <row r="78" spans="2:12" s="10" customFormat="1" ht="19.9" customHeight="1">
      <c r="B78" s="112"/>
      <c r="D78" s="113" t="s">
        <v>206</v>
      </c>
      <c r="E78" s="114"/>
      <c r="F78" s="114"/>
      <c r="G78" s="114"/>
      <c r="H78" s="114"/>
      <c r="I78" s="114"/>
      <c r="J78" s="115">
        <f>J668</f>
        <v>0</v>
      </c>
      <c r="L78" s="112"/>
    </row>
    <row r="79" spans="2:12" s="10" customFormat="1" ht="19.9" customHeight="1">
      <c r="B79" s="112"/>
      <c r="D79" s="113" t="s">
        <v>207</v>
      </c>
      <c r="E79" s="114"/>
      <c r="F79" s="114"/>
      <c r="G79" s="114"/>
      <c r="H79" s="114"/>
      <c r="I79" s="114"/>
      <c r="J79" s="115">
        <f>J719</f>
        <v>0</v>
      </c>
      <c r="L79" s="112"/>
    </row>
    <row r="80" spans="2:12" s="10" customFormat="1" ht="19.9" customHeight="1">
      <c r="B80" s="112"/>
      <c r="D80" s="113" t="s">
        <v>208</v>
      </c>
      <c r="E80" s="114"/>
      <c r="F80" s="114"/>
      <c r="G80" s="114"/>
      <c r="H80" s="114"/>
      <c r="I80" s="114"/>
      <c r="J80" s="115">
        <f>J731</f>
        <v>0</v>
      </c>
      <c r="L80" s="112"/>
    </row>
    <row r="81" spans="2:12" s="10" customFormat="1" ht="19.9" customHeight="1">
      <c r="B81" s="112"/>
      <c r="D81" s="113" t="s">
        <v>209</v>
      </c>
      <c r="E81" s="114"/>
      <c r="F81" s="114"/>
      <c r="G81" s="114"/>
      <c r="H81" s="114"/>
      <c r="I81" s="114"/>
      <c r="J81" s="115">
        <f>J765</f>
        <v>0</v>
      </c>
      <c r="L81" s="112"/>
    </row>
    <row r="82" spans="2:12" s="10" customFormat="1" ht="19.9" customHeight="1">
      <c r="B82" s="112"/>
      <c r="D82" s="113" t="s">
        <v>210</v>
      </c>
      <c r="E82" s="114"/>
      <c r="F82" s="114"/>
      <c r="G82" s="114"/>
      <c r="H82" s="114"/>
      <c r="I82" s="114"/>
      <c r="J82" s="115">
        <f>J782</f>
        <v>0</v>
      </c>
      <c r="L82" s="112"/>
    </row>
    <row r="83" spans="2:12" s="10" customFormat="1" ht="19.9" customHeight="1">
      <c r="B83" s="112"/>
      <c r="D83" s="113" t="s">
        <v>211</v>
      </c>
      <c r="E83" s="114"/>
      <c r="F83" s="114"/>
      <c r="G83" s="114"/>
      <c r="H83" s="114"/>
      <c r="I83" s="114"/>
      <c r="J83" s="115">
        <f>J826</f>
        <v>0</v>
      </c>
      <c r="L83" s="112"/>
    </row>
    <row r="84" spans="2:12" s="10" customFormat="1" ht="19.9" customHeight="1">
      <c r="B84" s="112"/>
      <c r="D84" s="113" t="s">
        <v>212</v>
      </c>
      <c r="E84" s="114"/>
      <c r="F84" s="114"/>
      <c r="G84" s="114"/>
      <c r="H84" s="114"/>
      <c r="I84" s="114"/>
      <c r="J84" s="115">
        <f>J835</f>
        <v>0</v>
      </c>
      <c r="L84" s="112"/>
    </row>
    <row r="85" spans="2:12" s="10" customFormat="1" ht="19.9" customHeight="1">
      <c r="B85" s="112"/>
      <c r="D85" s="113" t="s">
        <v>213</v>
      </c>
      <c r="E85" s="114"/>
      <c r="F85" s="114"/>
      <c r="G85" s="114"/>
      <c r="H85" s="114"/>
      <c r="I85" s="114"/>
      <c r="J85" s="115">
        <f>J840</f>
        <v>0</v>
      </c>
      <c r="L85" s="112"/>
    </row>
    <row r="86" spans="1:31" s="2" customFormat="1" ht="21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91" spans="1:31" s="2" customFormat="1" ht="6.95" customHeight="1">
      <c r="A91" s="34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9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4.95" customHeight="1">
      <c r="A92" s="34"/>
      <c r="B92" s="35"/>
      <c r="C92" s="23" t="s">
        <v>130</v>
      </c>
      <c r="D92" s="34"/>
      <c r="E92" s="34"/>
      <c r="F92" s="34"/>
      <c r="G92" s="34"/>
      <c r="H92" s="34"/>
      <c r="I92" s="34"/>
      <c r="J92" s="34"/>
      <c r="K92" s="34"/>
      <c r="L92" s="9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9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17</v>
      </c>
      <c r="D94" s="34"/>
      <c r="E94" s="34"/>
      <c r="F94" s="34"/>
      <c r="G94" s="34"/>
      <c r="H94" s="34"/>
      <c r="I94" s="34"/>
      <c r="J94" s="34"/>
      <c r="K94" s="34"/>
      <c r="L94" s="9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6.5" customHeight="1">
      <c r="A95" s="34"/>
      <c r="B95" s="35"/>
      <c r="C95" s="34"/>
      <c r="D95" s="34"/>
      <c r="E95" s="327" t="str">
        <f>E7</f>
        <v>Novostavba budovy ZŠ Obrataň</v>
      </c>
      <c r="F95" s="328"/>
      <c r="G95" s="328"/>
      <c r="H95" s="328"/>
      <c r="I95" s="34"/>
      <c r="J95" s="34"/>
      <c r="K95" s="34"/>
      <c r="L95" s="9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2" customHeight="1">
      <c r="A96" s="34"/>
      <c r="B96" s="35"/>
      <c r="C96" s="29" t="s">
        <v>123</v>
      </c>
      <c r="D96" s="34"/>
      <c r="E96" s="34"/>
      <c r="F96" s="34"/>
      <c r="G96" s="34"/>
      <c r="H96" s="34"/>
      <c r="I96" s="34"/>
      <c r="J96" s="34"/>
      <c r="K96" s="34"/>
      <c r="L96" s="9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6.5" customHeight="1">
      <c r="A97" s="34"/>
      <c r="B97" s="35"/>
      <c r="C97" s="34"/>
      <c r="D97" s="34"/>
      <c r="E97" s="322" t="str">
        <f>E9</f>
        <v>01 - Stavební část</v>
      </c>
      <c r="F97" s="326"/>
      <c r="G97" s="326"/>
      <c r="H97" s="326"/>
      <c r="I97" s="34"/>
      <c r="J97" s="34"/>
      <c r="K97" s="34"/>
      <c r="L97" s="9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21</v>
      </c>
      <c r="D99" s="34"/>
      <c r="E99" s="34"/>
      <c r="F99" s="27" t="str">
        <f>F12</f>
        <v>Obrataň</v>
      </c>
      <c r="G99" s="34"/>
      <c r="H99" s="34"/>
      <c r="I99" s="29" t="s">
        <v>23</v>
      </c>
      <c r="J99" s="52" t="str">
        <f>IF(J12="","",J12)</f>
        <v>11. 1. 2021</v>
      </c>
      <c r="K99" s="34"/>
      <c r="L99" s="9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9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5.2" customHeight="1">
      <c r="A101" s="34"/>
      <c r="B101" s="35"/>
      <c r="C101" s="29" t="s">
        <v>25</v>
      </c>
      <c r="D101" s="34"/>
      <c r="E101" s="34"/>
      <c r="F101" s="27" t="str">
        <f>E15</f>
        <v>Obec Obrataň</v>
      </c>
      <c r="G101" s="34"/>
      <c r="H101" s="34"/>
      <c r="I101" s="29" t="s">
        <v>31</v>
      </c>
      <c r="J101" s="32" t="str">
        <f>E21</f>
        <v>Ing. Patrik Příhoda</v>
      </c>
      <c r="K101" s="34"/>
      <c r="L101" s="9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5.2" customHeight="1">
      <c r="A102" s="34"/>
      <c r="B102" s="35"/>
      <c r="C102" s="29" t="s">
        <v>29</v>
      </c>
      <c r="D102" s="34"/>
      <c r="E102" s="34"/>
      <c r="F102" s="27" t="str">
        <f>IF(E18="","",E18)</f>
        <v>Vyplň údaj</v>
      </c>
      <c r="G102" s="34"/>
      <c r="H102" s="34"/>
      <c r="I102" s="29" t="s">
        <v>34</v>
      </c>
      <c r="J102" s="32" t="str">
        <f>E24</f>
        <v xml:space="preserve"> </v>
      </c>
      <c r="K102" s="34"/>
      <c r="L102" s="9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10.3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11" customFormat="1" ht="29.25" customHeight="1">
      <c r="A104" s="116"/>
      <c r="B104" s="117"/>
      <c r="C104" s="118" t="s">
        <v>131</v>
      </c>
      <c r="D104" s="119" t="s">
        <v>57</v>
      </c>
      <c r="E104" s="119" t="s">
        <v>53</v>
      </c>
      <c r="F104" s="119" t="s">
        <v>54</v>
      </c>
      <c r="G104" s="119" t="s">
        <v>132</v>
      </c>
      <c r="H104" s="119" t="s">
        <v>133</v>
      </c>
      <c r="I104" s="119" t="s">
        <v>134</v>
      </c>
      <c r="J104" s="120" t="s">
        <v>127</v>
      </c>
      <c r="K104" s="121" t="s">
        <v>135</v>
      </c>
      <c r="L104" s="122"/>
      <c r="M104" s="59" t="s">
        <v>3</v>
      </c>
      <c r="N104" s="60" t="s">
        <v>42</v>
      </c>
      <c r="O104" s="60" t="s">
        <v>136</v>
      </c>
      <c r="P104" s="60" t="s">
        <v>137</v>
      </c>
      <c r="Q104" s="60" t="s">
        <v>138</v>
      </c>
      <c r="R104" s="60" t="s">
        <v>139</v>
      </c>
      <c r="S104" s="60" t="s">
        <v>140</v>
      </c>
      <c r="T104" s="61" t="s">
        <v>141</v>
      </c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</row>
    <row r="105" spans="1:63" s="2" customFormat="1" ht="22.9" customHeight="1">
      <c r="A105" s="34"/>
      <c r="B105" s="35"/>
      <c r="C105" s="66" t="s">
        <v>142</v>
      </c>
      <c r="D105" s="34"/>
      <c r="E105" s="34"/>
      <c r="F105" s="34"/>
      <c r="G105" s="34"/>
      <c r="H105" s="34"/>
      <c r="I105" s="34"/>
      <c r="J105" s="123">
        <f>BK105</f>
        <v>0</v>
      </c>
      <c r="K105" s="34"/>
      <c r="L105" s="35"/>
      <c r="M105" s="62"/>
      <c r="N105" s="53"/>
      <c r="O105" s="63"/>
      <c r="P105" s="124">
        <f>P106+P453</f>
        <v>0</v>
      </c>
      <c r="Q105" s="63"/>
      <c r="R105" s="124">
        <f>R106+R453</f>
        <v>1262.52548379</v>
      </c>
      <c r="S105" s="63"/>
      <c r="T105" s="125">
        <f>T106+T453</f>
        <v>1.5210000000000001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71</v>
      </c>
      <c r="AU105" s="19" t="s">
        <v>128</v>
      </c>
      <c r="BK105" s="126">
        <f>BK106+BK453</f>
        <v>0</v>
      </c>
    </row>
    <row r="106" spans="2:63" s="12" customFormat="1" ht="25.9" customHeight="1">
      <c r="B106" s="127"/>
      <c r="D106" s="128" t="s">
        <v>71</v>
      </c>
      <c r="E106" s="129" t="s">
        <v>214</v>
      </c>
      <c r="F106" s="129" t="s">
        <v>215</v>
      </c>
      <c r="I106" s="130"/>
      <c r="J106" s="131">
        <f>BK106</f>
        <v>0</v>
      </c>
      <c r="L106" s="127"/>
      <c r="M106" s="132"/>
      <c r="N106" s="133"/>
      <c r="O106" s="133"/>
      <c r="P106" s="134">
        <f>P107+P158+P206+P267+P308+P316+P416+P445+P451</f>
        <v>0</v>
      </c>
      <c r="Q106" s="133"/>
      <c r="R106" s="134">
        <f>R107+R158+R206+R267+R308+R316+R416+R445+R451</f>
        <v>1173.15730955</v>
      </c>
      <c r="S106" s="133"/>
      <c r="T106" s="135">
        <f>T107+T158+T206+T267+T308+T316+T416+T445+T451</f>
        <v>1.5210000000000001</v>
      </c>
      <c r="AR106" s="128" t="s">
        <v>80</v>
      </c>
      <c r="AT106" s="136" t="s">
        <v>71</v>
      </c>
      <c r="AU106" s="136" t="s">
        <v>72</v>
      </c>
      <c r="AY106" s="128" t="s">
        <v>144</v>
      </c>
      <c r="BK106" s="137">
        <f>BK107+BK158+BK206+BK267+BK308+BK316+BK416+BK445+BK451</f>
        <v>0</v>
      </c>
    </row>
    <row r="107" spans="2:63" s="12" customFormat="1" ht="22.9" customHeight="1">
      <c r="B107" s="127"/>
      <c r="D107" s="128" t="s">
        <v>71</v>
      </c>
      <c r="E107" s="138" t="s">
        <v>80</v>
      </c>
      <c r="F107" s="138" t="s">
        <v>216</v>
      </c>
      <c r="I107" s="130"/>
      <c r="J107" s="139">
        <f>BK107</f>
        <v>0</v>
      </c>
      <c r="L107" s="127"/>
      <c r="M107" s="132"/>
      <c r="N107" s="133"/>
      <c r="O107" s="133"/>
      <c r="P107" s="134">
        <f>SUM(P108:P157)</f>
        <v>0</v>
      </c>
      <c r="Q107" s="133"/>
      <c r="R107" s="134">
        <f>SUM(R108:R157)</f>
        <v>142.6</v>
      </c>
      <c r="S107" s="133"/>
      <c r="T107" s="135">
        <f>SUM(T108:T157)</f>
        <v>0</v>
      </c>
      <c r="AR107" s="128" t="s">
        <v>80</v>
      </c>
      <c r="AT107" s="136" t="s">
        <v>71</v>
      </c>
      <c r="AU107" s="136" t="s">
        <v>80</v>
      </c>
      <c r="AY107" s="128" t="s">
        <v>144</v>
      </c>
      <c r="BK107" s="137">
        <f>SUM(BK108:BK157)</f>
        <v>0</v>
      </c>
    </row>
    <row r="108" spans="1:65" s="2" customFormat="1" ht="16.5" customHeight="1">
      <c r="A108" s="34"/>
      <c r="B108" s="140"/>
      <c r="C108" s="141" t="s">
        <v>80</v>
      </c>
      <c r="D108" s="141" t="s">
        <v>147</v>
      </c>
      <c r="E108" s="142" t="s">
        <v>217</v>
      </c>
      <c r="F108" s="143" t="s">
        <v>218</v>
      </c>
      <c r="G108" s="144" t="s">
        <v>219</v>
      </c>
      <c r="H108" s="145">
        <v>42.299</v>
      </c>
      <c r="I108" s="146"/>
      <c r="J108" s="147">
        <f>ROUND(I108*H108,2)</f>
        <v>0</v>
      </c>
      <c r="K108" s="148"/>
      <c r="L108" s="35"/>
      <c r="M108" s="149" t="s">
        <v>3</v>
      </c>
      <c r="N108" s="150" t="s">
        <v>43</v>
      </c>
      <c r="O108" s="55"/>
      <c r="P108" s="151">
        <f>O108*H108</f>
        <v>0</v>
      </c>
      <c r="Q108" s="151">
        <v>0</v>
      </c>
      <c r="R108" s="151">
        <f>Q108*H108</f>
        <v>0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160</v>
      </c>
      <c r="AT108" s="153" t="s">
        <v>147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160</v>
      </c>
      <c r="BM108" s="153" t="s">
        <v>220</v>
      </c>
    </row>
    <row r="109" spans="2:51" s="13" customFormat="1" ht="12">
      <c r="B109" s="160"/>
      <c r="D109" s="161" t="s">
        <v>221</v>
      </c>
      <c r="E109" s="162" t="s">
        <v>3</v>
      </c>
      <c r="F109" s="163" t="s">
        <v>222</v>
      </c>
      <c r="H109" s="164">
        <v>42.299</v>
      </c>
      <c r="I109" s="165"/>
      <c r="L109" s="160"/>
      <c r="M109" s="166"/>
      <c r="N109" s="167"/>
      <c r="O109" s="167"/>
      <c r="P109" s="167"/>
      <c r="Q109" s="167"/>
      <c r="R109" s="167"/>
      <c r="S109" s="167"/>
      <c r="T109" s="168"/>
      <c r="AT109" s="162" t="s">
        <v>221</v>
      </c>
      <c r="AU109" s="162" t="s">
        <v>82</v>
      </c>
      <c r="AV109" s="13" t="s">
        <v>82</v>
      </c>
      <c r="AW109" s="13" t="s">
        <v>33</v>
      </c>
      <c r="AX109" s="13" t="s">
        <v>80</v>
      </c>
      <c r="AY109" s="162" t="s">
        <v>144</v>
      </c>
    </row>
    <row r="110" spans="1:65" s="2" customFormat="1" ht="21.75" customHeight="1">
      <c r="A110" s="34"/>
      <c r="B110" s="140"/>
      <c r="C110" s="141" t="s">
        <v>82</v>
      </c>
      <c r="D110" s="141" t="s">
        <v>147</v>
      </c>
      <c r="E110" s="142" t="s">
        <v>223</v>
      </c>
      <c r="F110" s="143" t="s">
        <v>224</v>
      </c>
      <c r="G110" s="144" t="s">
        <v>225</v>
      </c>
      <c r="H110" s="145">
        <v>13.736</v>
      </c>
      <c r="I110" s="146"/>
      <c r="J110" s="147">
        <f>ROUND(I110*H110,2)</f>
        <v>0</v>
      </c>
      <c r="K110" s="148"/>
      <c r="L110" s="35"/>
      <c r="M110" s="149" t="s">
        <v>3</v>
      </c>
      <c r="N110" s="150" t="s">
        <v>43</v>
      </c>
      <c r="O110" s="55"/>
      <c r="P110" s="151">
        <f>O110*H110</f>
        <v>0</v>
      </c>
      <c r="Q110" s="151">
        <v>0</v>
      </c>
      <c r="R110" s="151">
        <f>Q110*H110</f>
        <v>0</v>
      </c>
      <c r="S110" s="151">
        <v>0</v>
      </c>
      <c r="T110" s="152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160</v>
      </c>
      <c r="AT110" s="153" t="s">
        <v>147</v>
      </c>
      <c r="AU110" s="153" t="s">
        <v>82</v>
      </c>
      <c r="AY110" s="19" t="s">
        <v>144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9" t="s">
        <v>80</v>
      </c>
      <c r="BK110" s="154">
        <f>ROUND(I110*H110,2)</f>
        <v>0</v>
      </c>
      <c r="BL110" s="19" t="s">
        <v>160</v>
      </c>
      <c r="BM110" s="153" t="s">
        <v>226</v>
      </c>
    </row>
    <row r="111" spans="2:51" s="13" customFormat="1" ht="12">
      <c r="B111" s="160"/>
      <c r="D111" s="161" t="s">
        <v>221</v>
      </c>
      <c r="E111" s="162" t="s">
        <v>3</v>
      </c>
      <c r="F111" s="163" t="s">
        <v>227</v>
      </c>
      <c r="H111" s="164">
        <v>5.422</v>
      </c>
      <c r="I111" s="165"/>
      <c r="L111" s="160"/>
      <c r="M111" s="166"/>
      <c r="N111" s="167"/>
      <c r="O111" s="167"/>
      <c r="P111" s="167"/>
      <c r="Q111" s="167"/>
      <c r="R111" s="167"/>
      <c r="S111" s="167"/>
      <c r="T111" s="168"/>
      <c r="AT111" s="162" t="s">
        <v>221</v>
      </c>
      <c r="AU111" s="162" t="s">
        <v>82</v>
      </c>
      <c r="AV111" s="13" t="s">
        <v>82</v>
      </c>
      <c r="AW111" s="13" t="s">
        <v>33</v>
      </c>
      <c r="AX111" s="13" t="s">
        <v>72</v>
      </c>
      <c r="AY111" s="162" t="s">
        <v>144</v>
      </c>
    </row>
    <row r="112" spans="2:51" s="13" customFormat="1" ht="12">
      <c r="B112" s="160"/>
      <c r="D112" s="161" t="s">
        <v>221</v>
      </c>
      <c r="E112" s="162" t="s">
        <v>3</v>
      </c>
      <c r="F112" s="163" t="s">
        <v>228</v>
      </c>
      <c r="H112" s="164">
        <v>2.282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221</v>
      </c>
      <c r="AU112" s="162" t="s">
        <v>82</v>
      </c>
      <c r="AV112" s="13" t="s">
        <v>82</v>
      </c>
      <c r="AW112" s="13" t="s">
        <v>33</v>
      </c>
      <c r="AX112" s="13" t="s">
        <v>72</v>
      </c>
      <c r="AY112" s="162" t="s">
        <v>144</v>
      </c>
    </row>
    <row r="113" spans="2:51" s="13" customFormat="1" ht="12">
      <c r="B113" s="160"/>
      <c r="D113" s="161" t="s">
        <v>221</v>
      </c>
      <c r="E113" s="162" t="s">
        <v>3</v>
      </c>
      <c r="F113" s="163" t="s">
        <v>229</v>
      </c>
      <c r="H113" s="164">
        <v>1.006</v>
      </c>
      <c r="I113" s="165"/>
      <c r="L113" s="160"/>
      <c r="M113" s="166"/>
      <c r="N113" s="167"/>
      <c r="O113" s="167"/>
      <c r="P113" s="167"/>
      <c r="Q113" s="167"/>
      <c r="R113" s="167"/>
      <c r="S113" s="167"/>
      <c r="T113" s="168"/>
      <c r="AT113" s="162" t="s">
        <v>221</v>
      </c>
      <c r="AU113" s="162" t="s">
        <v>82</v>
      </c>
      <c r="AV113" s="13" t="s">
        <v>82</v>
      </c>
      <c r="AW113" s="13" t="s">
        <v>33</v>
      </c>
      <c r="AX113" s="13" t="s">
        <v>72</v>
      </c>
      <c r="AY113" s="162" t="s">
        <v>144</v>
      </c>
    </row>
    <row r="114" spans="2:51" s="13" customFormat="1" ht="12">
      <c r="B114" s="160"/>
      <c r="D114" s="161" t="s">
        <v>221</v>
      </c>
      <c r="E114" s="162" t="s">
        <v>3</v>
      </c>
      <c r="F114" s="163" t="s">
        <v>230</v>
      </c>
      <c r="H114" s="164">
        <v>2.07</v>
      </c>
      <c r="I114" s="165"/>
      <c r="L114" s="160"/>
      <c r="M114" s="166"/>
      <c r="N114" s="167"/>
      <c r="O114" s="167"/>
      <c r="P114" s="167"/>
      <c r="Q114" s="167"/>
      <c r="R114" s="167"/>
      <c r="S114" s="167"/>
      <c r="T114" s="168"/>
      <c r="AT114" s="162" t="s">
        <v>221</v>
      </c>
      <c r="AU114" s="162" t="s">
        <v>82</v>
      </c>
      <c r="AV114" s="13" t="s">
        <v>82</v>
      </c>
      <c r="AW114" s="13" t="s">
        <v>33</v>
      </c>
      <c r="AX114" s="13" t="s">
        <v>72</v>
      </c>
      <c r="AY114" s="162" t="s">
        <v>144</v>
      </c>
    </row>
    <row r="115" spans="2:51" s="13" customFormat="1" ht="12">
      <c r="B115" s="160"/>
      <c r="D115" s="161" t="s">
        <v>221</v>
      </c>
      <c r="E115" s="162" t="s">
        <v>3</v>
      </c>
      <c r="F115" s="163" t="s">
        <v>231</v>
      </c>
      <c r="H115" s="164">
        <v>0.28</v>
      </c>
      <c r="I115" s="165"/>
      <c r="L115" s="160"/>
      <c r="M115" s="166"/>
      <c r="N115" s="167"/>
      <c r="O115" s="167"/>
      <c r="P115" s="167"/>
      <c r="Q115" s="167"/>
      <c r="R115" s="167"/>
      <c r="S115" s="167"/>
      <c r="T115" s="168"/>
      <c r="AT115" s="162" t="s">
        <v>221</v>
      </c>
      <c r="AU115" s="162" t="s">
        <v>82</v>
      </c>
      <c r="AV115" s="13" t="s">
        <v>82</v>
      </c>
      <c r="AW115" s="13" t="s">
        <v>33</v>
      </c>
      <c r="AX115" s="13" t="s">
        <v>72</v>
      </c>
      <c r="AY115" s="162" t="s">
        <v>144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232</v>
      </c>
      <c r="H116" s="164">
        <v>0.316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72</v>
      </c>
      <c r="AY116" s="162" t="s">
        <v>144</v>
      </c>
    </row>
    <row r="117" spans="2:51" s="13" customFormat="1" ht="12">
      <c r="B117" s="160"/>
      <c r="D117" s="161" t="s">
        <v>221</v>
      </c>
      <c r="E117" s="162" t="s">
        <v>3</v>
      </c>
      <c r="F117" s="163" t="s">
        <v>233</v>
      </c>
      <c r="H117" s="164">
        <v>2.36</v>
      </c>
      <c r="I117" s="165"/>
      <c r="L117" s="160"/>
      <c r="M117" s="166"/>
      <c r="N117" s="167"/>
      <c r="O117" s="167"/>
      <c r="P117" s="167"/>
      <c r="Q117" s="167"/>
      <c r="R117" s="167"/>
      <c r="S117" s="167"/>
      <c r="T117" s="168"/>
      <c r="AT117" s="162" t="s">
        <v>221</v>
      </c>
      <c r="AU117" s="162" t="s">
        <v>82</v>
      </c>
      <c r="AV117" s="13" t="s">
        <v>82</v>
      </c>
      <c r="AW117" s="13" t="s">
        <v>33</v>
      </c>
      <c r="AX117" s="13" t="s">
        <v>72</v>
      </c>
      <c r="AY117" s="162" t="s">
        <v>144</v>
      </c>
    </row>
    <row r="118" spans="2:51" s="14" customFormat="1" ht="12">
      <c r="B118" s="169"/>
      <c r="D118" s="161" t="s">
        <v>221</v>
      </c>
      <c r="E118" s="170" t="s">
        <v>3</v>
      </c>
      <c r="F118" s="171" t="s">
        <v>234</v>
      </c>
      <c r="H118" s="172">
        <v>13.735999999999999</v>
      </c>
      <c r="I118" s="173"/>
      <c r="L118" s="169"/>
      <c r="M118" s="174"/>
      <c r="N118" s="175"/>
      <c r="O118" s="175"/>
      <c r="P118" s="175"/>
      <c r="Q118" s="175"/>
      <c r="R118" s="175"/>
      <c r="S118" s="175"/>
      <c r="T118" s="176"/>
      <c r="AT118" s="170" t="s">
        <v>221</v>
      </c>
      <c r="AU118" s="170" t="s">
        <v>82</v>
      </c>
      <c r="AV118" s="14" t="s">
        <v>160</v>
      </c>
      <c r="AW118" s="14" t="s">
        <v>33</v>
      </c>
      <c r="AX118" s="14" t="s">
        <v>80</v>
      </c>
      <c r="AY118" s="170" t="s">
        <v>144</v>
      </c>
    </row>
    <row r="119" spans="1:65" s="2" customFormat="1" ht="21.75" customHeight="1">
      <c r="A119" s="34"/>
      <c r="B119" s="140"/>
      <c r="C119" s="141" t="s">
        <v>156</v>
      </c>
      <c r="D119" s="141" t="s">
        <v>147</v>
      </c>
      <c r="E119" s="142" t="s">
        <v>235</v>
      </c>
      <c r="F119" s="143" t="s">
        <v>236</v>
      </c>
      <c r="G119" s="144" t="s">
        <v>225</v>
      </c>
      <c r="H119" s="145">
        <v>360.057</v>
      </c>
      <c r="I119" s="146"/>
      <c r="J119" s="147">
        <f>ROUND(I119*H119,2)</f>
        <v>0</v>
      </c>
      <c r="K119" s="148"/>
      <c r="L119" s="35"/>
      <c r="M119" s="149" t="s">
        <v>3</v>
      </c>
      <c r="N119" s="150" t="s">
        <v>43</v>
      </c>
      <c r="O119" s="55"/>
      <c r="P119" s="151">
        <f>O119*H119</f>
        <v>0</v>
      </c>
      <c r="Q119" s="151">
        <v>0</v>
      </c>
      <c r="R119" s="151">
        <f>Q119*H119</f>
        <v>0</v>
      </c>
      <c r="S119" s="151">
        <v>0</v>
      </c>
      <c r="T119" s="15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160</v>
      </c>
      <c r="AT119" s="153" t="s">
        <v>147</v>
      </c>
      <c r="AU119" s="153" t="s">
        <v>82</v>
      </c>
      <c r="AY119" s="19" t="s">
        <v>144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9" t="s">
        <v>80</v>
      </c>
      <c r="BK119" s="154">
        <f>ROUND(I119*H119,2)</f>
        <v>0</v>
      </c>
      <c r="BL119" s="19" t="s">
        <v>160</v>
      </c>
      <c r="BM119" s="153" t="s">
        <v>237</v>
      </c>
    </row>
    <row r="120" spans="2:51" s="13" customFormat="1" ht="12">
      <c r="B120" s="160"/>
      <c r="D120" s="161" t="s">
        <v>221</v>
      </c>
      <c r="E120" s="162" t="s">
        <v>3</v>
      </c>
      <c r="F120" s="163" t="s">
        <v>238</v>
      </c>
      <c r="H120" s="164">
        <v>62.353</v>
      </c>
      <c r="I120" s="165"/>
      <c r="L120" s="160"/>
      <c r="M120" s="166"/>
      <c r="N120" s="167"/>
      <c r="O120" s="167"/>
      <c r="P120" s="167"/>
      <c r="Q120" s="167"/>
      <c r="R120" s="167"/>
      <c r="S120" s="167"/>
      <c r="T120" s="168"/>
      <c r="AT120" s="162" t="s">
        <v>221</v>
      </c>
      <c r="AU120" s="162" t="s">
        <v>82</v>
      </c>
      <c r="AV120" s="13" t="s">
        <v>82</v>
      </c>
      <c r="AW120" s="13" t="s">
        <v>33</v>
      </c>
      <c r="AX120" s="13" t="s">
        <v>72</v>
      </c>
      <c r="AY120" s="162" t="s">
        <v>144</v>
      </c>
    </row>
    <row r="121" spans="2:51" s="13" customFormat="1" ht="12">
      <c r="B121" s="160"/>
      <c r="D121" s="161" t="s">
        <v>221</v>
      </c>
      <c r="E121" s="162" t="s">
        <v>3</v>
      </c>
      <c r="F121" s="163" t="s">
        <v>239</v>
      </c>
      <c r="H121" s="164">
        <v>37.653</v>
      </c>
      <c r="I121" s="165"/>
      <c r="L121" s="160"/>
      <c r="M121" s="166"/>
      <c r="N121" s="167"/>
      <c r="O121" s="167"/>
      <c r="P121" s="167"/>
      <c r="Q121" s="167"/>
      <c r="R121" s="167"/>
      <c r="S121" s="167"/>
      <c r="T121" s="168"/>
      <c r="AT121" s="162" t="s">
        <v>221</v>
      </c>
      <c r="AU121" s="162" t="s">
        <v>82</v>
      </c>
      <c r="AV121" s="13" t="s">
        <v>82</v>
      </c>
      <c r="AW121" s="13" t="s">
        <v>33</v>
      </c>
      <c r="AX121" s="13" t="s">
        <v>72</v>
      </c>
      <c r="AY121" s="162" t="s">
        <v>144</v>
      </c>
    </row>
    <row r="122" spans="2:51" s="13" customFormat="1" ht="12">
      <c r="B122" s="160"/>
      <c r="D122" s="161" t="s">
        <v>221</v>
      </c>
      <c r="E122" s="162" t="s">
        <v>3</v>
      </c>
      <c r="F122" s="163" t="s">
        <v>240</v>
      </c>
      <c r="H122" s="164">
        <v>14.084</v>
      </c>
      <c r="I122" s="165"/>
      <c r="L122" s="160"/>
      <c r="M122" s="166"/>
      <c r="N122" s="167"/>
      <c r="O122" s="167"/>
      <c r="P122" s="167"/>
      <c r="Q122" s="167"/>
      <c r="R122" s="167"/>
      <c r="S122" s="167"/>
      <c r="T122" s="168"/>
      <c r="AT122" s="162" t="s">
        <v>221</v>
      </c>
      <c r="AU122" s="162" t="s">
        <v>82</v>
      </c>
      <c r="AV122" s="13" t="s">
        <v>82</v>
      </c>
      <c r="AW122" s="13" t="s">
        <v>33</v>
      </c>
      <c r="AX122" s="13" t="s">
        <v>72</v>
      </c>
      <c r="AY122" s="162" t="s">
        <v>144</v>
      </c>
    </row>
    <row r="123" spans="2:51" s="13" customFormat="1" ht="12">
      <c r="B123" s="160"/>
      <c r="D123" s="161" t="s">
        <v>221</v>
      </c>
      <c r="E123" s="162" t="s">
        <v>3</v>
      </c>
      <c r="F123" s="163" t="s">
        <v>241</v>
      </c>
      <c r="H123" s="164">
        <v>39.33</v>
      </c>
      <c r="I123" s="165"/>
      <c r="L123" s="160"/>
      <c r="M123" s="166"/>
      <c r="N123" s="167"/>
      <c r="O123" s="167"/>
      <c r="P123" s="167"/>
      <c r="Q123" s="167"/>
      <c r="R123" s="167"/>
      <c r="S123" s="167"/>
      <c r="T123" s="168"/>
      <c r="AT123" s="162" t="s">
        <v>221</v>
      </c>
      <c r="AU123" s="162" t="s">
        <v>82</v>
      </c>
      <c r="AV123" s="13" t="s">
        <v>82</v>
      </c>
      <c r="AW123" s="13" t="s">
        <v>33</v>
      </c>
      <c r="AX123" s="13" t="s">
        <v>72</v>
      </c>
      <c r="AY123" s="162" t="s">
        <v>144</v>
      </c>
    </row>
    <row r="124" spans="2:51" s="13" customFormat="1" ht="12">
      <c r="B124" s="160"/>
      <c r="D124" s="161" t="s">
        <v>221</v>
      </c>
      <c r="E124" s="162" t="s">
        <v>3</v>
      </c>
      <c r="F124" s="163" t="s">
        <v>242</v>
      </c>
      <c r="H124" s="164">
        <v>4.62</v>
      </c>
      <c r="I124" s="165"/>
      <c r="L124" s="160"/>
      <c r="M124" s="166"/>
      <c r="N124" s="167"/>
      <c r="O124" s="167"/>
      <c r="P124" s="167"/>
      <c r="Q124" s="167"/>
      <c r="R124" s="167"/>
      <c r="S124" s="167"/>
      <c r="T124" s="168"/>
      <c r="AT124" s="162" t="s">
        <v>221</v>
      </c>
      <c r="AU124" s="162" t="s">
        <v>82</v>
      </c>
      <c r="AV124" s="13" t="s">
        <v>82</v>
      </c>
      <c r="AW124" s="13" t="s">
        <v>33</v>
      </c>
      <c r="AX124" s="13" t="s">
        <v>72</v>
      </c>
      <c r="AY124" s="162" t="s">
        <v>144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243</v>
      </c>
      <c r="H125" s="164">
        <v>4.105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72</v>
      </c>
      <c r="AY125" s="162" t="s">
        <v>144</v>
      </c>
    </row>
    <row r="126" spans="2:51" s="13" customFormat="1" ht="12">
      <c r="B126" s="160"/>
      <c r="D126" s="161" t="s">
        <v>221</v>
      </c>
      <c r="E126" s="162" t="s">
        <v>3</v>
      </c>
      <c r="F126" s="163" t="s">
        <v>244</v>
      </c>
      <c r="H126" s="164">
        <v>0.472</v>
      </c>
      <c r="I126" s="165"/>
      <c r="L126" s="160"/>
      <c r="M126" s="166"/>
      <c r="N126" s="167"/>
      <c r="O126" s="167"/>
      <c r="P126" s="167"/>
      <c r="Q126" s="167"/>
      <c r="R126" s="167"/>
      <c r="S126" s="167"/>
      <c r="T126" s="168"/>
      <c r="AT126" s="162" t="s">
        <v>221</v>
      </c>
      <c r="AU126" s="162" t="s">
        <v>82</v>
      </c>
      <c r="AV126" s="13" t="s">
        <v>82</v>
      </c>
      <c r="AW126" s="13" t="s">
        <v>33</v>
      </c>
      <c r="AX126" s="13" t="s">
        <v>72</v>
      </c>
      <c r="AY126" s="162" t="s">
        <v>144</v>
      </c>
    </row>
    <row r="127" spans="2:51" s="15" customFormat="1" ht="12">
      <c r="B127" s="177"/>
      <c r="D127" s="161" t="s">
        <v>221</v>
      </c>
      <c r="E127" s="178" t="s">
        <v>3</v>
      </c>
      <c r="F127" s="179" t="s">
        <v>245</v>
      </c>
      <c r="H127" s="180">
        <v>162.61700000000002</v>
      </c>
      <c r="I127" s="181"/>
      <c r="L127" s="177"/>
      <c r="M127" s="182"/>
      <c r="N127" s="183"/>
      <c r="O127" s="183"/>
      <c r="P127" s="183"/>
      <c r="Q127" s="183"/>
      <c r="R127" s="183"/>
      <c r="S127" s="183"/>
      <c r="T127" s="184"/>
      <c r="AT127" s="178" t="s">
        <v>221</v>
      </c>
      <c r="AU127" s="178" t="s">
        <v>82</v>
      </c>
      <c r="AV127" s="15" t="s">
        <v>156</v>
      </c>
      <c r="AW127" s="15" t="s">
        <v>33</v>
      </c>
      <c r="AX127" s="15" t="s">
        <v>72</v>
      </c>
      <c r="AY127" s="178" t="s">
        <v>144</v>
      </c>
    </row>
    <row r="128" spans="2:51" s="16" customFormat="1" ht="12">
      <c r="B128" s="185"/>
      <c r="D128" s="161" t="s">
        <v>221</v>
      </c>
      <c r="E128" s="186" t="s">
        <v>3</v>
      </c>
      <c r="F128" s="187" t="s">
        <v>246</v>
      </c>
      <c r="H128" s="186" t="s">
        <v>3</v>
      </c>
      <c r="I128" s="188"/>
      <c r="L128" s="185"/>
      <c r="M128" s="189"/>
      <c r="N128" s="190"/>
      <c r="O128" s="190"/>
      <c r="P128" s="190"/>
      <c r="Q128" s="190"/>
      <c r="R128" s="190"/>
      <c r="S128" s="190"/>
      <c r="T128" s="191"/>
      <c r="AT128" s="186" t="s">
        <v>221</v>
      </c>
      <c r="AU128" s="186" t="s">
        <v>82</v>
      </c>
      <c r="AV128" s="16" t="s">
        <v>80</v>
      </c>
      <c r="AW128" s="16" t="s">
        <v>33</v>
      </c>
      <c r="AX128" s="16" t="s">
        <v>72</v>
      </c>
      <c r="AY128" s="186" t="s">
        <v>144</v>
      </c>
    </row>
    <row r="129" spans="2:51" s="13" customFormat="1" ht="12">
      <c r="B129" s="160"/>
      <c r="D129" s="161" t="s">
        <v>221</v>
      </c>
      <c r="E129" s="162" t="s">
        <v>3</v>
      </c>
      <c r="F129" s="163" t="s">
        <v>247</v>
      </c>
      <c r="H129" s="164">
        <v>102.4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221</v>
      </c>
      <c r="AU129" s="162" t="s">
        <v>82</v>
      </c>
      <c r="AV129" s="13" t="s">
        <v>82</v>
      </c>
      <c r="AW129" s="13" t="s">
        <v>33</v>
      </c>
      <c r="AX129" s="13" t="s">
        <v>72</v>
      </c>
      <c r="AY129" s="162" t="s">
        <v>144</v>
      </c>
    </row>
    <row r="130" spans="2:51" s="13" customFormat="1" ht="12">
      <c r="B130" s="160"/>
      <c r="D130" s="161" t="s">
        <v>221</v>
      </c>
      <c r="E130" s="162" t="s">
        <v>3</v>
      </c>
      <c r="F130" s="163" t="s">
        <v>248</v>
      </c>
      <c r="H130" s="164">
        <v>51</v>
      </c>
      <c r="I130" s="165"/>
      <c r="L130" s="160"/>
      <c r="M130" s="166"/>
      <c r="N130" s="167"/>
      <c r="O130" s="167"/>
      <c r="P130" s="167"/>
      <c r="Q130" s="167"/>
      <c r="R130" s="167"/>
      <c r="S130" s="167"/>
      <c r="T130" s="168"/>
      <c r="AT130" s="162" t="s">
        <v>221</v>
      </c>
      <c r="AU130" s="162" t="s">
        <v>82</v>
      </c>
      <c r="AV130" s="13" t="s">
        <v>82</v>
      </c>
      <c r="AW130" s="13" t="s">
        <v>33</v>
      </c>
      <c r="AX130" s="13" t="s">
        <v>72</v>
      </c>
      <c r="AY130" s="162" t="s">
        <v>144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249</v>
      </c>
      <c r="H131" s="164">
        <v>17.28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72</v>
      </c>
      <c r="AY131" s="162" t="s">
        <v>144</v>
      </c>
    </row>
    <row r="132" spans="2:51" s="13" customFormat="1" ht="12">
      <c r="B132" s="160"/>
      <c r="D132" s="161" t="s">
        <v>221</v>
      </c>
      <c r="E132" s="162" t="s">
        <v>3</v>
      </c>
      <c r="F132" s="163" t="s">
        <v>250</v>
      </c>
      <c r="H132" s="164">
        <v>6.6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221</v>
      </c>
      <c r="AU132" s="162" t="s">
        <v>82</v>
      </c>
      <c r="AV132" s="13" t="s">
        <v>82</v>
      </c>
      <c r="AW132" s="13" t="s">
        <v>33</v>
      </c>
      <c r="AX132" s="13" t="s">
        <v>72</v>
      </c>
      <c r="AY132" s="162" t="s">
        <v>144</v>
      </c>
    </row>
    <row r="133" spans="2:51" s="13" customFormat="1" ht="12">
      <c r="B133" s="160"/>
      <c r="D133" s="161" t="s">
        <v>221</v>
      </c>
      <c r="E133" s="162" t="s">
        <v>3</v>
      </c>
      <c r="F133" s="163" t="s">
        <v>251</v>
      </c>
      <c r="H133" s="164">
        <v>2.4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221</v>
      </c>
      <c r="AU133" s="162" t="s">
        <v>82</v>
      </c>
      <c r="AV133" s="13" t="s">
        <v>82</v>
      </c>
      <c r="AW133" s="13" t="s">
        <v>33</v>
      </c>
      <c r="AX133" s="13" t="s">
        <v>72</v>
      </c>
      <c r="AY133" s="162" t="s">
        <v>144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252</v>
      </c>
      <c r="H134" s="164">
        <v>17.76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72</v>
      </c>
      <c r="AY134" s="162" t="s">
        <v>144</v>
      </c>
    </row>
    <row r="135" spans="2:51" s="15" customFormat="1" ht="12">
      <c r="B135" s="177"/>
      <c r="D135" s="161" t="s">
        <v>221</v>
      </c>
      <c r="E135" s="178" t="s">
        <v>3</v>
      </c>
      <c r="F135" s="179" t="s">
        <v>245</v>
      </c>
      <c r="H135" s="180">
        <v>197.44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221</v>
      </c>
      <c r="AU135" s="178" t="s">
        <v>82</v>
      </c>
      <c r="AV135" s="15" t="s">
        <v>156</v>
      </c>
      <c r="AW135" s="15" t="s">
        <v>33</v>
      </c>
      <c r="AX135" s="15" t="s">
        <v>72</v>
      </c>
      <c r="AY135" s="178" t="s">
        <v>144</v>
      </c>
    </row>
    <row r="136" spans="2:51" s="14" customFormat="1" ht="12">
      <c r="B136" s="169"/>
      <c r="D136" s="161" t="s">
        <v>221</v>
      </c>
      <c r="E136" s="170" t="s">
        <v>3</v>
      </c>
      <c r="F136" s="171" t="s">
        <v>234</v>
      </c>
      <c r="H136" s="172">
        <v>360.057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221</v>
      </c>
      <c r="AU136" s="170" t="s">
        <v>82</v>
      </c>
      <c r="AV136" s="14" t="s">
        <v>160</v>
      </c>
      <c r="AW136" s="14" t="s">
        <v>33</v>
      </c>
      <c r="AX136" s="14" t="s">
        <v>80</v>
      </c>
      <c r="AY136" s="170" t="s">
        <v>144</v>
      </c>
    </row>
    <row r="137" spans="1:65" s="2" customFormat="1" ht="16.5" customHeight="1">
      <c r="A137" s="34"/>
      <c r="B137" s="140"/>
      <c r="C137" s="141" t="s">
        <v>160</v>
      </c>
      <c r="D137" s="141" t="s">
        <v>147</v>
      </c>
      <c r="E137" s="142" t="s">
        <v>253</v>
      </c>
      <c r="F137" s="143" t="s">
        <v>254</v>
      </c>
      <c r="G137" s="144" t="s">
        <v>225</v>
      </c>
      <c r="H137" s="145">
        <v>3.3</v>
      </c>
      <c r="I137" s="146"/>
      <c r="J137" s="147">
        <f>ROUND(I137*H137,2)</f>
        <v>0</v>
      </c>
      <c r="K137" s="148"/>
      <c r="L137" s="35"/>
      <c r="M137" s="149" t="s">
        <v>3</v>
      </c>
      <c r="N137" s="150" t="s">
        <v>43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3" t="s">
        <v>160</v>
      </c>
      <c r="AT137" s="153" t="s">
        <v>147</v>
      </c>
      <c r="AU137" s="153" t="s">
        <v>82</v>
      </c>
      <c r="AY137" s="19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9" t="s">
        <v>80</v>
      </c>
      <c r="BK137" s="154">
        <f>ROUND(I137*H137,2)</f>
        <v>0</v>
      </c>
      <c r="BL137" s="19" t="s">
        <v>160</v>
      </c>
      <c r="BM137" s="153" t="s">
        <v>255</v>
      </c>
    </row>
    <row r="138" spans="2:51" s="13" customFormat="1" ht="12">
      <c r="B138" s="160"/>
      <c r="D138" s="161" t="s">
        <v>221</v>
      </c>
      <c r="E138" s="162" t="s">
        <v>3</v>
      </c>
      <c r="F138" s="163" t="s">
        <v>256</v>
      </c>
      <c r="H138" s="164">
        <v>3.3</v>
      </c>
      <c r="I138" s="165"/>
      <c r="L138" s="160"/>
      <c r="M138" s="166"/>
      <c r="N138" s="167"/>
      <c r="O138" s="167"/>
      <c r="P138" s="167"/>
      <c r="Q138" s="167"/>
      <c r="R138" s="167"/>
      <c r="S138" s="167"/>
      <c r="T138" s="168"/>
      <c r="AT138" s="162" t="s">
        <v>221</v>
      </c>
      <c r="AU138" s="162" t="s">
        <v>82</v>
      </c>
      <c r="AV138" s="13" t="s">
        <v>82</v>
      </c>
      <c r="AW138" s="13" t="s">
        <v>33</v>
      </c>
      <c r="AX138" s="13" t="s">
        <v>80</v>
      </c>
      <c r="AY138" s="162" t="s">
        <v>144</v>
      </c>
    </row>
    <row r="139" spans="1:65" s="2" customFormat="1" ht="33" customHeight="1">
      <c r="A139" s="34"/>
      <c r="B139" s="140"/>
      <c r="C139" s="141" t="s">
        <v>143</v>
      </c>
      <c r="D139" s="141" t="s">
        <v>147</v>
      </c>
      <c r="E139" s="142" t="s">
        <v>257</v>
      </c>
      <c r="F139" s="143" t="s">
        <v>258</v>
      </c>
      <c r="G139" s="144" t="s">
        <v>225</v>
      </c>
      <c r="H139" s="145">
        <v>754.186</v>
      </c>
      <c r="I139" s="146"/>
      <c r="J139" s="147">
        <f>ROUND(I139*H139,2)</f>
        <v>0</v>
      </c>
      <c r="K139" s="148"/>
      <c r="L139" s="35"/>
      <c r="M139" s="149" t="s">
        <v>3</v>
      </c>
      <c r="N139" s="150" t="s">
        <v>43</v>
      </c>
      <c r="O139" s="55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3" t="s">
        <v>160</v>
      </c>
      <c r="AT139" s="153" t="s">
        <v>147</v>
      </c>
      <c r="AU139" s="153" t="s">
        <v>82</v>
      </c>
      <c r="AY139" s="19" t="s">
        <v>144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9" t="s">
        <v>80</v>
      </c>
      <c r="BK139" s="154">
        <f>ROUND(I139*H139,2)</f>
        <v>0</v>
      </c>
      <c r="BL139" s="19" t="s">
        <v>160</v>
      </c>
      <c r="BM139" s="153" t="s">
        <v>259</v>
      </c>
    </row>
    <row r="140" spans="2:51" s="13" customFormat="1" ht="12">
      <c r="B140" s="160"/>
      <c r="D140" s="161" t="s">
        <v>221</v>
      </c>
      <c r="E140" s="162" t="s">
        <v>3</v>
      </c>
      <c r="F140" s="163" t="s">
        <v>260</v>
      </c>
      <c r="H140" s="164">
        <v>754.186</v>
      </c>
      <c r="I140" s="165"/>
      <c r="L140" s="160"/>
      <c r="M140" s="166"/>
      <c r="N140" s="167"/>
      <c r="O140" s="167"/>
      <c r="P140" s="167"/>
      <c r="Q140" s="167"/>
      <c r="R140" s="167"/>
      <c r="S140" s="167"/>
      <c r="T140" s="168"/>
      <c r="AT140" s="162" t="s">
        <v>221</v>
      </c>
      <c r="AU140" s="162" t="s">
        <v>82</v>
      </c>
      <c r="AV140" s="13" t="s">
        <v>82</v>
      </c>
      <c r="AW140" s="13" t="s">
        <v>33</v>
      </c>
      <c r="AX140" s="13" t="s">
        <v>80</v>
      </c>
      <c r="AY140" s="162" t="s">
        <v>144</v>
      </c>
    </row>
    <row r="141" spans="1:65" s="2" customFormat="1" ht="21.75" customHeight="1">
      <c r="A141" s="34"/>
      <c r="B141" s="140"/>
      <c r="C141" s="141" t="s">
        <v>167</v>
      </c>
      <c r="D141" s="141" t="s">
        <v>147</v>
      </c>
      <c r="E141" s="142" t="s">
        <v>261</v>
      </c>
      <c r="F141" s="143" t="s">
        <v>262</v>
      </c>
      <c r="G141" s="144" t="s">
        <v>225</v>
      </c>
      <c r="H141" s="145">
        <v>377.093</v>
      </c>
      <c r="I141" s="146"/>
      <c r="J141" s="147">
        <f>ROUND(I141*H141,2)</f>
        <v>0</v>
      </c>
      <c r="K141" s="148"/>
      <c r="L141" s="35"/>
      <c r="M141" s="149" t="s">
        <v>3</v>
      </c>
      <c r="N141" s="150" t="s">
        <v>43</v>
      </c>
      <c r="O141" s="55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160</v>
      </c>
      <c r="AT141" s="153" t="s">
        <v>147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160</v>
      </c>
      <c r="BM141" s="153" t="s">
        <v>263</v>
      </c>
    </row>
    <row r="142" spans="2:51" s="13" customFormat="1" ht="12">
      <c r="B142" s="160"/>
      <c r="D142" s="161" t="s">
        <v>221</v>
      </c>
      <c r="E142" s="162" t="s">
        <v>3</v>
      </c>
      <c r="F142" s="163" t="s">
        <v>264</v>
      </c>
      <c r="H142" s="164">
        <v>377.093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221</v>
      </c>
      <c r="AU142" s="162" t="s">
        <v>82</v>
      </c>
      <c r="AV142" s="13" t="s">
        <v>82</v>
      </c>
      <c r="AW142" s="13" t="s">
        <v>33</v>
      </c>
      <c r="AX142" s="13" t="s">
        <v>80</v>
      </c>
      <c r="AY142" s="162" t="s">
        <v>144</v>
      </c>
    </row>
    <row r="143" spans="1:65" s="2" customFormat="1" ht="21.75" customHeight="1">
      <c r="A143" s="34"/>
      <c r="B143" s="140"/>
      <c r="C143" s="141" t="s">
        <v>171</v>
      </c>
      <c r="D143" s="141" t="s">
        <v>147</v>
      </c>
      <c r="E143" s="142" t="s">
        <v>265</v>
      </c>
      <c r="F143" s="143" t="s">
        <v>266</v>
      </c>
      <c r="G143" s="144" t="s">
        <v>225</v>
      </c>
      <c r="H143" s="145">
        <v>377.093</v>
      </c>
      <c r="I143" s="146"/>
      <c r="J143" s="147">
        <f>ROUND(I143*H143,2)</f>
        <v>0</v>
      </c>
      <c r="K143" s="148"/>
      <c r="L143" s="35"/>
      <c r="M143" s="149" t="s">
        <v>3</v>
      </c>
      <c r="N143" s="150" t="s">
        <v>43</v>
      </c>
      <c r="O143" s="55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3" t="s">
        <v>160</v>
      </c>
      <c r="AT143" s="153" t="s">
        <v>147</v>
      </c>
      <c r="AU143" s="153" t="s">
        <v>82</v>
      </c>
      <c r="AY143" s="19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9" t="s">
        <v>80</v>
      </c>
      <c r="BK143" s="154">
        <f>ROUND(I143*H143,2)</f>
        <v>0</v>
      </c>
      <c r="BL143" s="19" t="s">
        <v>160</v>
      </c>
      <c r="BM143" s="153" t="s">
        <v>267</v>
      </c>
    </row>
    <row r="144" spans="1:65" s="2" customFormat="1" ht="21.75" customHeight="1">
      <c r="A144" s="34"/>
      <c r="B144" s="140"/>
      <c r="C144" s="141" t="s">
        <v>175</v>
      </c>
      <c r="D144" s="141" t="s">
        <v>147</v>
      </c>
      <c r="E144" s="142" t="s">
        <v>268</v>
      </c>
      <c r="F144" s="143" t="s">
        <v>269</v>
      </c>
      <c r="G144" s="144" t="s">
        <v>225</v>
      </c>
      <c r="H144" s="145">
        <v>377.093</v>
      </c>
      <c r="I144" s="146"/>
      <c r="J144" s="147">
        <f>ROUND(I144*H144,2)</f>
        <v>0</v>
      </c>
      <c r="K144" s="148"/>
      <c r="L144" s="35"/>
      <c r="M144" s="149" t="s">
        <v>3</v>
      </c>
      <c r="N144" s="150" t="s">
        <v>43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3" t="s">
        <v>160</v>
      </c>
      <c r="AT144" s="153" t="s">
        <v>147</v>
      </c>
      <c r="AU144" s="153" t="s">
        <v>82</v>
      </c>
      <c r="AY144" s="19" t="s">
        <v>144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9" t="s">
        <v>80</v>
      </c>
      <c r="BK144" s="154">
        <f>ROUND(I144*H144,2)</f>
        <v>0</v>
      </c>
      <c r="BL144" s="19" t="s">
        <v>160</v>
      </c>
      <c r="BM144" s="153" t="s">
        <v>270</v>
      </c>
    </row>
    <row r="145" spans="1:65" s="2" customFormat="1" ht="33" customHeight="1">
      <c r="A145" s="34"/>
      <c r="B145" s="140"/>
      <c r="C145" s="141" t="s">
        <v>179</v>
      </c>
      <c r="D145" s="141" t="s">
        <v>147</v>
      </c>
      <c r="E145" s="142" t="s">
        <v>271</v>
      </c>
      <c r="F145" s="143" t="s">
        <v>272</v>
      </c>
      <c r="G145" s="144" t="s">
        <v>225</v>
      </c>
      <c r="H145" s="145">
        <v>71.3</v>
      </c>
      <c r="I145" s="146"/>
      <c r="J145" s="147">
        <f>ROUND(I145*H145,2)</f>
        <v>0</v>
      </c>
      <c r="K145" s="148"/>
      <c r="L145" s="35"/>
      <c r="M145" s="149" t="s">
        <v>3</v>
      </c>
      <c r="N145" s="150" t="s">
        <v>43</v>
      </c>
      <c r="O145" s="55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3" t="s">
        <v>160</v>
      </c>
      <c r="AT145" s="153" t="s">
        <v>147</v>
      </c>
      <c r="AU145" s="153" t="s">
        <v>82</v>
      </c>
      <c r="AY145" s="19" t="s">
        <v>144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9" t="s">
        <v>80</v>
      </c>
      <c r="BK145" s="154">
        <f>ROUND(I145*H145,2)</f>
        <v>0</v>
      </c>
      <c r="BL145" s="19" t="s">
        <v>160</v>
      </c>
      <c r="BM145" s="153" t="s">
        <v>273</v>
      </c>
    </row>
    <row r="146" spans="2:51" s="16" customFormat="1" ht="12">
      <c r="B146" s="185"/>
      <c r="D146" s="161" t="s">
        <v>221</v>
      </c>
      <c r="E146" s="186" t="s">
        <v>3</v>
      </c>
      <c r="F146" s="187" t="s">
        <v>246</v>
      </c>
      <c r="H146" s="186" t="s">
        <v>3</v>
      </c>
      <c r="I146" s="188"/>
      <c r="L146" s="185"/>
      <c r="M146" s="189"/>
      <c r="N146" s="190"/>
      <c r="O146" s="190"/>
      <c r="P146" s="190"/>
      <c r="Q146" s="190"/>
      <c r="R146" s="190"/>
      <c r="S146" s="190"/>
      <c r="T146" s="191"/>
      <c r="AT146" s="186" t="s">
        <v>221</v>
      </c>
      <c r="AU146" s="186" t="s">
        <v>82</v>
      </c>
      <c r="AV146" s="16" t="s">
        <v>80</v>
      </c>
      <c r="AW146" s="16" t="s">
        <v>33</v>
      </c>
      <c r="AX146" s="16" t="s">
        <v>72</v>
      </c>
      <c r="AY146" s="186" t="s">
        <v>144</v>
      </c>
    </row>
    <row r="147" spans="2:51" s="13" customFormat="1" ht="12">
      <c r="B147" s="160"/>
      <c r="D147" s="161" t="s">
        <v>221</v>
      </c>
      <c r="E147" s="162" t="s">
        <v>3</v>
      </c>
      <c r="F147" s="163" t="s">
        <v>274</v>
      </c>
      <c r="H147" s="164">
        <v>32</v>
      </c>
      <c r="I147" s="165"/>
      <c r="L147" s="160"/>
      <c r="M147" s="166"/>
      <c r="N147" s="167"/>
      <c r="O147" s="167"/>
      <c r="P147" s="167"/>
      <c r="Q147" s="167"/>
      <c r="R147" s="167"/>
      <c r="S147" s="167"/>
      <c r="T147" s="168"/>
      <c r="AT147" s="162" t="s">
        <v>221</v>
      </c>
      <c r="AU147" s="162" t="s">
        <v>82</v>
      </c>
      <c r="AV147" s="13" t="s">
        <v>82</v>
      </c>
      <c r="AW147" s="13" t="s">
        <v>33</v>
      </c>
      <c r="AX147" s="13" t="s">
        <v>72</v>
      </c>
      <c r="AY147" s="162" t="s">
        <v>144</v>
      </c>
    </row>
    <row r="148" spans="2:51" s="13" customFormat="1" ht="12">
      <c r="B148" s="160"/>
      <c r="D148" s="161" t="s">
        <v>221</v>
      </c>
      <c r="E148" s="162" t="s">
        <v>3</v>
      </c>
      <c r="F148" s="163" t="s">
        <v>275</v>
      </c>
      <c r="H148" s="164">
        <v>25.5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221</v>
      </c>
      <c r="AU148" s="162" t="s">
        <v>82</v>
      </c>
      <c r="AV148" s="13" t="s">
        <v>82</v>
      </c>
      <c r="AW148" s="13" t="s">
        <v>33</v>
      </c>
      <c r="AX148" s="13" t="s">
        <v>72</v>
      </c>
      <c r="AY148" s="162" t="s">
        <v>144</v>
      </c>
    </row>
    <row r="149" spans="2:51" s="13" customFormat="1" ht="12">
      <c r="B149" s="160"/>
      <c r="D149" s="161" t="s">
        <v>221</v>
      </c>
      <c r="E149" s="162" t="s">
        <v>3</v>
      </c>
      <c r="F149" s="163" t="s">
        <v>276</v>
      </c>
      <c r="H149" s="164">
        <v>5.76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221</v>
      </c>
      <c r="AU149" s="162" t="s">
        <v>82</v>
      </c>
      <c r="AV149" s="13" t="s">
        <v>82</v>
      </c>
      <c r="AW149" s="13" t="s">
        <v>33</v>
      </c>
      <c r="AX149" s="13" t="s">
        <v>72</v>
      </c>
      <c r="AY149" s="162" t="s">
        <v>144</v>
      </c>
    </row>
    <row r="150" spans="2:51" s="13" customFormat="1" ht="12">
      <c r="B150" s="160"/>
      <c r="D150" s="161" t="s">
        <v>221</v>
      </c>
      <c r="E150" s="162" t="s">
        <v>3</v>
      </c>
      <c r="F150" s="163" t="s">
        <v>277</v>
      </c>
      <c r="H150" s="164">
        <v>2.4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221</v>
      </c>
      <c r="AU150" s="162" t="s">
        <v>82</v>
      </c>
      <c r="AV150" s="13" t="s">
        <v>82</v>
      </c>
      <c r="AW150" s="13" t="s">
        <v>33</v>
      </c>
      <c r="AX150" s="13" t="s">
        <v>72</v>
      </c>
      <c r="AY150" s="162" t="s">
        <v>144</v>
      </c>
    </row>
    <row r="151" spans="2:51" s="13" customFormat="1" ht="12">
      <c r="B151" s="160"/>
      <c r="D151" s="161" t="s">
        <v>221</v>
      </c>
      <c r="E151" s="162" t="s">
        <v>3</v>
      </c>
      <c r="F151" s="163" t="s">
        <v>278</v>
      </c>
      <c r="H151" s="164">
        <v>1.2</v>
      </c>
      <c r="I151" s="165"/>
      <c r="L151" s="160"/>
      <c r="M151" s="166"/>
      <c r="N151" s="167"/>
      <c r="O151" s="167"/>
      <c r="P151" s="167"/>
      <c r="Q151" s="167"/>
      <c r="R151" s="167"/>
      <c r="S151" s="167"/>
      <c r="T151" s="168"/>
      <c r="AT151" s="162" t="s">
        <v>221</v>
      </c>
      <c r="AU151" s="162" t="s">
        <v>82</v>
      </c>
      <c r="AV151" s="13" t="s">
        <v>82</v>
      </c>
      <c r="AW151" s="13" t="s">
        <v>33</v>
      </c>
      <c r="AX151" s="13" t="s">
        <v>72</v>
      </c>
      <c r="AY151" s="162" t="s">
        <v>144</v>
      </c>
    </row>
    <row r="152" spans="2:51" s="13" customFormat="1" ht="12">
      <c r="B152" s="160"/>
      <c r="D152" s="161" t="s">
        <v>221</v>
      </c>
      <c r="E152" s="162" t="s">
        <v>3</v>
      </c>
      <c r="F152" s="163" t="s">
        <v>279</v>
      </c>
      <c r="H152" s="164">
        <v>4.44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221</v>
      </c>
      <c r="AU152" s="162" t="s">
        <v>82</v>
      </c>
      <c r="AV152" s="13" t="s">
        <v>82</v>
      </c>
      <c r="AW152" s="13" t="s">
        <v>33</v>
      </c>
      <c r="AX152" s="13" t="s">
        <v>72</v>
      </c>
      <c r="AY152" s="162" t="s">
        <v>144</v>
      </c>
    </row>
    <row r="153" spans="2:51" s="14" customFormat="1" ht="12">
      <c r="B153" s="169"/>
      <c r="D153" s="161" t="s">
        <v>221</v>
      </c>
      <c r="E153" s="170" t="s">
        <v>3</v>
      </c>
      <c r="F153" s="171" t="s">
        <v>234</v>
      </c>
      <c r="H153" s="172">
        <v>71.3</v>
      </c>
      <c r="I153" s="173"/>
      <c r="L153" s="169"/>
      <c r="M153" s="174"/>
      <c r="N153" s="175"/>
      <c r="O153" s="175"/>
      <c r="P153" s="175"/>
      <c r="Q153" s="175"/>
      <c r="R153" s="175"/>
      <c r="S153" s="175"/>
      <c r="T153" s="176"/>
      <c r="AT153" s="170" t="s">
        <v>221</v>
      </c>
      <c r="AU153" s="170" t="s">
        <v>82</v>
      </c>
      <c r="AV153" s="14" t="s">
        <v>160</v>
      </c>
      <c r="AW153" s="14" t="s">
        <v>33</v>
      </c>
      <c r="AX153" s="14" t="s">
        <v>80</v>
      </c>
      <c r="AY153" s="170" t="s">
        <v>144</v>
      </c>
    </row>
    <row r="154" spans="1:65" s="2" customFormat="1" ht="16.5" customHeight="1">
      <c r="A154" s="34"/>
      <c r="B154" s="140"/>
      <c r="C154" s="192" t="s">
        <v>183</v>
      </c>
      <c r="D154" s="192" t="s">
        <v>280</v>
      </c>
      <c r="E154" s="193" t="s">
        <v>281</v>
      </c>
      <c r="F154" s="194" t="s">
        <v>282</v>
      </c>
      <c r="G154" s="195" t="s">
        <v>283</v>
      </c>
      <c r="H154" s="196">
        <v>142.6</v>
      </c>
      <c r="I154" s="197"/>
      <c r="J154" s="198">
        <f>ROUND(I154*H154,2)</f>
        <v>0</v>
      </c>
      <c r="K154" s="199"/>
      <c r="L154" s="200"/>
      <c r="M154" s="201" t="s">
        <v>3</v>
      </c>
      <c r="N154" s="202" t="s">
        <v>43</v>
      </c>
      <c r="O154" s="55"/>
      <c r="P154" s="151">
        <f>O154*H154</f>
        <v>0</v>
      </c>
      <c r="Q154" s="151">
        <v>1</v>
      </c>
      <c r="R154" s="151">
        <f>Q154*H154</f>
        <v>142.6</v>
      </c>
      <c r="S154" s="151">
        <v>0</v>
      </c>
      <c r="T154" s="15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3" t="s">
        <v>175</v>
      </c>
      <c r="AT154" s="153" t="s">
        <v>280</v>
      </c>
      <c r="AU154" s="153" t="s">
        <v>82</v>
      </c>
      <c r="AY154" s="19" t="s">
        <v>144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9" t="s">
        <v>80</v>
      </c>
      <c r="BK154" s="154">
        <f>ROUND(I154*H154,2)</f>
        <v>0</v>
      </c>
      <c r="BL154" s="19" t="s">
        <v>160</v>
      </c>
      <c r="BM154" s="153" t="s">
        <v>284</v>
      </c>
    </row>
    <row r="155" spans="2:51" s="13" customFormat="1" ht="12">
      <c r="B155" s="160"/>
      <c r="D155" s="161" t="s">
        <v>221</v>
      </c>
      <c r="F155" s="163" t="s">
        <v>285</v>
      </c>
      <c r="H155" s="164">
        <v>142.6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221</v>
      </c>
      <c r="AU155" s="162" t="s">
        <v>82</v>
      </c>
      <c r="AV155" s="13" t="s">
        <v>82</v>
      </c>
      <c r="AW155" s="13" t="s">
        <v>4</v>
      </c>
      <c r="AX155" s="13" t="s">
        <v>80</v>
      </c>
      <c r="AY155" s="162" t="s">
        <v>144</v>
      </c>
    </row>
    <row r="156" spans="1:65" s="2" customFormat="1" ht="21.75" customHeight="1">
      <c r="A156" s="34"/>
      <c r="B156" s="140"/>
      <c r="C156" s="141" t="s">
        <v>286</v>
      </c>
      <c r="D156" s="141" t="s">
        <v>147</v>
      </c>
      <c r="E156" s="142" t="s">
        <v>287</v>
      </c>
      <c r="F156" s="143" t="s">
        <v>288</v>
      </c>
      <c r="G156" s="144" t="s">
        <v>219</v>
      </c>
      <c r="H156" s="145">
        <v>422.985</v>
      </c>
      <c r="I156" s="146"/>
      <c r="J156" s="147">
        <f>ROUND(I156*H156,2)</f>
        <v>0</v>
      </c>
      <c r="K156" s="148"/>
      <c r="L156" s="35"/>
      <c r="M156" s="149" t="s">
        <v>3</v>
      </c>
      <c r="N156" s="150" t="s">
        <v>43</v>
      </c>
      <c r="O156" s="55"/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3" t="s">
        <v>160</v>
      </c>
      <c r="AT156" s="153" t="s">
        <v>147</v>
      </c>
      <c r="AU156" s="153" t="s">
        <v>82</v>
      </c>
      <c r="AY156" s="19" t="s">
        <v>144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9" t="s">
        <v>80</v>
      </c>
      <c r="BK156" s="154">
        <f>ROUND(I156*H156,2)</f>
        <v>0</v>
      </c>
      <c r="BL156" s="19" t="s">
        <v>160</v>
      </c>
      <c r="BM156" s="153" t="s">
        <v>289</v>
      </c>
    </row>
    <row r="157" spans="2:51" s="13" customFormat="1" ht="12">
      <c r="B157" s="160"/>
      <c r="D157" s="161" t="s">
        <v>221</v>
      </c>
      <c r="E157" s="162" t="s">
        <v>3</v>
      </c>
      <c r="F157" s="163" t="s">
        <v>290</v>
      </c>
      <c r="H157" s="164">
        <v>422.985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221</v>
      </c>
      <c r="AU157" s="162" t="s">
        <v>82</v>
      </c>
      <c r="AV157" s="13" t="s">
        <v>82</v>
      </c>
      <c r="AW157" s="13" t="s">
        <v>33</v>
      </c>
      <c r="AX157" s="13" t="s">
        <v>80</v>
      </c>
      <c r="AY157" s="162" t="s">
        <v>144</v>
      </c>
    </row>
    <row r="158" spans="2:63" s="12" customFormat="1" ht="22.9" customHeight="1">
      <c r="B158" s="127"/>
      <c r="D158" s="128" t="s">
        <v>71</v>
      </c>
      <c r="E158" s="138" t="s">
        <v>82</v>
      </c>
      <c r="F158" s="138" t="s">
        <v>291</v>
      </c>
      <c r="I158" s="130"/>
      <c r="J158" s="139">
        <f>BK158</f>
        <v>0</v>
      </c>
      <c r="L158" s="127"/>
      <c r="M158" s="132"/>
      <c r="N158" s="133"/>
      <c r="O158" s="133"/>
      <c r="P158" s="134">
        <f>SUM(P159:P205)</f>
        <v>0</v>
      </c>
      <c r="Q158" s="133"/>
      <c r="R158" s="134">
        <f>SUM(R159:R205)</f>
        <v>602.50967118</v>
      </c>
      <c r="S158" s="133"/>
      <c r="T158" s="135">
        <f>SUM(T159:T205)</f>
        <v>0</v>
      </c>
      <c r="AR158" s="128" t="s">
        <v>80</v>
      </c>
      <c r="AT158" s="136" t="s">
        <v>71</v>
      </c>
      <c r="AU158" s="136" t="s">
        <v>80</v>
      </c>
      <c r="AY158" s="128" t="s">
        <v>144</v>
      </c>
      <c r="BK158" s="137">
        <f>SUM(BK159:BK205)</f>
        <v>0</v>
      </c>
    </row>
    <row r="159" spans="1:65" s="2" customFormat="1" ht="21.75" customHeight="1">
      <c r="A159" s="34"/>
      <c r="B159" s="140"/>
      <c r="C159" s="141" t="s">
        <v>292</v>
      </c>
      <c r="D159" s="141" t="s">
        <v>147</v>
      </c>
      <c r="E159" s="142" t="s">
        <v>293</v>
      </c>
      <c r="F159" s="143" t="s">
        <v>294</v>
      </c>
      <c r="G159" s="144" t="s">
        <v>225</v>
      </c>
      <c r="H159" s="145">
        <v>41.153</v>
      </c>
      <c r="I159" s="146"/>
      <c r="J159" s="147">
        <f>ROUND(I159*H159,2)</f>
        <v>0</v>
      </c>
      <c r="K159" s="148"/>
      <c r="L159" s="35"/>
      <c r="M159" s="149" t="s">
        <v>3</v>
      </c>
      <c r="N159" s="150" t="s">
        <v>43</v>
      </c>
      <c r="O159" s="55"/>
      <c r="P159" s="151">
        <f>O159*H159</f>
        <v>0</v>
      </c>
      <c r="Q159" s="151">
        <v>2.16</v>
      </c>
      <c r="R159" s="151">
        <f>Q159*H159</f>
        <v>88.89048</v>
      </c>
      <c r="S159" s="151">
        <v>0</v>
      </c>
      <c r="T159" s="15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3" t="s">
        <v>160</v>
      </c>
      <c r="AT159" s="153" t="s">
        <v>147</v>
      </c>
      <c r="AU159" s="153" t="s">
        <v>82</v>
      </c>
      <c r="AY159" s="19" t="s">
        <v>144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9" t="s">
        <v>80</v>
      </c>
      <c r="BK159" s="154">
        <f>ROUND(I159*H159,2)</f>
        <v>0</v>
      </c>
      <c r="BL159" s="19" t="s">
        <v>160</v>
      </c>
      <c r="BM159" s="153" t="s">
        <v>295</v>
      </c>
    </row>
    <row r="160" spans="2:51" s="13" customFormat="1" ht="12">
      <c r="B160" s="160"/>
      <c r="D160" s="161" t="s">
        <v>221</v>
      </c>
      <c r="E160" s="162" t="s">
        <v>3</v>
      </c>
      <c r="F160" s="163" t="s">
        <v>296</v>
      </c>
      <c r="H160" s="164">
        <v>41.153</v>
      </c>
      <c r="I160" s="165"/>
      <c r="L160" s="160"/>
      <c r="M160" s="166"/>
      <c r="N160" s="167"/>
      <c r="O160" s="167"/>
      <c r="P160" s="167"/>
      <c r="Q160" s="167"/>
      <c r="R160" s="167"/>
      <c r="S160" s="167"/>
      <c r="T160" s="168"/>
      <c r="AT160" s="162" t="s">
        <v>221</v>
      </c>
      <c r="AU160" s="162" t="s">
        <v>82</v>
      </c>
      <c r="AV160" s="13" t="s">
        <v>82</v>
      </c>
      <c r="AW160" s="13" t="s">
        <v>33</v>
      </c>
      <c r="AX160" s="13" t="s">
        <v>80</v>
      </c>
      <c r="AY160" s="162" t="s">
        <v>144</v>
      </c>
    </row>
    <row r="161" spans="1:65" s="2" customFormat="1" ht="16.5" customHeight="1">
      <c r="A161" s="34"/>
      <c r="B161" s="140"/>
      <c r="C161" s="141" t="s">
        <v>297</v>
      </c>
      <c r="D161" s="141" t="s">
        <v>147</v>
      </c>
      <c r="E161" s="142" t="s">
        <v>298</v>
      </c>
      <c r="F161" s="143" t="s">
        <v>299</v>
      </c>
      <c r="G161" s="144" t="s">
        <v>225</v>
      </c>
      <c r="H161" s="145">
        <v>61.169</v>
      </c>
      <c r="I161" s="146"/>
      <c r="J161" s="147">
        <f>ROUND(I161*H161,2)</f>
        <v>0</v>
      </c>
      <c r="K161" s="148"/>
      <c r="L161" s="35"/>
      <c r="M161" s="149" t="s">
        <v>3</v>
      </c>
      <c r="N161" s="150" t="s">
        <v>43</v>
      </c>
      <c r="O161" s="55"/>
      <c r="P161" s="151">
        <f>O161*H161</f>
        <v>0</v>
      </c>
      <c r="Q161" s="151">
        <v>2.45329</v>
      </c>
      <c r="R161" s="151">
        <f>Q161*H161</f>
        <v>150.06529601</v>
      </c>
      <c r="S161" s="151">
        <v>0</v>
      </c>
      <c r="T161" s="15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3" t="s">
        <v>160</v>
      </c>
      <c r="AT161" s="153" t="s">
        <v>147</v>
      </c>
      <c r="AU161" s="153" t="s">
        <v>82</v>
      </c>
      <c r="AY161" s="19" t="s">
        <v>144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9" t="s">
        <v>80</v>
      </c>
      <c r="BK161" s="154">
        <f>ROUND(I161*H161,2)</f>
        <v>0</v>
      </c>
      <c r="BL161" s="19" t="s">
        <v>160</v>
      </c>
      <c r="BM161" s="153" t="s">
        <v>300</v>
      </c>
    </row>
    <row r="162" spans="2:51" s="13" customFormat="1" ht="12">
      <c r="B162" s="160"/>
      <c r="D162" s="161" t="s">
        <v>221</v>
      </c>
      <c r="E162" s="162" t="s">
        <v>3</v>
      </c>
      <c r="F162" s="163" t="s">
        <v>301</v>
      </c>
      <c r="H162" s="164">
        <v>49.383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221</v>
      </c>
      <c r="AU162" s="162" t="s">
        <v>82</v>
      </c>
      <c r="AV162" s="13" t="s">
        <v>82</v>
      </c>
      <c r="AW162" s="13" t="s">
        <v>33</v>
      </c>
      <c r="AX162" s="13" t="s">
        <v>72</v>
      </c>
      <c r="AY162" s="162" t="s">
        <v>144</v>
      </c>
    </row>
    <row r="163" spans="2:51" s="16" customFormat="1" ht="12">
      <c r="B163" s="185"/>
      <c r="D163" s="161" t="s">
        <v>221</v>
      </c>
      <c r="E163" s="186" t="s">
        <v>3</v>
      </c>
      <c r="F163" s="187" t="s">
        <v>302</v>
      </c>
      <c r="H163" s="186" t="s">
        <v>3</v>
      </c>
      <c r="I163" s="188"/>
      <c r="L163" s="185"/>
      <c r="M163" s="189"/>
      <c r="N163" s="190"/>
      <c r="O163" s="190"/>
      <c r="P163" s="190"/>
      <c r="Q163" s="190"/>
      <c r="R163" s="190"/>
      <c r="S163" s="190"/>
      <c r="T163" s="191"/>
      <c r="AT163" s="186" t="s">
        <v>221</v>
      </c>
      <c r="AU163" s="186" t="s">
        <v>82</v>
      </c>
      <c r="AV163" s="16" t="s">
        <v>80</v>
      </c>
      <c r="AW163" s="16" t="s">
        <v>33</v>
      </c>
      <c r="AX163" s="16" t="s">
        <v>72</v>
      </c>
      <c r="AY163" s="186" t="s">
        <v>144</v>
      </c>
    </row>
    <row r="164" spans="2:51" s="13" customFormat="1" ht="12">
      <c r="B164" s="160"/>
      <c r="D164" s="161" t="s">
        <v>221</v>
      </c>
      <c r="E164" s="162" t="s">
        <v>3</v>
      </c>
      <c r="F164" s="163" t="s">
        <v>303</v>
      </c>
      <c r="H164" s="164">
        <v>4.676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221</v>
      </c>
      <c r="AU164" s="162" t="s">
        <v>82</v>
      </c>
      <c r="AV164" s="13" t="s">
        <v>82</v>
      </c>
      <c r="AW164" s="13" t="s">
        <v>33</v>
      </c>
      <c r="AX164" s="13" t="s">
        <v>72</v>
      </c>
      <c r="AY164" s="162" t="s">
        <v>144</v>
      </c>
    </row>
    <row r="165" spans="2:51" s="13" customFormat="1" ht="12">
      <c r="B165" s="160"/>
      <c r="D165" s="161" t="s">
        <v>221</v>
      </c>
      <c r="E165" s="162" t="s">
        <v>3</v>
      </c>
      <c r="F165" s="163" t="s">
        <v>304</v>
      </c>
      <c r="H165" s="164">
        <v>7.11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221</v>
      </c>
      <c r="AU165" s="162" t="s">
        <v>82</v>
      </c>
      <c r="AV165" s="13" t="s">
        <v>82</v>
      </c>
      <c r="AW165" s="13" t="s">
        <v>33</v>
      </c>
      <c r="AX165" s="13" t="s">
        <v>72</v>
      </c>
      <c r="AY165" s="162" t="s">
        <v>144</v>
      </c>
    </row>
    <row r="166" spans="2:51" s="14" customFormat="1" ht="12">
      <c r="B166" s="169"/>
      <c r="D166" s="161" t="s">
        <v>221</v>
      </c>
      <c r="E166" s="170" t="s">
        <v>3</v>
      </c>
      <c r="F166" s="171" t="s">
        <v>234</v>
      </c>
      <c r="H166" s="172">
        <v>61.169000000000004</v>
      </c>
      <c r="I166" s="173"/>
      <c r="L166" s="169"/>
      <c r="M166" s="174"/>
      <c r="N166" s="175"/>
      <c r="O166" s="175"/>
      <c r="P166" s="175"/>
      <c r="Q166" s="175"/>
      <c r="R166" s="175"/>
      <c r="S166" s="175"/>
      <c r="T166" s="176"/>
      <c r="AT166" s="170" t="s">
        <v>221</v>
      </c>
      <c r="AU166" s="170" t="s">
        <v>82</v>
      </c>
      <c r="AV166" s="14" t="s">
        <v>160</v>
      </c>
      <c r="AW166" s="14" t="s">
        <v>33</v>
      </c>
      <c r="AX166" s="14" t="s">
        <v>80</v>
      </c>
      <c r="AY166" s="170" t="s">
        <v>144</v>
      </c>
    </row>
    <row r="167" spans="1:65" s="2" customFormat="1" ht="16.5" customHeight="1">
      <c r="A167" s="34"/>
      <c r="B167" s="140"/>
      <c r="C167" s="141" t="s">
        <v>305</v>
      </c>
      <c r="D167" s="141" t="s">
        <v>147</v>
      </c>
      <c r="E167" s="142" t="s">
        <v>306</v>
      </c>
      <c r="F167" s="143" t="s">
        <v>307</v>
      </c>
      <c r="G167" s="144" t="s">
        <v>219</v>
      </c>
      <c r="H167" s="145">
        <v>21.325</v>
      </c>
      <c r="I167" s="146"/>
      <c r="J167" s="147">
        <f>ROUND(I167*H167,2)</f>
        <v>0</v>
      </c>
      <c r="K167" s="148"/>
      <c r="L167" s="35"/>
      <c r="M167" s="149" t="s">
        <v>3</v>
      </c>
      <c r="N167" s="150" t="s">
        <v>43</v>
      </c>
      <c r="O167" s="55"/>
      <c r="P167" s="151">
        <f>O167*H167</f>
        <v>0</v>
      </c>
      <c r="Q167" s="151">
        <v>0.00247</v>
      </c>
      <c r="R167" s="151">
        <f>Q167*H167</f>
        <v>0.05267275</v>
      </c>
      <c r="S167" s="151">
        <v>0</v>
      </c>
      <c r="T167" s="15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3" t="s">
        <v>160</v>
      </c>
      <c r="AT167" s="153" t="s">
        <v>147</v>
      </c>
      <c r="AU167" s="153" t="s">
        <v>82</v>
      </c>
      <c r="AY167" s="19" t="s">
        <v>144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9" t="s">
        <v>80</v>
      </c>
      <c r="BK167" s="154">
        <f>ROUND(I167*H167,2)</f>
        <v>0</v>
      </c>
      <c r="BL167" s="19" t="s">
        <v>160</v>
      </c>
      <c r="BM167" s="153" t="s">
        <v>308</v>
      </c>
    </row>
    <row r="168" spans="2:51" s="13" customFormat="1" ht="12">
      <c r="B168" s="160"/>
      <c r="D168" s="161" t="s">
        <v>221</v>
      </c>
      <c r="E168" s="162" t="s">
        <v>3</v>
      </c>
      <c r="F168" s="163" t="s">
        <v>309</v>
      </c>
      <c r="H168" s="164">
        <v>21.325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221</v>
      </c>
      <c r="AU168" s="162" t="s">
        <v>82</v>
      </c>
      <c r="AV168" s="13" t="s">
        <v>82</v>
      </c>
      <c r="AW168" s="13" t="s">
        <v>33</v>
      </c>
      <c r="AX168" s="13" t="s">
        <v>80</v>
      </c>
      <c r="AY168" s="162" t="s">
        <v>144</v>
      </c>
    </row>
    <row r="169" spans="1:65" s="2" customFormat="1" ht="16.5" customHeight="1">
      <c r="A169" s="34"/>
      <c r="B169" s="140"/>
      <c r="C169" s="141" t="s">
        <v>9</v>
      </c>
      <c r="D169" s="141" t="s">
        <v>147</v>
      </c>
      <c r="E169" s="142" t="s">
        <v>310</v>
      </c>
      <c r="F169" s="143" t="s">
        <v>311</v>
      </c>
      <c r="G169" s="144" t="s">
        <v>219</v>
      </c>
      <c r="H169" s="145">
        <v>21.325</v>
      </c>
      <c r="I169" s="146"/>
      <c r="J169" s="147">
        <f>ROUND(I169*H169,2)</f>
        <v>0</v>
      </c>
      <c r="K169" s="148"/>
      <c r="L169" s="35"/>
      <c r="M169" s="149" t="s">
        <v>3</v>
      </c>
      <c r="N169" s="150" t="s">
        <v>43</v>
      </c>
      <c r="O169" s="55"/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3" t="s">
        <v>160</v>
      </c>
      <c r="AT169" s="153" t="s">
        <v>147</v>
      </c>
      <c r="AU169" s="153" t="s">
        <v>82</v>
      </c>
      <c r="AY169" s="19" t="s">
        <v>144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9" t="s">
        <v>80</v>
      </c>
      <c r="BK169" s="154">
        <f>ROUND(I169*H169,2)</f>
        <v>0</v>
      </c>
      <c r="BL169" s="19" t="s">
        <v>160</v>
      </c>
      <c r="BM169" s="153" t="s">
        <v>312</v>
      </c>
    </row>
    <row r="170" spans="1:65" s="2" customFormat="1" ht="16.5" customHeight="1">
      <c r="A170" s="34"/>
      <c r="B170" s="140"/>
      <c r="C170" s="141" t="s">
        <v>313</v>
      </c>
      <c r="D170" s="141" t="s">
        <v>147</v>
      </c>
      <c r="E170" s="142" t="s">
        <v>314</v>
      </c>
      <c r="F170" s="143" t="s">
        <v>315</v>
      </c>
      <c r="G170" s="144" t="s">
        <v>283</v>
      </c>
      <c r="H170" s="145">
        <v>2.402</v>
      </c>
      <c r="I170" s="146"/>
      <c r="J170" s="147">
        <f>ROUND(I170*H170,2)</f>
        <v>0</v>
      </c>
      <c r="K170" s="148"/>
      <c r="L170" s="35"/>
      <c r="M170" s="149" t="s">
        <v>3</v>
      </c>
      <c r="N170" s="150" t="s">
        <v>43</v>
      </c>
      <c r="O170" s="55"/>
      <c r="P170" s="151">
        <f>O170*H170</f>
        <v>0</v>
      </c>
      <c r="Q170" s="151">
        <v>1.06277</v>
      </c>
      <c r="R170" s="151">
        <f>Q170*H170</f>
        <v>2.55277354</v>
      </c>
      <c r="S170" s="151">
        <v>0</v>
      </c>
      <c r="T170" s="15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3" t="s">
        <v>160</v>
      </c>
      <c r="AT170" s="153" t="s">
        <v>147</v>
      </c>
      <c r="AU170" s="153" t="s">
        <v>82</v>
      </c>
      <c r="AY170" s="19" t="s">
        <v>144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9" t="s">
        <v>80</v>
      </c>
      <c r="BK170" s="154">
        <f>ROUND(I170*H170,2)</f>
        <v>0</v>
      </c>
      <c r="BL170" s="19" t="s">
        <v>160</v>
      </c>
      <c r="BM170" s="153" t="s">
        <v>316</v>
      </c>
    </row>
    <row r="171" spans="2:51" s="13" customFormat="1" ht="12">
      <c r="B171" s="160"/>
      <c r="D171" s="161" t="s">
        <v>221</v>
      </c>
      <c r="E171" s="162" t="s">
        <v>3</v>
      </c>
      <c r="F171" s="163" t="s">
        <v>317</v>
      </c>
      <c r="H171" s="164">
        <v>2.193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221</v>
      </c>
      <c r="AU171" s="162" t="s">
        <v>82</v>
      </c>
      <c r="AV171" s="13" t="s">
        <v>82</v>
      </c>
      <c r="AW171" s="13" t="s">
        <v>33</v>
      </c>
      <c r="AX171" s="13" t="s">
        <v>72</v>
      </c>
      <c r="AY171" s="162" t="s">
        <v>144</v>
      </c>
    </row>
    <row r="172" spans="2:51" s="16" customFormat="1" ht="12">
      <c r="B172" s="185"/>
      <c r="D172" s="161" t="s">
        <v>221</v>
      </c>
      <c r="E172" s="186" t="s">
        <v>3</v>
      </c>
      <c r="F172" s="187" t="s">
        <v>318</v>
      </c>
      <c r="H172" s="186" t="s">
        <v>3</v>
      </c>
      <c r="I172" s="188"/>
      <c r="L172" s="185"/>
      <c r="M172" s="189"/>
      <c r="N172" s="190"/>
      <c r="O172" s="190"/>
      <c r="P172" s="190"/>
      <c r="Q172" s="190"/>
      <c r="R172" s="190"/>
      <c r="S172" s="190"/>
      <c r="T172" s="191"/>
      <c r="AT172" s="186" t="s">
        <v>221</v>
      </c>
      <c r="AU172" s="186" t="s">
        <v>82</v>
      </c>
      <c r="AV172" s="16" t="s">
        <v>80</v>
      </c>
      <c r="AW172" s="16" t="s">
        <v>33</v>
      </c>
      <c r="AX172" s="16" t="s">
        <v>72</v>
      </c>
      <c r="AY172" s="186" t="s">
        <v>144</v>
      </c>
    </row>
    <row r="173" spans="2:51" s="13" customFormat="1" ht="12">
      <c r="B173" s="160"/>
      <c r="D173" s="161" t="s">
        <v>221</v>
      </c>
      <c r="E173" s="162" t="s">
        <v>3</v>
      </c>
      <c r="F173" s="163" t="s">
        <v>319</v>
      </c>
      <c r="H173" s="164">
        <v>0.083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221</v>
      </c>
      <c r="AU173" s="162" t="s">
        <v>82</v>
      </c>
      <c r="AV173" s="13" t="s">
        <v>82</v>
      </c>
      <c r="AW173" s="13" t="s">
        <v>33</v>
      </c>
      <c r="AX173" s="13" t="s">
        <v>72</v>
      </c>
      <c r="AY173" s="162" t="s">
        <v>144</v>
      </c>
    </row>
    <row r="174" spans="2:51" s="13" customFormat="1" ht="12">
      <c r="B174" s="160"/>
      <c r="D174" s="161" t="s">
        <v>221</v>
      </c>
      <c r="E174" s="162" t="s">
        <v>3</v>
      </c>
      <c r="F174" s="163" t="s">
        <v>320</v>
      </c>
      <c r="H174" s="164">
        <v>0.126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221</v>
      </c>
      <c r="AU174" s="162" t="s">
        <v>82</v>
      </c>
      <c r="AV174" s="13" t="s">
        <v>82</v>
      </c>
      <c r="AW174" s="13" t="s">
        <v>33</v>
      </c>
      <c r="AX174" s="13" t="s">
        <v>72</v>
      </c>
      <c r="AY174" s="162" t="s">
        <v>144</v>
      </c>
    </row>
    <row r="175" spans="2:51" s="14" customFormat="1" ht="12">
      <c r="B175" s="169"/>
      <c r="D175" s="161" t="s">
        <v>221</v>
      </c>
      <c r="E175" s="170" t="s">
        <v>3</v>
      </c>
      <c r="F175" s="171" t="s">
        <v>234</v>
      </c>
      <c r="H175" s="172">
        <v>2.402</v>
      </c>
      <c r="I175" s="173"/>
      <c r="L175" s="169"/>
      <c r="M175" s="174"/>
      <c r="N175" s="175"/>
      <c r="O175" s="175"/>
      <c r="P175" s="175"/>
      <c r="Q175" s="175"/>
      <c r="R175" s="175"/>
      <c r="S175" s="175"/>
      <c r="T175" s="176"/>
      <c r="AT175" s="170" t="s">
        <v>221</v>
      </c>
      <c r="AU175" s="170" t="s">
        <v>82</v>
      </c>
      <c r="AV175" s="14" t="s">
        <v>160</v>
      </c>
      <c r="AW175" s="14" t="s">
        <v>33</v>
      </c>
      <c r="AX175" s="14" t="s">
        <v>80</v>
      </c>
      <c r="AY175" s="170" t="s">
        <v>144</v>
      </c>
    </row>
    <row r="176" spans="1:65" s="2" customFormat="1" ht="16.5" customHeight="1">
      <c r="A176" s="34"/>
      <c r="B176" s="140"/>
      <c r="C176" s="141" t="s">
        <v>321</v>
      </c>
      <c r="D176" s="141" t="s">
        <v>147</v>
      </c>
      <c r="E176" s="142" t="s">
        <v>322</v>
      </c>
      <c r="F176" s="143" t="s">
        <v>323</v>
      </c>
      <c r="G176" s="144" t="s">
        <v>225</v>
      </c>
      <c r="H176" s="145">
        <v>103.63</v>
      </c>
      <c r="I176" s="146"/>
      <c r="J176" s="147">
        <f>ROUND(I176*H176,2)</f>
        <v>0</v>
      </c>
      <c r="K176" s="148"/>
      <c r="L176" s="35"/>
      <c r="M176" s="149" t="s">
        <v>3</v>
      </c>
      <c r="N176" s="150" t="s">
        <v>43</v>
      </c>
      <c r="O176" s="55"/>
      <c r="P176" s="151">
        <f>O176*H176</f>
        <v>0</v>
      </c>
      <c r="Q176" s="151">
        <v>2.47214</v>
      </c>
      <c r="R176" s="151">
        <f>Q176*H176</f>
        <v>256.18786819999997</v>
      </c>
      <c r="S176" s="151">
        <v>0</v>
      </c>
      <c r="T176" s="15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3" t="s">
        <v>160</v>
      </c>
      <c r="AT176" s="153" t="s">
        <v>147</v>
      </c>
      <c r="AU176" s="153" t="s">
        <v>82</v>
      </c>
      <c r="AY176" s="19" t="s">
        <v>144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9" t="s">
        <v>80</v>
      </c>
      <c r="BK176" s="154">
        <f>ROUND(I176*H176,2)</f>
        <v>0</v>
      </c>
      <c r="BL176" s="19" t="s">
        <v>160</v>
      </c>
      <c r="BM176" s="153" t="s">
        <v>324</v>
      </c>
    </row>
    <row r="177" spans="2:51" s="13" customFormat="1" ht="12">
      <c r="B177" s="160"/>
      <c r="D177" s="161" t="s">
        <v>221</v>
      </c>
      <c r="E177" s="162" t="s">
        <v>3</v>
      </c>
      <c r="F177" s="163" t="s">
        <v>325</v>
      </c>
      <c r="H177" s="164">
        <v>42.088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221</v>
      </c>
      <c r="AU177" s="162" t="s">
        <v>82</v>
      </c>
      <c r="AV177" s="13" t="s">
        <v>82</v>
      </c>
      <c r="AW177" s="13" t="s">
        <v>33</v>
      </c>
      <c r="AX177" s="13" t="s">
        <v>72</v>
      </c>
      <c r="AY177" s="162" t="s">
        <v>144</v>
      </c>
    </row>
    <row r="178" spans="2:51" s="13" customFormat="1" ht="12">
      <c r="B178" s="160"/>
      <c r="D178" s="161" t="s">
        <v>221</v>
      </c>
      <c r="E178" s="162" t="s">
        <v>3</v>
      </c>
      <c r="F178" s="163" t="s">
        <v>326</v>
      </c>
      <c r="H178" s="164">
        <v>23.619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221</v>
      </c>
      <c r="AU178" s="162" t="s">
        <v>82</v>
      </c>
      <c r="AV178" s="13" t="s">
        <v>82</v>
      </c>
      <c r="AW178" s="13" t="s">
        <v>33</v>
      </c>
      <c r="AX178" s="13" t="s">
        <v>72</v>
      </c>
      <c r="AY178" s="162" t="s">
        <v>144</v>
      </c>
    </row>
    <row r="179" spans="2:51" s="13" customFormat="1" ht="12">
      <c r="B179" s="160"/>
      <c r="D179" s="161" t="s">
        <v>221</v>
      </c>
      <c r="E179" s="162" t="s">
        <v>3</v>
      </c>
      <c r="F179" s="163" t="s">
        <v>327</v>
      </c>
      <c r="H179" s="164">
        <v>7.809</v>
      </c>
      <c r="I179" s="165"/>
      <c r="L179" s="160"/>
      <c r="M179" s="166"/>
      <c r="N179" s="167"/>
      <c r="O179" s="167"/>
      <c r="P179" s="167"/>
      <c r="Q179" s="167"/>
      <c r="R179" s="167"/>
      <c r="S179" s="167"/>
      <c r="T179" s="168"/>
      <c r="AT179" s="162" t="s">
        <v>221</v>
      </c>
      <c r="AU179" s="162" t="s">
        <v>82</v>
      </c>
      <c r="AV179" s="13" t="s">
        <v>82</v>
      </c>
      <c r="AW179" s="13" t="s">
        <v>33</v>
      </c>
      <c r="AX179" s="13" t="s">
        <v>72</v>
      </c>
      <c r="AY179" s="162" t="s">
        <v>144</v>
      </c>
    </row>
    <row r="180" spans="2:51" s="13" customFormat="1" ht="12">
      <c r="B180" s="160"/>
      <c r="D180" s="161" t="s">
        <v>221</v>
      </c>
      <c r="E180" s="162" t="s">
        <v>3</v>
      </c>
      <c r="F180" s="163" t="s">
        <v>328</v>
      </c>
      <c r="H180" s="164">
        <v>21.425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221</v>
      </c>
      <c r="AU180" s="162" t="s">
        <v>82</v>
      </c>
      <c r="AV180" s="13" t="s">
        <v>82</v>
      </c>
      <c r="AW180" s="13" t="s">
        <v>33</v>
      </c>
      <c r="AX180" s="13" t="s">
        <v>72</v>
      </c>
      <c r="AY180" s="162" t="s">
        <v>144</v>
      </c>
    </row>
    <row r="181" spans="2:51" s="13" customFormat="1" ht="12">
      <c r="B181" s="160"/>
      <c r="D181" s="161" t="s">
        <v>221</v>
      </c>
      <c r="E181" s="162" t="s">
        <v>3</v>
      </c>
      <c r="F181" s="163" t="s">
        <v>329</v>
      </c>
      <c r="H181" s="164">
        <v>1.739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221</v>
      </c>
      <c r="AU181" s="162" t="s">
        <v>82</v>
      </c>
      <c r="AV181" s="13" t="s">
        <v>82</v>
      </c>
      <c r="AW181" s="13" t="s">
        <v>33</v>
      </c>
      <c r="AX181" s="13" t="s">
        <v>72</v>
      </c>
      <c r="AY181" s="162" t="s">
        <v>144</v>
      </c>
    </row>
    <row r="182" spans="2:51" s="13" customFormat="1" ht="12">
      <c r="B182" s="160"/>
      <c r="D182" s="161" t="s">
        <v>221</v>
      </c>
      <c r="E182" s="162" t="s">
        <v>3</v>
      </c>
      <c r="F182" s="163" t="s">
        <v>330</v>
      </c>
      <c r="H182" s="164">
        <v>1.961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221</v>
      </c>
      <c r="AU182" s="162" t="s">
        <v>82</v>
      </c>
      <c r="AV182" s="13" t="s">
        <v>82</v>
      </c>
      <c r="AW182" s="13" t="s">
        <v>33</v>
      </c>
      <c r="AX182" s="13" t="s">
        <v>72</v>
      </c>
      <c r="AY182" s="162" t="s">
        <v>144</v>
      </c>
    </row>
    <row r="183" spans="2:51" s="13" customFormat="1" ht="12">
      <c r="B183" s="160"/>
      <c r="D183" s="161" t="s">
        <v>221</v>
      </c>
      <c r="E183" s="162" t="s">
        <v>3</v>
      </c>
      <c r="F183" s="163" t="s">
        <v>331</v>
      </c>
      <c r="H183" s="164">
        <v>2.07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221</v>
      </c>
      <c r="AU183" s="162" t="s">
        <v>82</v>
      </c>
      <c r="AV183" s="13" t="s">
        <v>82</v>
      </c>
      <c r="AW183" s="13" t="s">
        <v>33</v>
      </c>
      <c r="AX183" s="13" t="s">
        <v>72</v>
      </c>
      <c r="AY183" s="162" t="s">
        <v>144</v>
      </c>
    </row>
    <row r="184" spans="2:51" s="13" customFormat="1" ht="12">
      <c r="B184" s="160"/>
      <c r="D184" s="161" t="s">
        <v>221</v>
      </c>
      <c r="E184" s="162" t="s">
        <v>3</v>
      </c>
      <c r="F184" s="163" t="s">
        <v>332</v>
      </c>
      <c r="H184" s="164">
        <v>0.518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221</v>
      </c>
      <c r="AU184" s="162" t="s">
        <v>82</v>
      </c>
      <c r="AV184" s="13" t="s">
        <v>82</v>
      </c>
      <c r="AW184" s="13" t="s">
        <v>33</v>
      </c>
      <c r="AX184" s="13" t="s">
        <v>72</v>
      </c>
      <c r="AY184" s="162" t="s">
        <v>144</v>
      </c>
    </row>
    <row r="185" spans="2:51" s="13" customFormat="1" ht="12">
      <c r="B185" s="160"/>
      <c r="D185" s="161" t="s">
        <v>221</v>
      </c>
      <c r="E185" s="162" t="s">
        <v>3</v>
      </c>
      <c r="F185" s="163" t="s">
        <v>333</v>
      </c>
      <c r="H185" s="164">
        <v>2.401</v>
      </c>
      <c r="I185" s="165"/>
      <c r="L185" s="160"/>
      <c r="M185" s="166"/>
      <c r="N185" s="167"/>
      <c r="O185" s="167"/>
      <c r="P185" s="167"/>
      <c r="Q185" s="167"/>
      <c r="R185" s="167"/>
      <c r="S185" s="167"/>
      <c r="T185" s="168"/>
      <c r="AT185" s="162" t="s">
        <v>221</v>
      </c>
      <c r="AU185" s="162" t="s">
        <v>82</v>
      </c>
      <c r="AV185" s="13" t="s">
        <v>82</v>
      </c>
      <c r="AW185" s="13" t="s">
        <v>33</v>
      </c>
      <c r="AX185" s="13" t="s">
        <v>72</v>
      </c>
      <c r="AY185" s="162" t="s">
        <v>144</v>
      </c>
    </row>
    <row r="186" spans="2:51" s="14" customFormat="1" ht="12">
      <c r="B186" s="169"/>
      <c r="D186" s="161" t="s">
        <v>221</v>
      </c>
      <c r="E186" s="170" t="s">
        <v>3</v>
      </c>
      <c r="F186" s="171" t="s">
        <v>234</v>
      </c>
      <c r="H186" s="172">
        <v>103.62999999999998</v>
      </c>
      <c r="I186" s="173"/>
      <c r="L186" s="169"/>
      <c r="M186" s="174"/>
      <c r="N186" s="175"/>
      <c r="O186" s="175"/>
      <c r="P186" s="175"/>
      <c r="Q186" s="175"/>
      <c r="R186" s="175"/>
      <c r="S186" s="175"/>
      <c r="T186" s="176"/>
      <c r="AT186" s="170" t="s">
        <v>221</v>
      </c>
      <c r="AU186" s="170" t="s">
        <v>82</v>
      </c>
      <c r="AV186" s="14" t="s">
        <v>160</v>
      </c>
      <c r="AW186" s="14" t="s">
        <v>33</v>
      </c>
      <c r="AX186" s="14" t="s">
        <v>80</v>
      </c>
      <c r="AY186" s="170" t="s">
        <v>144</v>
      </c>
    </row>
    <row r="187" spans="1:65" s="2" customFormat="1" ht="16.5" customHeight="1">
      <c r="A187" s="34"/>
      <c r="B187" s="140"/>
      <c r="C187" s="141" t="s">
        <v>334</v>
      </c>
      <c r="D187" s="141" t="s">
        <v>147</v>
      </c>
      <c r="E187" s="142" t="s">
        <v>335</v>
      </c>
      <c r="F187" s="143" t="s">
        <v>336</v>
      </c>
      <c r="G187" s="144" t="s">
        <v>337</v>
      </c>
      <c r="H187" s="145">
        <v>22</v>
      </c>
      <c r="I187" s="146"/>
      <c r="J187" s="147">
        <f>ROUND(I187*H187,2)</f>
        <v>0</v>
      </c>
      <c r="K187" s="148"/>
      <c r="L187" s="35"/>
      <c r="M187" s="149" t="s">
        <v>3</v>
      </c>
      <c r="N187" s="150" t="s">
        <v>43</v>
      </c>
      <c r="O187" s="55"/>
      <c r="P187" s="151">
        <f>O187*H187</f>
        <v>0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3" t="s">
        <v>160</v>
      </c>
      <c r="AT187" s="153" t="s">
        <v>147</v>
      </c>
      <c r="AU187" s="153" t="s">
        <v>82</v>
      </c>
      <c r="AY187" s="19" t="s">
        <v>144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9" t="s">
        <v>80</v>
      </c>
      <c r="BK187" s="154">
        <f>ROUND(I187*H187,2)</f>
        <v>0</v>
      </c>
      <c r="BL187" s="19" t="s">
        <v>160</v>
      </c>
      <c r="BM187" s="153" t="s">
        <v>338</v>
      </c>
    </row>
    <row r="188" spans="2:51" s="16" customFormat="1" ht="12">
      <c r="B188" s="185"/>
      <c r="D188" s="161" t="s">
        <v>221</v>
      </c>
      <c r="E188" s="186" t="s">
        <v>3</v>
      </c>
      <c r="F188" s="187" t="s">
        <v>339</v>
      </c>
      <c r="H188" s="186" t="s">
        <v>3</v>
      </c>
      <c r="I188" s="188"/>
      <c r="L188" s="185"/>
      <c r="M188" s="189"/>
      <c r="N188" s="190"/>
      <c r="O188" s="190"/>
      <c r="P188" s="190"/>
      <c r="Q188" s="190"/>
      <c r="R188" s="190"/>
      <c r="S188" s="190"/>
      <c r="T188" s="191"/>
      <c r="AT188" s="186" t="s">
        <v>221</v>
      </c>
      <c r="AU188" s="186" t="s">
        <v>82</v>
      </c>
      <c r="AV188" s="16" t="s">
        <v>80</v>
      </c>
      <c r="AW188" s="16" t="s">
        <v>33</v>
      </c>
      <c r="AX188" s="16" t="s">
        <v>72</v>
      </c>
      <c r="AY188" s="186" t="s">
        <v>144</v>
      </c>
    </row>
    <row r="189" spans="2:51" s="13" customFormat="1" ht="12">
      <c r="B189" s="160"/>
      <c r="D189" s="161" t="s">
        <v>221</v>
      </c>
      <c r="E189" s="162" t="s">
        <v>3</v>
      </c>
      <c r="F189" s="163" t="s">
        <v>340</v>
      </c>
      <c r="H189" s="164">
        <v>12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221</v>
      </c>
      <c r="AU189" s="162" t="s">
        <v>82</v>
      </c>
      <c r="AV189" s="13" t="s">
        <v>82</v>
      </c>
      <c r="AW189" s="13" t="s">
        <v>33</v>
      </c>
      <c r="AX189" s="13" t="s">
        <v>72</v>
      </c>
      <c r="AY189" s="162" t="s">
        <v>144</v>
      </c>
    </row>
    <row r="190" spans="2:51" s="16" customFormat="1" ht="12">
      <c r="B190" s="185"/>
      <c r="D190" s="161" t="s">
        <v>221</v>
      </c>
      <c r="E190" s="186" t="s">
        <v>3</v>
      </c>
      <c r="F190" s="187" t="s">
        <v>341</v>
      </c>
      <c r="H190" s="186" t="s">
        <v>3</v>
      </c>
      <c r="I190" s="188"/>
      <c r="L190" s="185"/>
      <c r="M190" s="189"/>
      <c r="N190" s="190"/>
      <c r="O190" s="190"/>
      <c r="P190" s="190"/>
      <c r="Q190" s="190"/>
      <c r="R190" s="190"/>
      <c r="S190" s="190"/>
      <c r="T190" s="191"/>
      <c r="AT190" s="186" t="s">
        <v>221</v>
      </c>
      <c r="AU190" s="186" t="s">
        <v>82</v>
      </c>
      <c r="AV190" s="16" t="s">
        <v>80</v>
      </c>
      <c r="AW190" s="16" t="s">
        <v>33</v>
      </c>
      <c r="AX190" s="16" t="s">
        <v>72</v>
      </c>
      <c r="AY190" s="186" t="s">
        <v>144</v>
      </c>
    </row>
    <row r="191" spans="2:51" s="13" customFormat="1" ht="12">
      <c r="B191" s="160"/>
      <c r="D191" s="161" t="s">
        <v>221</v>
      </c>
      <c r="E191" s="162" t="s">
        <v>3</v>
      </c>
      <c r="F191" s="163" t="s">
        <v>183</v>
      </c>
      <c r="H191" s="164">
        <v>10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221</v>
      </c>
      <c r="AU191" s="162" t="s">
        <v>82</v>
      </c>
      <c r="AV191" s="13" t="s">
        <v>82</v>
      </c>
      <c r="AW191" s="13" t="s">
        <v>33</v>
      </c>
      <c r="AX191" s="13" t="s">
        <v>72</v>
      </c>
      <c r="AY191" s="162" t="s">
        <v>144</v>
      </c>
    </row>
    <row r="192" spans="2:51" s="14" customFormat="1" ht="12">
      <c r="B192" s="169"/>
      <c r="D192" s="161" t="s">
        <v>221</v>
      </c>
      <c r="E192" s="170" t="s">
        <v>3</v>
      </c>
      <c r="F192" s="171" t="s">
        <v>234</v>
      </c>
      <c r="H192" s="172">
        <v>22</v>
      </c>
      <c r="I192" s="173"/>
      <c r="L192" s="169"/>
      <c r="M192" s="174"/>
      <c r="N192" s="175"/>
      <c r="O192" s="175"/>
      <c r="P192" s="175"/>
      <c r="Q192" s="175"/>
      <c r="R192" s="175"/>
      <c r="S192" s="175"/>
      <c r="T192" s="176"/>
      <c r="AT192" s="170" t="s">
        <v>221</v>
      </c>
      <c r="AU192" s="170" t="s">
        <v>82</v>
      </c>
      <c r="AV192" s="14" t="s">
        <v>160</v>
      </c>
      <c r="AW192" s="14" t="s">
        <v>33</v>
      </c>
      <c r="AX192" s="14" t="s">
        <v>80</v>
      </c>
      <c r="AY192" s="170" t="s">
        <v>144</v>
      </c>
    </row>
    <row r="193" spans="1:65" s="2" customFormat="1" ht="21.75" customHeight="1">
      <c r="A193" s="34"/>
      <c r="B193" s="140"/>
      <c r="C193" s="141" t="s">
        <v>342</v>
      </c>
      <c r="D193" s="141" t="s">
        <v>147</v>
      </c>
      <c r="E193" s="142" t="s">
        <v>343</v>
      </c>
      <c r="F193" s="143" t="s">
        <v>344</v>
      </c>
      <c r="G193" s="144" t="s">
        <v>219</v>
      </c>
      <c r="H193" s="145">
        <v>15.538</v>
      </c>
      <c r="I193" s="146"/>
      <c r="J193" s="147">
        <f>ROUND(I193*H193,2)</f>
        <v>0</v>
      </c>
      <c r="K193" s="148"/>
      <c r="L193" s="35"/>
      <c r="M193" s="149" t="s">
        <v>3</v>
      </c>
      <c r="N193" s="150" t="s">
        <v>43</v>
      </c>
      <c r="O193" s="55"/>
      <c r="P193" s="151">
        <f>O193*H193</f>
        <v>0</v>
      </c>
      <c r="Q193" s="151">
        <v>0.71546</v>
      </c>
      <c r="R193" s="151">
        <f>Q193*H193</f>
        <v>11.11681748</v>
      </c>
      <c r="S193" s="151">
        <v>0</v>
      </c>
      <c r="T193" s="15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3" t="s">
        <v>160</v>
      </c>
      <c r="AT193" s="153" t="s">
        <v>147</v>
      </c>
      <c r="AU193" s="153" t="s">
        <v>82</v>
      </c>
      <c r="AY193" s="19" t="s">
        <v>144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9" t="s">
        <v>80</v>
      </c>
      <c r="BK193" s="154">
        <f>ROUND(I193*H193,2)</f>
        <v>0</v>
      </c>
      <c r="BL193" s="19" t="s">
        <v>160</v>
      </c>
      <c r="BM193" s="153" t="s">
        <v>345</v>
      </c>
    </row>
    <row r="194" spans="2:51" s="13" customFormat="1" ht="12">
      <c r="B194" s="160"/>
      <c r="D194" s="161" t="s">
        <v>221</v>
      </c>
      <c r="E194" s="162" t="s">
        <v>3</v>
      </c>
      <c r="F194" s="163" t="s">
        <v>346</v>
      </c>
      <c r="H194" s="164">
        <v>9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221</v>
      </c>
      <c r="AU194" s="162" t="s">
        <v>82</v>
      </c>
      <c r="AV194" s="13" t="s">
        <v>82</v>
      </c>
      <c r="AW194" s="13" t="s">
        <v>33</v>
      </c>
      <c r="AX194" s="13" t="s">
        <v>72</v>
      </c>
      <c r="AY194" s="162" t="s">
        <v>144</v>
      </c>
    </row>
    <row r="195" spans="2:51" s="13" customFormat="1" ht="12">
      <c r="B195" s="160"/>
      <c r="D195" s="161" t="s">
        <v>221</v>
      </c>
      <c r="E195" s="162" t="s">
        <v>3</v>
      </c>
      <c r="F195" s="163" t="s">
        <v>347</v>
      </c>
      <c r="H195" s="164">
        <v>5.688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221</v>
      </c>
      <c r="AU195" s="162" t="s">
        <v>82</v>
      </c>
      <c r="AV195" s="13" t="s">
        <v>82</v>
      </c>
      <c r="AW195" s="13" t="s">
        <v>33</v>
      </c>
      <c r="AX195" s="13" t="s">
        <v>72</v>
      </c>
      <c r="AY195" s="162" t="s">
        <v>144</v>
      </c>
    </row>
    <row r="196" spans="2:51" s="13" customFormat="1" ht="12">
      <c r="B196" s="160"/>
      <c r="D196" s="161" t="s">
        <v>221</v>
      </c>
      <c r="E196" s="162" t="s">
        <v>3</v>
      </c>
      <c r="F196" s="163" t="s">
        <v>348</v>
      </c>
      <c r="H196" s="164">
        <v>0.85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221</v>
      </c>
      <c r="AU196" s="162" t="s">
        <v>82</v>
      </c>
      <c r="AV196" s="13" t="s">
        <v>82</v>
      </c>
      <c r="AW196" s="13" t="s">
        <v>33</v>
      </c>
      <c r="AX196" s="13" t="s">
        <v>72</v>
      </c>
      <c r="AY196" s="162" t="s">
        <v>144</v>
      </c>
    </row>
    <row r="197" spans="2:51" s="14" customFormat="1" ht="12">
      <c r="B197" s="169"/>
      <c r="D197" s="161" t="s">
        <v>221</v>
      </c>
      <c r="E197" s="170" t="s">
        <v>3</v>
      </c>
      <c r="F197" s="171" t="s">
        <v>234</v>
      </c>
      <c r="H197" s="172">
        <v>15.537999999999998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0" t="s">
        <v>221</v>
      </c>
      <c r="AU197" s="170" t="s">
        <v>82</v>
      </c>
      <c r="AV197" s="14" t="s">
        <v>160</v>
      </c>
      <c r="AW197" s="14" t="s">
        <v>33</v>
      </c>
      <c r="AX197" s="14" t="s">
        <v>80</v>
      </c>
      <c r="AY197" s="170" t="s">
        <v>144</v>
      </c>
    </row>
    <row r="198" spans="1:65" s="2" customFormat="1" ht="21.75" customHeight="1">
      <c r="A198" s="34"/>
      <c r="B198" s="140"/>
      <c r="C198" s="141" t="s">
        <v>349</v>
      </c>
      <c r="D198" s="141" t="s">
        <v>147</v>
      </c>
      <c r="E198" s="142" t="s">
        <v>350</v>
      </c>
      <c r="F198" s="143" t="s">
        <v>351</v>
      </c>
      <c r="G198" s="144" t="s">
        <v>219</v>
      </c>
      <c r="H198" s="145">
        <v>90.588</v>
      </c>
      <c r="I198" s="146"/>
      <c r="J198" s="147">
        <f>ROUND(I198*H198,2)</f>
        <v>0</v>
      </c>
      <c r="K198" s="148"/>
      <c r="L198" s="35"/>
      <c r="M198" s="149" t="s">
        <v>3</v>
      </c>
      <c r="N198" s="150" t="s">
        <v>43</v>
      </c>
      <c r="O198" s="55"/>
      <c r="P198" s="151">
        <f>O198*H198</f>
        <v>0</v>
      </c>
      <c r="Q198" s="151">
        <v>1.0146</v>
      </c>
      <c r="R198" s="151">
        <f>Q198*H198</f>
        <v>91.9105848</v>
      </c>
      <c r="S198" s="151">
        <v>0</v>
      </c>
      <c r="T198" s="15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3" t="s">
        <v>160</v>
      </c>
      <c r="AT198" s="153" t="s">
        <v>147</v>
      </c>
      <c r="AU198" s="153" t="s">
        <v>82</v>
      </c>
      <c r="AY198" s="19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9" t="s">
        <v>80</v>
      </c>
      <c r="BK198" s="154">
        <f>ROUND(I198*H198,2)</f>
        <v>0</v>
      </c>
      <c r="BL198" s="19" t="s">
        <v>160</v>
      </c>
      <c r="BM198" s="153" t="s">
        <v>352</v>
      </c>
    </row>
    <row r="199" spans="2:51" s="13" customFormat="1" ht="12">
      <c r="B199" s="160"/>
      <c r="D199" s="161" t="s">
        <v>221</v>
      </c>
      <c r="E199" s="162" t="s">
        <v>3</v>
      </c>
      <c r="F199" s="163" t="s">
        <v>353</v>
      </c>
      <c r="H199" s="164">
        <v>33.888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221</v>
      </c>
      <c r="AU199" s="162" t="s">
        <v>82</v>
      </c>
      <c r="AV199" s="13" t="s">
        <v>82</v>
      </c>
      <c r="AW199" s="13" t="s">
        <v>33</v>
      </c>
      <c r="AX199" s="13" t="s">
        <v>72</v>
      </c>
      <c r="AY199" s="162" t="s">
        <v>144</v>
      </c>
    </row>
    <row r="200" spans="2:51" s="13" customFormat="1" ht="12">
      <c r="B200" s="160"/>
      <c r="D200" s="161" t="s">
        <v>221</v>
      </c>
      <c r="E200" s="162" t="s">
        <v>3</v>
      </c>
      <c r="F200" s="163" t="s">
        <v>354</v>
      </c>
      <c r="H200" s="164">
        <v>21.394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221</v>
      </c>
      <c r="AU200" s="162" t="s">
        <v>82</v>
      </c>
      <c r="AV200" s="13" t="s">
        <v>82</v>
      </c>
      <c r="AW200" s="13" t="s">
        <v>33</v>
      </c>
      <c r="AX200" s="13" t="s">
        <v>72</v>
      </c>
      <c r="AY200" s="162" t="s">
        <v>144</v>
      </c>
    </row>
    <row r="201" spans="2:51" s="13" customFormat="1" ht="12">
      <c r="B201" s="160"/>
      <c r="D201" s="161" t="s">
        <v>221</v>
      </c>
      <c r="E201" s="162" t="s">
        <v>3</v>
      </c>
      <c r="F201" s="163" t="s">
        <v>355</v>
      </c>
      <c r="H201" s="164">
        <v>9.431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221</v>
      </c>
      <c r="AU201" s="162" t="s">
        <v>82</v>
      </c>
      <c r="AV201" s="13" t="s">
        <v>82</v>
      </c>
      <c r="AW201" s="13" t="s">
        <v>33</v>
      </c>
      <c r="AX201" s="13" t="s">
        <v>72</v>
      </c>
      <c r="AY201" s="162" t="s">
        <v>144</v>
      </c>
    </row>
    <row r="202" spans="2:51" s="13" customFormat="1" ht="12">
      <c r="B202" s="160"/>
      <c r="D202" s="161" t="s">
        <v>221</v>
      </c>
      <c r="E202" s="162" t="s">
        <v>3</v>
      </c>
      <c r="F202" s="163" t="s">
        <v>356</v>
      </c>
      <c r="H202" s="164">
        <v>25.875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221</v>
      </c>
      <c r="AU202" s="162" t="s">
        <v>82</v>
      </c>
      <c r="AV202" s="13" t="s">
        <v>82</v>
      </c>
      <c r="AW202" s="13" t="s">
        <v>33</v>
      </c>
      <c r="AX202" s="13" t="s">
        <v>72</v>
      </c>
      <c r="AY202" s="162" t="s">
        <v>144</v>
      </c>
    </row>
    <row r="203" spans="2:51" s="14" customFormat="1" ht="12">
      <c r="B203" s="169"/>
      <c r="D203" s="161" t="s">
        <v>221</v>
      </c>
      <c r="E203" s="170" t="s">
        <v>3</v>
      </c>
      <c r="F203" s="171" t="s">
        <v>234</v>
      </c>
      <c r="H203" s="172">
        <v>90.588</v>
      </c>
      <c r="I203" s="173"/>
      <c r="L203" s="169"/>
      <c r="M203" s="174"/>
      <c r="N203" s="175"/>
      <c r="O203" s="175"/>
      <c r="P203" s="175"/>
      <c r="Q203" s="175"/>
      <c r="R203" s="175"/>
      <c r="S203" s="175"/>
      <c r="T203" s="176"/>
      <c r="AT203" s="170" t="s">
        <v>221</v>
      </c>
      <c r="AU203" s="170" t="s">
        <v>82</v>
      </c>
      <c r="AV203" s="14" t="s">
        <v>160</v>
      </c>
      <c r="AW203" s="14" t="s">
        <v>33</v>
      </c>
      <c r="AX203" s="14" t="s">
        <v>80</v>
      </c>
      <c r="AY203" s="170" t="s">
        <v>144</v>
      </c>
    </row>
    <row r="204" spans="1:65" s="2" customFormat="1" ht="33" customHeight="1">
      <c r="A204" s="34"/>
      <c r="B204" s="140"/>
      <c r="C204" s="141" t="s">
        <v>8</v>
      </c>
      <c r="D204" s="141" t="s">
        <v>147</v>
      </c>
      <c r="E204" s="142" t="s">
        <v>357</v>
      </c>
      <c r="F204" s="143" t="s">
        <v>358</v>
      </c>
      <c r="G204" s="144" t="s">
        <v>283</v>
      </c>
      <c r="H204" s="145">
        <v>1.636</v>
      </c>
      <c r="I204" s="146"/>
      <c r="J204" s="147">
        <f>ROUND(I204*H204,2)</f>
        <v>0</v>
      </c>
      <c r="K204" s="148"/>
      <c r="L204" s="35"/>
      <c r="M204" s="149" t="s">
        <v>3</v>
      </c>
      <c r="N204" s="150" t="s">
        <v>43</v>
      </c>
      <c r="O204" s="55"/>
      <c r="P204" s="151">
        <f>O204*H204</f>
        <v>0</v>
      </c>
      <c r="Q204" s="151">
        <v>1.0594</v>
      </c>
      <c r="R204" s="151">
        <f>Q204*H204</f>
        <v>1.7331783999999997</v>
      </c>
      <c r="S204" s="151">
        <v>0</v>
      </c>
      <c r="T204" s="15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3" t="s">
        <v>160</v>
      </c>
      <c r="AT204" s="153" t="s">
        <v>147</v>
      </c>
      <c r="AU204" s="153" t="s">
        <v>82</v>
      </c>
      <c r="AY204" s="19" t="s">
        <v>144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9" t="s">
        <v>80</v>
      </c>
      <c r="BK204" s="154">
        <f>ROUND(I204*H204,2)</f>
        <v>0</v>
      </c>
      <c r="BL204" s="19" t="s">
        <v>160</v>
      </c>
      <c r="BM204" s="153" t="s">
        <v>359</v>
      </c>
    </row>
    <row r="205" spans="2:51" s="13" customFormat="1" ht="12">
      <c r="B205" s="160"/>
      <c r="D205" s="161" t="s">
        <v>221</v>
      </c>
      <c r="E205" s="162" t="s">
        <v>3</v>
      </c>
      <c r="F205" s="163" t="s">
        <v>360</v>
      </c>
      <c r="H205" s="164">
        <v>1.636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221</v>
      </c>
      <c r="AU205" s="162" t="s">
        <v>82</v>
      </c>
      <c r="AV205" s="13" t="s">
        <v>82</v>
      </c>
      <c r="AW205" s="13" t="s">
        <v>33</v>
      </c>
      <c r="AX205" s="13" t="s">
        <v>80</v>
      </c>
      <c r="AY205" s="162" t="s">
        <v>144</v>
      </c>
    </row>
    <row r="206" spans="2:63" s="12" customFormat="1" ht="22.9" customHeight="1">
      <c r="B206" s="127"/>
      <c r="D206" s="128" t="s">
        <v>71</v>
      </c>
      <c r="E206" s="138" t="s">
        <v>156</v>
      </c>
      <c r="F206" s="138" t="s">
        <v>361</v>
      </c>
      <c r="I206" s="130"/>
      <c r="J206" s="139">
        <f>BK206</f>
        <v>0</v>
      </c>
      <c r="L206" s="127"/>
      <c r="M206" s="132"/>
      <c r="N206" s="133"/>
      <c r="O206" s="133"/>
      <c r="P206" s="134">
        <f>SUM(P207:P266)</f>
        <v>0</v>
      </c>
      <c r="Q206" s="133"/>
      <c r="R206" s="134">
        <f>SUM(R207:R266)</f>
        <v>128.48486116</v>
      </c>
      <c r="S206" s="133"/>
      <c r="T206" s="135">
        <f>SUM(T207:T266)</f>
        <v>0</v>
      </c>
      <c r="AR206" s="128" t="s">
        <v>80</v>
      </c>
      <c r="AT206" s="136" t="s">
        <v>71</v>
      </c>
      <c r="AU206" s="136" t="s">
        <v>80</v>
      </c>
      <c r="AY206" s="128" t="s">
        <v>144</v>
      </c>
      <c r="BK206" s="137">
        <f>SUM(BK207:BK266)</f>
        <v>0</v>
      </c>
    </row>
    <row r="207" spans="1:65" s="2" customFormat="1" ht="21.75" customHeight="1">
      <c r="A207" s="34"/>
      <c r="B207" s="140"/>
      <c r="C207" s="141" t="s">
        <v>362</v>
      </c>
      <c r="D207" s="141" t="s">
        <v>147</v>
      </c>
      <c r="E207" s="142" t="s">
        <v>363</v>
      </c>
      <c r="F207" s="143" t="s">
        <v>364</v>
      </c>
      <c r="G207" s="144" t="s">
        <v>219</v>
      </c>
      <c r="H207" s="145">
        <v>177.838</v>
      </c>
      <c r="I207" s="146"/>
      <c r="J207" s="147">
        <f>ROUND(I207*H207,2)</f>
        <v>0</v>
      </c>
      <c r="K207" s="148"/>
      <c r="L207" s="35"/>
      <c r="M207" s="149" t="s">
        <v>3</v>
      </c>
      <c r="N207" s="150" t="s">
        <v>43</v>
      </c>
      <c r="O207" s="55"/>
      <c r="P207" s="151">
        <f>O207*H207</f>
        <v>0</v>
      </c>
      <c r="Q207" s="151">
        <v>0.16632</v>
      </c>
      <c r="R207" s="151">
        <f>Q207*H207</f>
        <v>29.578016159999997</v>
      </c>
      <c r="S207" s="151">
        <v>0</v>
      </c>
      <c r="T207" s="15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3" t="s">
        <v>160</v>
      </c>
      <c r="AT207" s="153" t="s">
        <v>147</v>
      </c>
      <c r="AU207" s="153" t="s">
        <v>82</v>
      </c>
      <c r="AY207" s="19" t="s">
        <v>144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9" t="s">
        <v>80</v>
      </c>
      <c r="BK207" s="154">
        <f>ROUND(I207*H207,2)</f>
        <v>0</v>
      </c>
      <c r="BL207" s="19" t="s">
        <v>160</v>
      </c>
      <c r="BM207" s="153" t="s">
        <v>365</v>
      </c>
    </row>
    <row r="208" spans="2:51" s="13" customFormat="1" ht="12">
      <c r="B208" s="160"/>
      <c r="D208" s="161" t="s">
        <v>221</v>
      </c>
      <c r="E208" s="162" t="s">
        <v>3</v>
      </c>
      <c r="F208" s="163" t="s">
        <v>366</v>
      </c>
      <c r="H208" s="164">
        <v>193.603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221</v>
      </c>
      <c r="AU208" s="162" t="s">
        <v>82</v>
      </c>
      <c r="AV208" s="13" t="s">
        <v>82</v>
      </c>
      <c r="AW208" s="13" t="s">
        <v>33</v>
      </c>
      <c r="AX208" s="13" t="s">
        <v>72</v>
      </c>
      <c r="AY208" s="162" t="s">
        <v>144</v>
      </c>
    </row>
    <row r="209" spans="2:51" s="16" customFormat="1" ht="12">
      <c r="B209" s="185"/>
      <c r="D209" s="161" t="s">
        <v>221</v>
      </c>
      <c r="E209" s="186" t="s">
        <v>3</v>
      </c>
      <c r="F209" s="187" t="s">
        <v>367</v>
      </c>
      <c r="H209" s="186" t="s">
        <v>3</v>
      </c>
      <c r="I209" s="188"/>
      <c r="L209" s="185"/>
      <c r="M209" s="189"/>
      <c r="N209" s="190"/>
      <c r="O209" s="190"/>
      <c r="P209" s="190"/>
      <c r="Q209" s="190"/>
      <c r="R209" s="190"/>
      <c r="S209" s="190"/>
      <c r="T209" s="191"/>
      <c r="AT209" s="186" t="s">
        <v>221</v>
      </c>
      <c r="AU209" s="186" t="s">
        <v>82</v>
      </c>
      <c r="AV209" s="16" t="s">
        <v>80</v>
      </c>
      <c r="AW209" s="16" t="s">
        <v>33</v>
      </c>
      <c r="AX209" s="16" t="s">
        <v>72</v>
      </c>
      <c r="AY209" s="186" t="s">
        <v>144</v>
      </c>
    </row>
    <row r="210" spans="2:51" s="13" customFormat="1" ht="12">
      <c r="B210" s="160"/>
      <c r="D210" s="161" t="s">
        <v>221</v>
      </c>
      <c r="E210" s="162" t="s">
        <v>3</v>
      </c>
      <c r="F210" s="163" t="s">
        <v>368</v>
      </c>
      <c r="H210" s="164">
        <v>-23.855</v>
      </c>
      <c r="I210" s="165"/>
      <c r="L210" s="160"/>
      <c r="M210" s="166"/>
      <c r="N210" s="167"/>
      <c r="O210" s="167"/>
      <c r="P210" s="167"/>
      <c r="Q210" s="167"/>
      <c r="R210" s="167"/>
      <c r="S210" s="167"/>
      <c r="T210" s="168"/>
      <c r="AT210" s="162" t="s">
        <v>221</v>
      </c>
      <c r="AU210" s="162" t="s">
        <v>82</v>
      </c>
      <c r="AV210" s="13" t="s">
        <v>82</v>
      </c>
      <c r="AW210" s="13" t="s">
        <v>33</v>
      </c>
      <c r="AX210" s="13" t="s">
        <v>72</v>
      </c>
      <c r="AY210" s="162" t="s">
        <v>144</v>
      </c>
    </row>
    <row r="211" spans="2:51" s="13" customFormat="1" ht="12">
      <c r="B211" s="160"/>
      <c r="D211" s="161" t="s">
        <v>221</v>
      </c>
      <c r="E211" s="162" t="s">
        <v>3</v>
      </c>
      <c r="F211" s="163" t="s">
        <v>369</v>
      </c>
      <c r="H211" s="164">
        <v>8.09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221</v>
      </c>
      <c r="AU211" s="162" t="s">
        <v>82</v>
      </c>
      <c r="AV211" s="13" t="s">
        <v>82</v>
      </c>
      <c r="AW211" s="13" t="s">
        <v>33</v>
      </c>
      <c r="AX211" s="13" t="s">
        <v>72</v>
      </c>
      <c r="AY211" s="162" t="s">
        <v>144</v>
      </c>
    </row>
    <row r="212" spans="2:51" s="14" customFormat="1" ht="12">
      <c r="B212" s="169"/>
      <c r="D212" s="161" t="s">
        <v>221</v>
      </c>
      <c r="E212" s="170" t="s">
        <v>3</v>
      </c>
      <c r="F212" s="171" t="s">
        <v>234</v>
      </c>
      <c r="H212" s="172">
        <v>177.83800000000002</v>
      </c>
      <c r="I212" s="173"/>
      <c r="L212" s="169"/>
      <c r="M212" s="174"/>
      <c r="N212" s="175"/>
      <c r="O212" s="175"/>
      <c r="P212" s="175"/>
      <c r="Q212" s="175"/>
      <c r="R212" s="175"/>
      <c r="S212" s="175"/>
      <c r="T212" s="176"/>
      <c r="AT212" s="170" t="s">
        <v>221</v>
      </c>
      <c r="AU212" s="170" t="s">
        <v>82</v>
      </c>
      <c r="AV212" s="14" t="s">
        <v>160</v>
      </c>
      <c r="AW212" s="14" t="s">
        <v>33</v>
      </c>
      <c r="AX212" s="14" t="s">
        <v>80</v>
      </c>
      <c r="AY212" s="170" t="s">
        <v>144</v>
      </c>
    </row>
    <row r="213" spans="1:65" s="2" customFormat="1" ht="33" customHeight="1">
      <c r="A213" s="34"/>
      <c r="B213" s="140"/>
      <c r="C213" s="141" t="s">
        <v>370</v>
      </c>
      <c r="D213" s="141" t="s">
        <v>147</v>
      </c>
      <c r="E213" s="142" t="s">
        <v>371</v>
      </c>
      <c r="F213" s="143" t="s">
        <v>372</v>
      </c>
      <c r="G213" s="144" t="s">
        <v>219</v>
      </c>
      <c r="H213" s="145">
        <v>293.588</v>
      </c>
      <c r="I213" s="146"/>
      <c r="J213" s="147">
        <f>ROUND(I213*H213,2)</f>
        <v>0</v>
      </c>
      <c r="K213" s="148"/>
      <c r="L213" s="35"/>
      <c r="M213" s="149" t="s">
        <v>3</v>
      </c>
      <c r="N213" s="150" t="s">
        <v>43</v>
      </c>
      <c r="O213" s="55"/>
      <c r="P213" s="151">
        <f>O213*H213</f>
        <v>0</v>
      </c>
      <c r="Q213" s="151">
        <v>0.23892</v>
      </c>
      <c r="R213" s="151">
        <f>Q213*H213</f>
        <v>70.14404496</v>
      </c>
      <c r="S213" s="151">
        <v>0</v>
      </c>
      <c r="T213" s="15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3" t="s">
        <v>160</v>
      </c>
      <c r="AT213" s="153" t="s">
        <v>147</v>
      </c>
      <c r="AU213" s="153" t="s">
        <v>82</v>
      </c>
      <c r="AY213" s="19" t="s">
        <v>144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9" t="s">
        <v>80</v>
      </c>
      <c r="BK213" s="154">
        <f>ROUND(I213*H213,2)</f>
        <v>0</v>
      </c>
      <c r="BL213" s="19" t="s">
        <v>160</v>
      </c>
      <c r="BM213" s="153" t="s">
        <v>373</v>
      </c>
    </row>
    <row r="214" spans="2:51" s="13" customFormat="1" ht="12">
      <c r="B214" s="160"/>
      <c r="D214" s="161" t="s">
        <v>221</v>
      </c>
      <c r="E214" s="162" t="s">
        <v>3</v>
      </c>
      <c r="F214" s="163" t="s">
        <v>374</v>
      </c>
      <c r="H214" s="164">
        <v>336.088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221</v>
      </c>
      <c r="AU214" s="162" t="s">
        <v>82</v>
      </c>
      <c r="AV214" s="13" t="s">
        <v>82</v>
      </c>
      <c r="AW214" s="13" t="s">
        <v>33</v>
      </c>
      <c r="AX214" s="13" t="s">
        <v>72</v>
      </c>
      <c r="AY214" s="162" t="s">
        <v>144</v>
      </c>
    </row>
    <row r="215" spans="2:51" s="13" customFormat="1" ht="12">
      <c r="B215" s="160"/>
      <c r="D215" s="161" t="s">
        <v>221</v>
      </c>
      <c r="E215" s="162" t="s">
        <v>3</v>
      </c>
      <c r="F215" s="163" t="s">
        <v>375</v>
      </c>
      <c r="H215" s="164">
        <v>54.575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221</v>
      </c>
      <c r="AU215" s="162" t="s">
        <v>82</v>
      </c>
      <c r="AV215" s="13" t="s">
        <v>82</v>
      </c>
      <c r="AW215" s="13" t="s">
        <v>33</v>
      </c>
      <c r="AX215" s="13" t="s">
        <v>72</v>
      </c>
      <c r="AY215" s="162" t="s">
        <v>144</v>
      </c>
    </row>
    <row r="216" spans="2:51" s="16" customFormat="1" ht="12">
      <c r="B216" s="185"/>
      <c r="D216" s="161" t="s">
        <v>221</v>
      </c>
      <c r="E216" s="186" t="s">
        <v>3</v>
      </c>
      <c r="F216" s="187" t="s">
        <v>367</v>
      </c>
      <c r="H216" s="186" t="s">
        <v>3</v>
      </c>
      <c r="I216" s="188"/>
      <c r="L216" s="185"/>
      <c r="M216" s="189"/>
      <c r="N216" s="190"/>
      <c r="O216" s="190"/>
      <c r="P216" s="190"/>
      <c r="Q216" s="190"/>
      <c r="R216" s="190"/>
      <c r="S216" s="190"/>
      <c r="T216" s="191"/>
      <c r="AT216" s="186" t="s">
        <v>221</v>
      </c>
      <c r="AU216" s="186" t="s">
        <v>82</v>
      </c>
      <c r="AV216" s="16" t="s">
        <v>80</v>
      </c>
      <c r="AW216" s="16" t="s">
        <v>33</v>
      </c>
      <c r="AX216" s="16" t="s">
        <v>72</v>
      </c>
      <c r="AY216" s="186" t="s">
        <v>144</v>
      </c>
    </row>
    <row r="217" spans="2:51" s="13" customFormat="1" ht="12">
      <c r="B217" s="160"/>
      <c r="D217" s="161" t="s">
        <v>221</v>
      </c>
      <c r="E217" s="162" t="s">
        <v>3</v>
      </c>
      <c r="F217" s="163" t="s">
        <v>376</v>
      </c>
      <c r="H217" s="164">
        <v>-97.075</v>
      </c>
      <c r="I217" s="165"/>
      <c r="L217" s="160"/>
      <c r="M217" s="166"/>
      <c r="N217" s="167"/>
      <c r="O217" s="167"/>
      <c r="P217" s="167"/>
      <c r="Q217" s="167"/>
      <c r="R217" s="167"/>
      <c r="S217" s="167"/>
      <c r="T217" s="168"/>
      <c r="AT217" s="162" t="s">
        <v>221</v>
      </c>
      <c r="AU217" s="162" t="s">
        <v>82</v>
      </c>
      <c r="AV217" s="13" t="s">
        <v>82</v>
      </c>
      <c r="AW217" s="13" t="s">
        <v>33</v>
      </c>
      <c r="AX217" s="13" t="s">
        <v>72</v>
      </c>
      <c r="AY217" s="162" t="s">
        <v>144</v>
      </c>
    </row>
    <row r="218" spans="2:51" s="14" customFormat="1" ht="12">
      <c r="B218" s="169"/>
      <c r="D218" s="161" t="s">
        <v>221</v>
      </c>
      <c r="E218" s="170" t="s">
        <v>3</v>
      </c>
      <c r="F218" s="171" t="s">
        <v>234</v>
      </c>
      <c r="H218" s="172">
        <v>293.588</v>
      </c>
      <c r="I218" s="173"/>
      <c r="L218" s="169"/>
      <c r="M218" s="174"/>
      <c r="N218" s="175"/>
      <c r="O218" s="175"/>
      <c r="P218" s="175"/>
      <c r="Q218" s="175"/>
      <c r="R218" s="175"/>
      <c r="S218" s="175"/>
      <c r="T218" s="176"/>
      <c r="AT218" s="170" t="s">
        <v>221</v>
      </c>
      <c r="AU218" s="170" t="s">
        <v>82</v>
      </c>
      <c r="AV218" s="14" t="s">
        <v>160</v>
      </c>
      <c r="AW218" s="14" t="s">
        <v>33</v>
      </c>
      <c r="AX218" s="14" t="s">
        <v>80</v>
      </c>
      <c r="AY218" s="170" t="s">
        <v>144</v>
      </c>
    </row>
    <row r="219" spans="1:65" s="2" customFormat="1" ht="21.75" customHeight="1">
      <c r="A219" s="34"/>
      <c r="B219" s="140"/>
      <c r="C219" s="141" t="s">
        <v>377</v>
      </c>
      <c r="D219" s="141" t="s">
        <v>147</v>
      </c>
      <c r="E219" s="142" t="s">
        <v>378</v>
      </c>
      <c r="F219" s="143" t="s">
        <v>379</v>
      </c>
      <c r="G219" s="144" t="s">
        <v>337</v>
      </c>
      <c r="H219" s="145">
        <v>9</v>
      </c>
      <c r="I219" s="146"/>
      <c r="J219" s="147">
        <f aca="true" t="shared" si="0" ref="J219:J225">ROUND(I219*H219,2)</f>
        <v>0</v>
      </c>
      <c r="K219" s="148"/>
      <c r="L219" s="35"/>
      <c r="M219" s="149" t="s">
        <v>3</v>
      </c>
      <c r="N219" s="150" t="s">
        <v>43</v>
      </c>
      <c r="O219" s="55"/>
      <c r="P219" s="151">
        <f aca="true" t="shared" si="1" ref="P219:P225">O219*H219</f>
        <v>0</v>
      </c>
      <c r="Q219" s="151">
        <v>0.02628</v>
      </c>
      <c r="R219" s="151">
        <f aca="true" t="shared" si="2" ref="R219:R225">Q219*H219</f>
        <v>0.23652</v>
      </c>
      <c r="S219" s="151">
        <v>0</v>
      </c>
      <c r="T219" s="152">
        <f aca="true" t="shared" si="3" ref="T219:T225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3" t="s">
        <v>160</v>
      </c>
      <c r="AT219" s="153" t="s">
        <v>147</v>
      </c>
      <c r="AU219" s="153" t="s">
        <v>82</v>
      </c>
      <c r="AY219" s="19" t="s">
        <v>144</v>
      </c>
      <c r="BE219" s="154">
        <f aca="true" t="shared" si="4" ref="BE219:BE225">IF(N219="základní",J219,0)</f>
        <v>0</v>
      </c>
      <c r="BF219" s="154">
        <f aca="true" t="shared" si="5" ref="BF219:BF225">IF(N219="snížená",J219,0)</f>
        <v>0</v>
      </c>
      <c r="BG219" s="154">
        <f aca="true" t="shared" si="6" ref="BG219:BG225">IF(N219="zákl. přenesená",J219,0)</f>
        <v>0</v>
      </c>
      <c r="BH219" s="154">
        <f aca="true" t="shared" si="7" ref="BH219:BH225">IF(N219="sníž. přenesená",J219,0)</f>
        <v>0</v>
      </c>
      <c r="BI219" s="154">
        <f aca="true" t="shared" si="8" ref="BI219:BI225">IF(N219="nulová",J219,0)</f>
        <v>0</v>
      </c>
      <c r="BJ219" s="19" t="s">
        <v>80</v>
      </c>
      <c r="BK219" s="154">
        <f aca="true" t="shared" si="9" ref="BK219:BK225">ROUND(I219*H219,2)</f>
        <v>0</v>
      </c>
      <c r="BL219" s="19" t="s">
        <v>160</v>
      </c>
      <c r="BM219" s="153" t="s">
        <v>380</v>
      </c>
    </row>
    <row r="220" spans="1:65" s="2" customFormat="1" ht="21.75" customHeight="1">
      <c r="A220" s="34"/>
      <c r="B220" s="140"/>
      <c r="C220" s="141" t="s">
        <v>381</v>
      </c>
      <c r="D220" s="141" t="s">
        <v>147</v>
      </c>
      <c r="E220" s="142" t="s">
        <v>382</v>
      </c>
      <c r="F220" s="143" t="s">
        <v>383</v>
      </c>
      <c r="G220" s="144" t="s">
        <v>337</v>
      </c>
      <c r="H220" s="145">
        <v>8</v>
      </c>
      <c r="I220" s="146"/>
      <c r="J220" s="147">
        <f t="shared" si="0"/>
        <v>0</v>
      </c>
      <c r="K220" s="148"/>
      <c r="L220" s="35"/>
      <c r="M220" s="149" t="s">
        <v>3</v>
      </c>
      <c r="N220" s="150" t="s">
        <v>43</v>
      </c>
      <c r="O220" s="55"/>
      <c r="P220" s="151">
        <f t="shared" si="1"/>
        <v>0</v>
      </c>
      <c r="Q220" s="151">
        <v>0.05263</v>
      </c>
      <c r="R220" s="151">
        <f t="shared" si="2"/>
        <v>0.42104</v>
      </c>
      <c r="S220" s="151">
        <v>0</v>
      </c>
      <c r="T220" s="152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3" t="s">
        <v>160</v>
      </c>
      <c r="AT220" s="153" t="s">
        <v>147</v>
      </c>
      <c r="AU220" s="153" t="s">
        <v>82</v>
      </c>
      <c r="AY220" s="19" t="s">
        <v>144</v>
      </c>
      <c r="BE220" s="154">
        <f t="shared" si="4"/>
        <v>0</v>
      </c>
      <c r="BF220" s="154">
        <f t="shared" si="5"/>
        <v>0</v>
      </c>
      <c r="BG220" s="154">
        <f t="shared" si="6"/>
        <v>0</v>
      </c>
      <c r="BH220" s="154">
        <f t="shared" si="7"/>
        <v>0</v>
      </c>
      <c r="BI220" s="154">
        <f t="shared" si="8"/>
        <v>0</v>
      </c>
      <c r="BJ220" s="19" t="s">
        <v>80</v>
      </c>
      <c r="BK220" s="154">
        <f t="shared" si="9"/>
        <v>0</v>
      </c>
      <c r="BL220" s="19" t="s">
        <v>160</v>
      </c>
      <c r="BM220" s="153" t="s">
        <v>384</v>
      </c>
    </row>
    <row r="221" spans="1:65" s="2" customFormat="1" ht="21.75" customHeight="1">
      <c r="A221" s="34"/>
      <c r="B221" s="140"/>
      <c r="C221" s="141" t="s">
        <v>385</v>
      </c>
      <c r="D221" s="141" t="s">
        <v>147</v>
      </c>
      <c r="E221" s="142" t="s">
        <v>386</v>
      </c>
      <c r="F221" s="143" t="s">
        <v>387</v>
      </c>
      <c r="G221" s="144" t="s">
        <v>337</v>
      </c>
      <c r="H221" s="145">
        <v>7</v>
      </c>
      <c r="I221" s="146"/>
      <c r="J221" s="147">
        <f t="shared" si="0"/>
        <v>0</v>
      </c>
      <c r="K221" s="148"/>
      <c r="L221" s="35"/>
      <c r="M221" s="149" t="s">
        <v>3</v>
      </c>
      <c r="N221" s="150" t="s">
        <v>43</v>
      </c>
      <c r="O221" s="55"/>
      <c r="P221" s="151">
        <f t="shared" si="1"/>
        <v>0</v>
      </c>
      <c r="Q221" s="151">
        <v>0.09431</v>
      </c>
      <c r="R221" s="151">
        <f t="shared" si="2"/>
        <v>0.66017</v>
      </c>
      <c r="S221" s="151">
        <v>0</v>
      </c>
      <c r="T221" s="152">
        <f t="shared" si="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3" t="s">
        <v>160</v>
      </c>
      <c r="AT221" s="153" t="s">
        <v>147</v>
      </c>
      <c r="AU221" s="153" t="s">
        <v>82</v>
      </c>
      <c r="AY221" s="19" t="s">
        <v>144</v>
      </c>
      <c r="BE221" s="154">
        <f t="shared" si="4"/>
        <v>0</v>
      </c>
      <c r="BF221" s="154">
        <f t="shared" si="5"/>
        <v>0</v>
      </c>
      <c r="BG221" s="154">
        <f t="shared" si="6"/>
        <v>0</v>
      </c>
      <c r="BH221" s="154">
        <f t="shared" si="7"/>
        <v>0</v>
      </c>
      <c r="BI221" s="154">
        <f t="shared" si="8"/>
        <v>0</v>
      </c>
      <c r="BJ221" s="19" t="s">
        <v>80</v>
      </c>
      <c r="BK221" s="154">
        <f t="shared" si="9"/>
        <v>0</v>
      </c>
      <c r="BL221" s="19" t="s">
        <v>160</v>
      </c>
      <c r="BM221" s="153" t="s">
        <v>388</v>
      </c>
    </row>
    <row r="222" spans="1:65" s="2" customFormat="1" ht="21.75" customHeight="1">
      <c r="A222" s="34"/>
      <c r="B222" s="140"/>
      <c r="C222" s="141" t="s">
        <v>389</v>
      </c>
      <c r="D222" s="141" t="s">
        <v>147</v>
      </c>
      <c r="E222" s="142" t="s">
        <v>390</v>
      </c>
      <c r="F222" s="143" t="s">
        <v>391</v>
      </c>
      <c r="G222" s="144" t="s">
        <v>337</v>
      </c>
      <c r="H222" s="145">
        <v>2</v>
      </c>
      <c r="I222" s="146"/>
      <c r="J222" s="147">
        <f t="shared" si="0"/>
        <v>0</v>
      </c>
      <c r="K222" s="148"/>
      <c r="L222" s="35"/>
      <c r="M222" s="149" t="s">
        <v>3</v>
      </c>
      <c r="N222" s="150" t="s">
        <v>43</v>
      </c>
      <c r="O222" s="55"/>
      <c r="P222" s="151">
        <f t="shared" si="1"/>
        <v>0</v>
      </c>
      <c r="Q222" s="151">
        <v>0.14139</v>
      </c>
      <c r="R222" s="151">
        <f t="shared" si="2"/>
        <v>0.28278</v>
      </c>
      <c r="S222" s="151">
        <v>0</v>
      </c>
      <c r="T222" s="152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3" t="s">
        <v>160</v>
      </c>
      <c r="AT222" s="153" t="s">
        <v>147</v>
      </c>
      <c r="AU222" s="153" t="s">
        <v>82</v>
      </c>
      <c r="AY222" s="19" t="s">
        <v>144</v>
      </c>
      <c r="BE222" s="154">
        <f t="shared" si="4"/>
        <v>0</v>
      </c>
      <c r="BF222" s="154">
        <f t="shared" si="5"/>
        <v>0</v>
      </c>
      <c r="BG222" s="154">
        <f t="shared" si="6"/>
        <v>0</v>
      </c>
      <c r="BH222" s="154">
        <f t="shared" si="7"/>
        <v>0</v>
      </c>
      <c r="BI222" s="154">
        <f t="shared" si="8"/>
        <v>0</v>
      </c>
      <c r="BJ222" s="19" t="s">
        <v>80</v>
      </c>
      <c r="BK222" s="154">
        <f t="shared" si="9"/>
        <v>0</v>
      </c>
      <c r="BL222" s="19" t="s">
        <v>160</v>
      </c>
      <c r="BM222" s="153" t="s">
        <v>392</v>
      </c>
    </row>
    <row r="223" spans="1:65" s="2" customFormat="1" ht="21.75" customHeight="1">
      <c r="A223" s="34"/>
      <c r="B223" s="140"/>
      <c r="C223" s="141" t="s">
        <v>393</v>
      </c>
      <c r="D223" s="141" t="s">
        <v>147</v>
      </c>
      <c r="E223" s="142" t="s">
        <v>394</v>
      </c>
      <c r="F223" s="143" t="s">
        <v>395</v>
      </c>
      <c r="G223" s="144" t="s">
        <v>337</v>
      </c>
      <c r="H223" s="145">
        <v>5</v>
      </c>
      <c r="I223" s="146"/>
      <c r="J223" s="147">
        <f t="shared" si="0"/>
        <v>0</v>
      </c>
      <c r="K223" s="148"/>
      <c r="L223" s="35"/>
      <c r="M223" s="149" t="s">
        <v>3</v>
      </c>
      <c r="N223" s="150" t="s">
        <v>43</v>
      </c>
      <c r="O223" s="55"/>
      <c r="P223" s="151">
        <f t="shared" si="1"/>
        <v>0</v>
      </c>
      <c r="Q223" s="151">
        <v>0.15649</v>
      </c>
      <c r="R223" s="151">
        <f t="shared" si="2"/>
        <v>0.78245</v>
      </c>
      <c r="S223" s="151">
        <v>0</v>
      </c>
      <c r="T223" s="152">
        <f t="shared" si="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3" t="s">
        <v>160</v>
      </c>
      <c r="AT223" s="153" t="s">
        <v>147</v>
      </c>
      <c r="AU223" s="153" t="s">
        <v>82</v>
      </c>
      <c r="AY223" s="19" t="s">
        <v>144</v>
      </c>
      <c r="BE223" s="154">
        <f t="shared" si="4"/>
        <v>0</v>
      </c>
      <c r="BF223" s="154">
        <f t="shared" si="5"/>
        <v>0</v>
      </c>
      <c r="BG223" s="154">
        <f t="shared" si="6"/>
        <v>0</v>
      </c>
      <c r="BH223" s="154">
        <f t="shared" si="7"/>
        <v>0</v>
      </c>
      <c r="BI223" s="154">
        <f t="shared" si="8"/>
        <v>0</v>
      </c>
      <c r="BJ223" s="19" t="s">
        <v>80</v>
      </c>
      <c r="BK223" s="154">
        <f t="shared" si="9"/>
        <v>0</v>
      </c>
      <c r="BL223" s="19" t="s">
        <v>160</v>
      </c>
      <c r="BM223" s="153" t="s">
        <v>396</v>
      </c>
    </row>
    <row r="224" spans="1:65" s="2" customFormat="1" ht="21.75" customHeight="1">
      <c r="A224" s="34"/>
      <c r="B224" s="140"/>
      <c r="C224" s="141" t="s">
        <v>397</v>
      </c>
      <c r="D224" s="141" t="s">
        <v>147</v>
      </c>
      <c r="E224" s="142" t="s">
        <v>398</v>
      </c>
      <c r="F224" s="143" t="s">
        <v>399</v>
      </c>
      <c r="G224" s="144" t="s">
        <v>337</v>
      </c>
      <c r="H224" s="145">
        <v>1</v>
      </c>
      <c r="I224" s="146"/>
      <c r="J224" s="147">
        <f t="shared" si="0"/>
        <v>0</v>
      </c>
      <c r="K224" s="148"/>
      <c r="L224" s="35"/>
      <c r="M224" s="149" t="s">
        <v>3</v>
      </c>
      <c r="N224" s="150" t="s">
        <v>43</v>
      </c>
      <c r="O224" s="55"/>
      <c r="P224" s="151">
        <f t="shared" si="1"/>
        <v>0</v>
      </c>
      <c r="Q224" s="151">
        <v>0.19649</v>
      </c>
      <c r="R224" s="151">
        <f t="shared" si="2"/>
        <v>0.19649</v>
      </c>
      <c r="S224" s="151">
        <v>0</v>
      </c>
      <c r="T224" s="152">
        <f t="shared" si="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3" t="s">
        <v>160</v>
      </c>
      <c r="AT224" s="153" t="s">
        <v>147</v>
      </c>
      <c r="AU224" s="153" t="s">
        <v>82</v>
      </c>
      <c r="AY224" s="19" t="s">
        <v>144</v>
      </c>
      <c r="BE224" s="154">
        <f t="shared" si="4"/>
        <v>0</v>
      </c>
      <c r="BF224" s="154">
        <f t="shared" si="5"/>
        <v>0</v>
      </c>
      <c r="BG224" s="154">
        <f t="shared" si="6"/>
        <v>0</v>
      </c>
      <c r="BH224" s="154">
        <f t="shared" si="7"/>
        <v>0</v>
      </c>
      <c r="BI224" s="154">
        <f t="shared" si="8"/>
        <v>0</v>
      </c>
      <c r="BJ224" s="19" t="s">
        <v>80</v>
      </c>
      <c r="BK224" s="154">
        <f t="shared" si="9"/>
        <v>0</v>
      </c>
      <c r="BL224" s="19" t="s">
        <v>160</v>
      </c>
      <c r="BM224" s="153" t="s">
        <v>400</v>
      </c>
    </row>
    <row r="225" spans="1:65" s="2" customFormat="1" ht="16.5" customHeight="1">
      <c r="A225" s="34"/>
      <c r="B225" s="140"/>
      <c r="C225" s="141" t="s">
        <v>401</v>
      </c>
      <c r="D225" s="141" t="s">
        <v>147</v>
      </c>
      <c r="E225" s="142" t="s">
        <v>402</v>
      </c>
      <c r="F225" s="143" t="s">
        <v>403</v>
      </c>
      <c r="G225" s="144" t="s">
        <v>225</v>
      </c>
      <c r="H225" s="145">
        <v>0.495</v>
      </c>
      <c r="I225" s="146"/>
      <c r="J225" s="147">
        <f t="shared" si="0"/>
        <v>0</v>
      </c>
      <c r="K225" s="148"/>
      <c r="L225" s="35"/>
      <c r="M225" s="149" t="s">
        <v>3</v>
      </c>
      <c r="N225" s="150" t="s">
        <v>43</v>
      </c>
      <c r="O225" s="55"/>
      <c r="P225" s="151">
        <f t="shared" si="1"/>
        <v>0</v>
      </c>
      <c r="Q225" s="151">
        <v>1.94302</v>
      </c>
      <c r="R225" s="151">
        <f t="shared" si="2"/>
        <v>0.9617949</v>
      </c>
      <c r="S225" s="151">
        <v>0</v>
      </c>
      <c r="T225" s="152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3" t="s">
        <v>160</v>
      </c>
      <c r="AT225" s="153" t="s">
        <v>147</v>
      </c>
      <c r="AU225" s="153" t="s">
        <v>82</v>
      </c>
      <c r="AY225" s="19" t="s">
        <v>144</v>
      </c>
      <c r="BE225" s="154">
        <f t="shared" si="4"/>
        <v>0</v>
      </c>
      <c r="BF225" s="154">
        <f t="shared" si="5"/>
        <v>0</v>
      </c>
      <c r="BG225" s="154">
        <f t="shared" si="6"/>
        <v>0</v>
      </c>
      <c r="BH225" s="154">
        <f t="shared" si="7"/>
        <v>0</v>
      </c>
      <c r="BI225" s="154">
        <f t="shared" si="8"/>
        <v>0</v>
      </c>
      <c r="BJ225" s="19" t="s">
        <v>80</v>
      </c>
      <c r="BK225" s="154">
        <f t="shared" si="9"/>
        <v>0</v>
      </c>
      <c r="BL225" s="19" t="s">
        <v>160</v>
      </c>
      <c r="BM225" s="153" t="s">
        <v>404</v>
      </c>
    </row>
    <row r="226" spans="2:51" s="13" customFormat="1" ht="12">
      <c r="B226" s="160"/>
      <c r="D226" s="161" t="s">
        <v>221</v>
      </c>
      <c r="E226" s="162" t="s">
        <v>3</v>
      </c>
      <c r="F226" s="163" t="s">
        <v>405</v>
      </c>
      <c r="H226" s="164">
        <v>0.495</v>
      </c>
      <c r="I226" s="165"/>
      <c r="L226" s="160"/>
      <c r="M226" s="166"/>
      <c r="N226" s="167"/>
      <c r="O226" s="167"/>
      <c r="P226" s="167"/>
      <c r="Q226" s="167"/>
      <c r="R226" s="167"/>
      <c r="S226" s="167"/>
      <c r="T226" s="168"/>
      <c r="AT226" s="162" t="s">
        <v>221</v>
      </c>
      <c r="AU226" s="162" t="s">
        <v>82</v>
      </c>
      <c r="AV226" s="13" t="s">
        <v>82</v>
      </c>
      <c r="AW226" s="13" t="s">
        <v>33</v>
      </c>
      <c r="AX226" s="13" t="s">
        <v>80</v>
      </c>
      <c r="AY226" s="162" t="s">
        <v>144</v>
      </c>
    </row>
    <row r="227" spans="1:65" s="2" customFormat="1" ht="21.75" customHeight="1">
      <c r="A227" s="34"/>
      <c r="B227" s="140"/>
      <c r="C227" s="141" t="s">
        <v>406</v>
      </c>
      <c r="D227" s="141" t="s">
        <v>147</v>
      </c>
      <c r="E227" s="142" t="s">
        <v>407</v>
      </c>
      <c r="F227" s="143" t="s">
        <v>408</v>
      </c>
      <c r="G227" s="144" t="s">
        <v>409</v>
      </c>
      <c r="H227" s="145">
        <v>36</v>
      </c>
      <c r="I227" s="146"/>
      <c r="J227" s="147">
        <f>ROUND(I227*H227,2)</f>
        <v>0</v>
      </c>
      <c r="K227" s="148"/>
      <c r="L227" s="35"/>
      <c r="M227" s="149" t="s">
        <v>3</v>
      </c>
      <c r="N227" s="150" t="s">
        <v>43</v>
      </c>
      <c r="O227" s="55"/>
      <c r="P227" s="151">
        <f>O227*H227</f>
        <v>0</v>
      </c>
      <c r="Q227" s="151">
        <v>0.03765</v>
      </c>
      <c r="R227" s="151">
        <f>Q227*H227</f>
        <v>1.3554000000000002</v>
      </c>
      <c r="S227" s="151">
        <v>0</v>
      </c>
      <c r="T227" s="15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3" t="s">
        <v>160</v>
      </c>
      <c r="AT227" s="153" t="s">
        <v>147</v>
      </c>
      <c r="AU227" s="153" t="s">
        <v>82</v>
      </c>
      <c r="AY227" s="19" t="s">
        <v>144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9" t="s">
        <v>80</v>
      </c>
      <c r="BK227" s="154">
        <f>ROUND(I227*H227,2)</f>
        <v>0</v>
      </c>
      <c r="BL227" s="19" t="s">
        <v>160</v>
      </c>
      <c r="BM227" s="153" t="s">
        <v>410</v>
      </c>
    </row>
    <row r="228" spans="2:51" s="13" customFormat="1" ht="12">
      <c r="B228" s="160"/>
      <c r="D228" s="161" t="s">
        <v>221</v>
      </c>
      <c r="E228" s="162" t="s">
        <v>3</v>
      </c>
      <c r="F228" s="163" t="s">
        <v>411</v>
      </c>
      <c r="H228" s="164">
        <v>36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221</v>
      </c>
      <c r="AU228" s="162" t="s">
        <v>82</v>
      </c>
      <c r="AV228" s="13" t="s">
        <v>82</v>
      </c>
      <c r="AW228" s="13" t="s">
        <v>33</v>
      </c>
      <c r="AX228" s="13" t="s">
        <v>80</v>
      </c>
      <c r="AY228" s="162" t="s">
        <v>144</v>
      </c>
    </row>
    <row r="229" spans="1:65" s="2" customFormat="1" ht="16.5" customHeight="1">
      <c r="A229" s="34"/>
      <c r="B229" s="140"/>
      <c r="C229" s="141" t="s">
        <v>412</v>
      </c>
      <c r="D229" s="141" t="s">
        <v>147</v>
      </c>
      <c r="E229" s="142" t="s">
        <v>413</v>
      </c>
      <c r="F229" s="143" t="s">
        <v>414</v>
      </c>
      <c r="G229" s="144" t="s">
        <v>219</v>
      </c>
      <c r="H229" s="145">
        <v>15.6</v>
      </c>
      <c r="I229" s="146"/>
      <c r="J229" s="147">
        <f>ROUND(I229*H229,2)</f>
        <v>0</v>
      </c>
      <c r="K229" s="148"/>
      <c r="L229" s="35"/>
      <c r="M229" s="149" t="s">
        <v>3</v>
      </c>
      <c r="N229" s="150" t="s">
        <v>43</v>
      </c>
      <c r="O229" s="55"/>
      <c r="P229" s="151">
        <f>O229*H229</f>
        <v>0</v>
      </c>
      <c r="Q229" s="151">
        <v>0.00047</v>
      </c>
      <c r="R229" s="151">
        <f>Q229*H229</f>
        <v>0.007332</v>
      </c>
      <c r="S229" s="151">
        <v>0</v>
      </c>
      <c r="T229" s="15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3" t="s">
        <v>160</v>
      </c>
      <c r="AT229" s="153" t="s">
        <v>147</v>
      </c>
      <c r="AU229" s="153" t="s">
        <v>82</v>
      </c>
      <c r="AY229" s="19" t="s">
        <v>144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9" t="s">
        <v>80</v>
      </c>
      <c r="BK229" s="154">
        <f>ROUND(I229*H229,2)</f>
        <v>0</v>
      </c>
      <c r="BL229" s="19" t="s">
        <v>160</v>
      </c>
      <c r="BM229" s="153" t="s">
        <v>415</v>
      </c>
    </row>
    <row r="230" spans="2:51" s="16" customFormat="1" ht="12">
      <c r="B230" s="185"/>
      <c r="D230" s="161" t="s">
        <v>221</v>
      </c>
      <c r="E230" s="186" t="s">
        <v>3</v>
      </c>
      <c r="F230" s="187" t="s">
        <v>416</v>
      </c>
      <c r="H230" s="186" t="s">
        <v>3</v>
      </c>
      <c r="I230" s="188"/>
      <c r="L230" s="185"/>
      <c r="M230" s="189"/>
      <c r="N230" s="190"/>
      <c r="O230" s="190"/>
      <c r="P230" s="190"/>
      <c r="Q230" s="190"/>
      <c r="R230" s="190"/>
      <c r="S230" s="190"/>
      <c r="T230" s="191"/>
      <c r="AT230" s="186" t="s">
        <v>221</v>
      </c>
      <c r="AU230" s="186" t="s">
        <v>82</v>
      </c>
      <c r="AV230" s="16" t="s">
        <v>80</v>
      </c>
      <c r="AW230" s="16" t="s">
        <v>33</v>
      </c>
      <c r="AX230" s="16" t="s">
        <v>72</v>
      </c>
      <c r="AY230" s="186" t="s">
        <v>144</v>
      </c>
    </row>
    <row r="231" spans="2:51" s="13" customFormat="1" ht="12">
      <c r="B231" s="160"/>
      <c r="D231" s="161" t="s">
        <v>221</v>
      </c>
      <c r="E231" s="162" t="s">
        <v>3</v>
      </c>
      <c r="F231" s="163" t="s">
        <v>417</v>
      </c>
      <c r="H231" s="164">
        <v>15.6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221</v>
      </c>
      <c r="AU231" s="162" t="s">
        <v>82</v>
      </c>
      <c r="AV231" s="13" t="s">
        <v>82</v>
      </c>
      <c r="AW231" s="13" t="s">
        <v>33</v>
      </c>
      <c r="AX231" s="13" t="s">
        <v>80</v>
      </c>
      <c r="AY231" s="162" t="s">
        <v>144</v>
      </c>
    </row>
    <row r="232" spans="1:65" s="2" customFormat="1" ht="16.5" customHeight="1">
      <c r="A232" s="34"/>
      <c r="B232" s="140"/>
      <c r="C232" s="141" t="s">
        <v>418</v>
      </c>
      <c r="D232" s="141" t="s">
        <v>147</v>
      </c>
      <c r="E232" s="142" t="s">
        <v>419</v>
      </c>
      <c r="F232" s="143" t="s">
        <v>420</v>
      </c>
      <c r="G232" s="144" t="s">
        <v>219</v>
      </c>
      <c r="H232" s="145">
        <v>33.45</v>
      </c>
      <c r="I232" s="146"/>
      <c r="J232" s="147">
        <f>ROUND(I232*H232,2)</f>
        <v>0</v>
      </c>
      <c r="K232" s="148"/>
      <c r="L232" s="35"/>
      <c r="M232" s="149" t="s">
        <v>3</v>
      </c>
      <c r="N232" s="150" t="s">
        <v>43</v>
      </c>
      <c r="O232" s="55"/>
      <c r="P232" s="151">
        <f>O232*H232</f>
        <v>0</v>
      </c>
      <c r="Q232" s="151">
        <v>0.00126</v>
      </c>
      <c r="R232" s="151">
        <f>Q232*H232</f>
        <v>0.042147000000000004</v>
      </c>
      <c r="S232" s="151">
        <v>0</v>
      </c>
      <c r="T232" s="15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3" t="s">
        <v>160</v>
      </c>
      <c r="AT232" s="153" t="s">
        <v>147</v>
      </c>
      <c r="AU232" s="153" t="s">
        <v>82</v>
      </c>
      <c r="AY232" s="19" t="s">
        <v>144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9" t="s">
        <v>80</v>
      </c>
      <c r="BK232" s="154">
        <f>ROUND(I232*H232,2)</f>
        <v>0</v>
      </c>
      <c r="BL232" s="19" t="s">
        <v>160</v>
      </c>
      <c r="BM232" s="153" t="s">
        <v>421</v>
      </c>
    </row>
    <row r="233" spans="2:51" s="13" customFormat="1" ht="12">
      <c r="B233" s="160"/>
      <c r="D233" s="161" t="s">
        <v>221</v>
      </c>
      <c r="E233" s="162" t="s">
        <v>3</v>
      </c>
      <c r="F233" s="163" t="s">
        <v>309</v>
      </c>
      <c r="H233" s="164">
        <v>21.325</v>
      </c>
      <c r="I233" s="165"/>
      <c r="L233" s="160"/>
      <c r="M233" s="166"/>
      <c r="N233" s="167"/>
      <c r="O233" s="167"/>
      <c r="P233" s="167"/>
      <c r="Q233" s="167"/>
      <c r="R233" s="167"/>
      <c r="S233" s="167"/>
      <c r="T233" s="168"/>
      <c r="AT233" s="162" t="s">
        <v>221</v>
      </c>
      <c r="AU233" s="162" t="s">
        <v>82</v>
      </c>
      <c r="AV233" s="13" t="s">
        <v>82</v>
      </c>
      <c r="AW233" s="13" t="s">
        <v>33</v>
      </c>
      <c r="AX233" s="13" t="s">
        <v>72</v>
      </c>
      <c r="AY233" s="162" t="s">
        <v>144</v>
      </c>
    </row>
    <row r="234" spans="2:51" s="13" customFormat="1" ht="12">
      <c r="B234" s="160"/>
      <c r="D234" s="161" t="s">
        <v>221</v>
      </c>
      <c r="E234" s="162" t="s">
        <v>3</v>
      </c>
      <c r="F234" s="163" t="s">
        <v>422</v>
      </c>
      <c r="H234" s="164">
        <v>9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221</v>
      </c>
      <c r="AU234" s="162" t="s">
        <v>82</v>
      </c>
      <c r="AV234" s="13" t="s">
        <v>82</v>
      </c>
      <c r="AW234" s="13" t="s">
        <v>33</v>
      </c>
      <c r="AX234" s="13" t="s">
        <v>72</v>
      </c>
      <c r="AY234" s="162" t="s">
        <v>144</v>
      </c>
    </row>
    <row r="235" spans="2:51" s="13" customFormat="1" ht="12">
      <c r="B235" s="160"/>
      <c r="D235" s="161" t="s">
        <v>221</v>
      </c>
      <c r="E235" s="162" t="s">
        <v>3</v>
      </c>
      <c r="F235" s="163" t="s">
        <v>423</v>
      </c>
      <c r="H235" s="164">
        <v>3.125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221</v>
      </c>
      <c r="AU235" s="162" t="s">
        <v>82</v>
      </c>
      <c r="AV235" s="13" t="s">
        <v>82</v>
      </c>
      <c r="AW235" s="13" t="s">
        <v>33</v>
      </c>
      <c r="AX235" s="13" t="s">
        <v>72</v>
      </c>
      <c r="AY235" s="162" t="s">
        <v>144</v>
      </c>
    </row>
    <row r="236" spans="2:51" s="14" customFormat="1" ht="12">
      <c r="B236" s="169"/>
      <c r="D236" s="161" t="s">
        <v>221</v>
      </c>
      <c r="E236" s="170" t="s">
        <v>3</v>
      </c>
      <c r="F236" s="171" t="s">
        <v>234</v>
      </c>
      <c r="H236" s="172">
        <v>33.45</v>
      </c>
      <c r="I236" s="173"/>
      <c r="L236" s="169"/>
      <c r="M236" s="174"/>
      <c r="N236" s="175"/>
      <c r="O236" s="175"/>
      <c r="P236" s="175"/>
      <c r="Q236" s="175"/>
      <c r="R236" s="175"/>
      <c r="S236" s="175"/>
      <c r="T236" s="176"/>
      <c r="AT236" s="170" t="s">
        <v>221</v>
      </c>
      <c r="AU236" s="170" t="s">
        <v>82</v>
      </c>
      <c r="AV236" s="14" t="s">
        <v>160</v>
      </c>
      <c r="AW236" s="14" t="s">
        <v>33</v>
      </c>
      <c r="AX236" s="14" t="s">
        <v>80</v>
      </c>
      <c r="AY236" s="170" t="s">
        <v>144</v>
      </c>
    </row>
    <row r="237" spans="1:65" s="2" customFormat="1" ht="21.75" customHeight="1">
      <c r="A237" s="34"/>
      <c r="B237" s="140"/>
      <c r="C237" s="141" t="s">
        <v>424</v>
      </c>
      <c r="D237" s="141" t="s">
        <v>147</v>
      </c>
      <c r="E237" s="142" t="s">
        <v>425</v>
      </c>
      <c r="F237" s="143" t="s">
        <v>426</v>
      </c>
      <c r="G237" s="144" t="s">
        <v>225</v>
      </c>
      <c r="H237" s="145">
        <v>0.648</v>
      </c>
      <c r="I237" s="146"/>
      <c r="J237" s="147">
        <f>ROUND(I237*H237,2)</f>
        <v>0</v>
      </c>
      <c r="K237" s="148"/>
      <c r="L237" s="35"/>
      <c r="M237" s="149" t="s">
        <v>3</v>
      </c>
      <c r="N237" s="150" t="s">
        <v>43</v>
      </c>
      <c r="O237" s="55"/>
      <c r="P237" s="151">
        <f>O237*H237</f>
        <v>0</v>
      </c>
      <c r="Q237" s="151">
        <v>2.20731</v>
      </c>
      <c r="R237" s="151">
        <f>Q237*H237</f>
        <v>1.43033688</v>
      </c>
      <c r="S237" s="151">
        <v>0</v>
      </c>
      <c r="T237" s="15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3" t="s">
        <v>160</v>
      </c>
      <c r="AT237" s="153" t="s">
        <v>147</v>
      </c>
      <c r="AU237" s="153" t="s">
        <v>82</v>
      </c>
      <c r="AY237" s="19" t="s">
        <v>144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9" t="s">
        <v>80</v>
      </c>
      <c r="BK237" s="154">
        <f>ROUND(I237*H237,2)</f>
        <v>0</v>
      </c>
      <c r="BL237" s="19" t="s">
        <v>160</v>
      </c>
      <c r="BM237" s="153" t="s">
        <v>427</v>
      </c>
    </row>
    <row r="238" spans="2:51" s="13" customFormat="1" ht="12">
      <c r="B238" s="160"/>
      <c r="D238" s="161" t="s">
        <v>221</v>
      </c>
      <c r="E238" s="162" t="s">
        <v>3</v>
      </c>
      <c r="F238" s="163" t="s">
        <v>428</v>
      </c>
      <c r="H238" s="164">
        <v>0.648</v>
      </c>
      <c r="I238" s="165"/>
      <c r="L238" s="160"/>
      <c r="M238" s="166"/>
      <c r="N238" s="167"/>
      <c r="O238" s="167"/>
      <c r="P238" s="167"/>
      <c r="Q238" s="167"/>
      <c r="R238" s="167"/>
      <c r="S238" s="167"/>
      <c r="T238" s="168"/>
      <c r="AT238" s="162" t="s">
        <v>221</v>
      </c>
      <c r="AU238" s="162" t="s">
        <v>82</v>
      </c>
      <c r="AV238" s="13" t="s">
        <v>82</v>
      </c>
      <c r="AW238" s="13" t="s">
        <v>33</v>
      </c>
      <c r="AX238" s="13" t="s">
        <v>80</v>
      </c>
      <c r="AY238" s="162" t="s">
        <v>144</v>
      </c>
    </row>
    <row r="239" spans="1:65" s="2" customFormat="1" ht="21.75" customHeight="1">
      <c r="A239" s="34"/>
      <c r="B239" s="140"/>
      <c r="C239" s="141" t="s">
        <v>429</v>
      </c>
      <c r="D239" s="141" t="s">
        <v>147</v>
      </c>
      <c r="E239" s="142" t="s">
        <v>430</v>
      </c>
      <c r="F239" s="143" t="s">
        <v>431</v>
      </c>
      <c r="G239" s="144" t="s">
        <v>283</v>
      </c>
      <c r="H239" s="145">
        <v>0.105</v>
      </c>
      <c r="I239" s="146"/>
      <c r="J239" s="147">
        <f>ROUND(I239*H239,2)</f>
        <v>0</v>
      </c>
      <c r="K239" s="148"/>
      <c r="L239" s="35"/>
      <c r="M239" s="149" t="s">
        <v>3</v>
      </c>
      <c r="N239" s="150" t="s">
        <v>43</v>
      </c>
      <c r="O239" s="55"/>
      <c r="P239" s="151">
        <f>O239*H239</f>
        <v>0</v>
      </c>
      <c r="Q239" s="151">
        <v>1.05237</v>
      </c>
      <c r="R239" s="151">
        <f>Q239*H239</f>
        <v>0.11049885</v>
      </c>
      <c r="S239" s="151">
        <v>0</v>
      </c>
      <c r="T239" s="15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3" t="s">
        <v>160</v>
      </c>
      <c r="AT239" s="153" t="s">
        <v>147</v>
      </c>
      <c r="AU239" s="153" t="s">
        <v>82</v>
      </c>
      <c r="AY239" s="19" t="s">
        <v>144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9" t="s">
        <v>80</v>
      </c>
      <c r="BK239" s="154">
        <f>ROUND(I239*H239,2)</f>
        <v>0</v>
      </c>
      <c r="BL239" s="19" t="s">
        <v>160</v>
      </c>
      <c r="BM239" s="153" t="s">
        <v>432</v>
      </c>
    </row>
    <row r="240" spans="2:51" s="13" customFormat="1" ht="12">
      <c r="B240" s="160"/>
      <c r="D240" s="161" t="s">
        <v>221</v>
      </c>
      <c r="E240" s="162" t="s">
        <v>3</v>
      </c>
      <c r="F240" s="163" t="s">
        <v>433</v>
      </c>
      <c r="H240" s="164">
        <v>0.105</v>
      </c>
      <c r="I240" s="165"/>
      <c r="L240" s="160"/>
      <c r="M240" s="166"/>
      <c r="N240" s="167"/>
      <c r="O240" s="167"/>
      <c r="P240" s="167"/>
      <c r="Q240" s="167"/>
      <c r="R240" s="167"/>
      <c r="S240" s="167"/>
      <c r="T240" s="168"/>
      <c r="AT240" s="162" t="s">
        <v>221</v>
      </c>
      <c r="AU240" s="162" t="s">
        <v>82</v>
      </c>
      <c r="AV240" s="13" t="s">
        <v>82</v>
      </c>
      <c r="AW240" s="13" t="s">
        <v>33</v>
      </c>
      <c r="AX240" s="13" t="s">
        <v>80</v>
      </c>
      <c r="AY240" s="162" t="s">
        <v>144</v>
      </c>
    </row>
    <row r="241" spans="1:65" s="2" customFormat="1" ht="21.75" customHeight="1">
      <c r="A241" s="34"/>
      <c r="B241" s="140"/>
      <c r="C241" s="141" t="s">
        <v>434</v>
      </c>
      <c r="D241" s="141" t="s">
        <v>147</v>
      </c>
      <c r="E241" s="142" t="s">
        <v>435</v>
      </c>
      <c r="F241" s="143" t="s">
        <v>436</v>
      </c>
      <c r="G241" s="144" t="s">
        <v>409</v>
      </c>
      <c r="H241" s="145">
        <v>14.96</v>
      </c>
      <c r="I241" s="146"/>
      <c r="J241" s="147">
        <f>ROUND(I241*H241,2)</f>
        <v>0</v>
      </c>
      <c r="K241" s="148"/>
      <c r="L241" s="35"/>
      <c r="M241" s="149" t="s">
        <v>3</v>
      </c>
      <c r="N241" s="150" t="s">
        <v>43</v>
      </c>
      <c r="O241" s="55"/>
      <c r="P241" s="151">
        <f>O241*H241</f>
        <v>0</v>
      </c>
      <c r="Q241" s="151">
        <v>0.00048</v>
      </c>
      <c r="R241" s="151">
        <f>Q241*H241</f>
        <v>0.0071808</v>
      </c>
      <c r="S241" s="151">
        <v>0</v>
      </c>
      <c r="T241" s="15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3" t="s">
        <v>160</v>
      </c>
      <c r="AT241" s="153" t="s">
        <v>147</v>
      </c>
      <c r="AU241" s="153" t="s">
        <v>82</v>
      </c>
      <c r="AY241" s="19" t="s">
        <v>144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9" t="s">
        <v>80</v>
      </c>
      <c r="BK241" s="154">
        <f>ROUND(I241*H241,2)</f>
        <v>0</v>
      </c>
      <c r="BL241" s="19" t="s">
        <v>160</v>
      </c>
      <c r="BM241" s="153" t="s">
        <v>437</v>
      </c>
    </row>
    <row r="242" spans="2:51" s="16" customFormat="1" ht="12">
      <c r="B242" s="185"/>
      <c r="D242" s="161" t="s">
        <v>221</v>
      </c>
      <c r="E242" s="186" t="s">
        <v>3</v>
      </c>
      <c r="F242" s="187" t="s">
        <v>438</v>
      </c>
      <c r="H242" s="186" t="s">
        <v>3</v>
      </c>
      <c r="I242" s="188"/>
      <c r="L242" s="185"/>
      <c r="M242" s="189"/>
      <c r="N242" s="190"/>
      <c r="O242" s="190"/>
      <c r="P242" s="190"/>
      <c r="Q242" s="190"/>
      <c r="R242" s="190"/>
      <c r="S242" s="190"/>
      <c r="T242" s="191"/>
      <c r="AT242" s="186" t="s">
        <v>221</v>
      </c>
      <c r="AU242" s="186" t="s">
        <v>82</v>
      </c>
      <c r="AV242" s="16" t="s">
        <v>80</v>
      </c>
      <c r="AW242" s="16" t="s">
        <v>33</v>
      </c>
      <c r="AX242" s="16" t="s">
        <v>72</v>
      </c>
      <c r="AY242" s="186" t="s">
        <v>144</v>
      </c>
    </row>
    <row r="243" spans="2:51" s="13" customFormat="1" ht="12">
      <c r="B243" s="160"/>
      <c r="D243" s="161" t="s">
        <v>221</v>
      </c>
      <c r="E243" s="162" t="s">
        <v>3</v>
      </c>
      <c r="F243" s="163" t="s">
        <v>439</v>
      </c>
      <c r="H243" s="164">
        <v>3</v>
      </c>
      <c r="I243" s="165"/>
      <c r="L243" s="160"/>
      <c r="M243" s="166"/>
      <c r="N243" s="167"/>
      <c r="O243" s="167"/>
      <c r="P243" s="167"/>
      <c r="Q243" s="167"/>
      <c r="R243" s="167"/>
      <c r="S243" s="167"/>
      <c r="T243" s="168"/>
      <c r="AT243" s="162" t="s">
        <v>221</v>
      </c>
      <c r="AU243" s="162" t="s">
        <v>82</v>
      </c>
      <c r="AV243" s="13" t="s">
        <v>82</v>
      </c>
      <c r="AW243" s="13" t="s">
        <v>33</v>
      </c>
      <c r="AX243" s="13" t="s">
        <v>72</v>
      </c>
      <c r="AY243" s="162" t="s">
        <v>144</v>
      </c>
    </row>
    <row r="244" spans="2:51" s="13" customFormat="1" ht="12">
      <c r="B244" s="160"/>
      <c r="D244" s="161" t="s">
        <v>221</v>
      </c>
      <c r="E244" s="162" t="s">
        <v>3</v>
      </c>
      <c r="F244" s="163" t="s">
        <v>440</v>
      </c>
      <c r="H244" s="164">
        <v>8.6</v>
      </c>
      <c r="I244" s="165"/>
      <c r="L244" s="160"/>
      <c r="M244" s="166"/>
      <c r="N244" s="167"/>
      <c r="O244" s="167"/>
      <c r="P244" s="167"/>
      <c r="Q244" s="167"/>
      <c r="R244" s="167"/>
      <c r="S244" s="167"/>
      <c r="T244" s="168"/>
      <c r="AT244" s="162" t="s">
        <v>221</v>
      </c>
      <c r="AU244" s="162" t="s">
        <v>82</v>
      </c>
      <c r="AV244" s="13" t="s">
        <v>82</v>
      </c>
      <c r="AW244" s="13" t="s">
        <v>33</v>
      </c>
      <c r="AX244" s="13" t="s">
        <v>72</v>
      </c>
      <c r="AY244" s="162" t="s">
        <v>144</v>
      </c>
    </row>
    <row r="245" spans="2:51" s="13" customFormat="1" ht="12">
      <c r="B245" s="160"/>
      <c r="D245" s="161" t="s">
        <v>221</v>
      </c>
      <c r="E245" s="162" t="s">
        <v>3</v>
      </c>
      <c r="F245" s="163" t="s">
        <v>441</v>
      </c>
      <c r="H245" s="164">
        <v>3.36</v>
      </c>
      <c r="I245" s="165"/>
      <c r="L245" s="160"/>
      <c r="M245" s="166"/>
      <c r="N245" s="167"/>
      <c r="O245" s="167"/>
      <c r="P245" s="167"/>
      <c r="Q245" s="167"/>
      <c r="R245" s="167"/>
      <c r="S245" s="167"/>
      <c r="T245" s="168"/>
      <c r="AT245" s="162" t="s">
        <v>221</v>
      </c>
      <c r="AU245" s="162" t="s">
        <v>82</v>
      </c>
      <c r="AV245" s="13" t="s">
        <v>82</v>
      </c>
      <c r="AW245" s="13" t="s">
        <v>33</v>
      </c>
      <c r="AX245" s="13" t="s">
        <v>72</v>
      </c>
      <c r="AY245" s="162" t="s">
        <v>144</v>
      </c>
    </row>
    <row r="246" spans="2:51" s="14" customFormat="1" ht="12">
      <c r="B246" s="169"/>
      <c r="D246" s="161" t="s">
        <v>221</v>
      </c>
      <c r="E246" s="170" t="s">
        <v>3</v>
      </c>
      <c r="F246" s="171" t="s">
        <v>234</v>
      </c>
      <c r="H246" s="172">
        <v>14.959999999999999</v>
      </c>
      <c r="I246" s="173"/>
      <c r="L246" s="169"/>
      <c r="M246" s="174"/>
      <c r="N246" s="175"/>
      <c r="O246" s="175"/>
      <c r="P246" s="175"/>
      <c r="Q246" s="175"/>
      <c r="R246" s="175"/>
      <c r="S246" s="175"/>
      <c r="T246" s="176"/>
      <c r="AT246" s="170" t="s">
        <v>221</v>
      </c>
      <c r="AU246" s="170" t="s">
        <v>82</v>
      </c>
      <c r="AV246" s="14" t="s">
        <v>160</v>
      </c>
      <c r="AW246" s="14" t="s">
        <v>33</v>
      </c>
      <c r="AX246" s="14" t="s">
        <v>80</v>
      </c>
      <c r="AY246" s="170" t="s">
        <v>144</v>
      </c>
    </row>
    <row r="247" spans="1:65" s="2" customFormat="1" ht="21.75" customHeight="1">
      <c r="A247" s="34"/>
      <c r="B247" s="140"/>
      <c r="C247" s="141" t="s">
        <v>442</v>
      </c>
      <c r="D247" s="141" t="s">
        <v>147</v>
      </c>
      <c r="E247" s="142" t="s">
        <v>443</v>
      </c>
      <c r="F247" s="143" t="s">
        <v>444</v>
      </c>
      <c r="G247" s="144" t="s">
        <v>219</v>
      </c>
      <c r="H247" s="145">
        <v>94.329</v>
      </c>
      <c r="I247" s="146"/>
      <c r="J247" s="147">
        <f>ROUND(I247*H247,2)</f>
        <v>0</v>
      </c>
      <c r="K247" s="148"/>
      <c r="L247" s="35"/>
      <c r="M247" s="149" t="s">
        <v>3</v>
      </c>
      <c r="N247" s="150" t="s">
        <v>43</v>
      </c>
      <c r="O247" s="55"/>
      <c r="P247" s="151">
        <f>O247*H247</f>
        <v>0</v>
      </c>
      <c r="Q247" s="151">
        <v>0.05897</v>
      </c>
      <c r="R247" s="151">
        <f>Q247*H247</f>
        <v>5.56258113</v>
      </c>
      <c r="S247" s="151">
        <v>0</v>
      </c>
      <c r="T247" s="15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3" t="s">
        <v>160</v>
      </c>
      <c r="AT247" s="153" t="s">
        <v>147</v>
      </c>
      <c r="AU247" s="153" t="s">
        <v>82</v>
      </c>
      <c r="AY247" s="19" t="s">
        <v>144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9" t="s">
        <v>80</v>
      </c>
      <c r="BK247" s="154">
        <f>ROUND(I247*H247,2)</f>
        <v>0</v>
      </c>
      <c r="BL247" s="19" t="s">
        <v>160</v>
      </c>
      <c r="BM247" s="153" t="s">
        <v>445</v>
      </c>
    </row>
    <row r="248" spans="2:51" s="13" customFormat="1" ht="12">
      <c r="B248" s="160"/>
      <c r="D248" s="161" t="s">
        <v>221</v>
      </c>
      <c r="E248" s="162" t="s">
        <v>3</v>
      </c>
      <c r="F248" s="163" t="s">
        <v>446</v>
      </c>
      <c r="H248" s="164">
        <v>104.549</v>
      </c>
      <c r="I248" s="165"/>
      <c r="L248" s="160"/>
      <c r="M248" s="166"/>
      <c r="N248" s="167"/>
      <c r="O248" s="167"/>
      <c r="P248" s="167"/>
      <c r="Q248" s="167"/>
      <c r="R248" s="167"/>
      <c r="S248" s="167"/>
      <c r="T248" s="168"/>
      <c r="AT248" s="162" t="s">
        <v>221</v>
      </c>
      <c r="AU248" s="162" t="s">
        <v>82</v>
      </c>
      <c r="AV248" s="13" t="s">
        <v>82</v>
      </c>
      <c r="AW248" s="13" t="s">
        <v>33</v>
      </c>
      <c r="AX248" s="13" t="s">
        <v>72</v>
      </c>
      <c r="AY248" s="162" t="s">
        <v>144</v>
      </c>
    </row>
    <row r="249" spans="2:51" s="13" customFormat="1" ht="12">
      <c r="B249" s="160"/>
      <c r="D249" s="161" t="s">
        <v>221</v>
      </c>
      <c r="E249" s="162" t="s">
        <v>3</v>
      </c>
      <c r="F249" s="163" t="s">
        <v>447</v>
      </c>
      <c r="H249" s="164">
        <v>-10.22</v>
      </c>
      <c r="I249" s="165"/>
      <c r="L249" s="160"/>
      <c r="M249" s="166"/>
      <c r="N249" s="167"/>
      <c r="O249" s="167"/>
      <c r="P249" s="167"/>
      <c r="Q249" s="167"/>
      <c r="R249" s="167"/>
      <c r="S249" s="167"/>
      <c r="T249" s="168"/>
      <c r="AT249" s="162" t="s">
        <v>221</v>
      </c>
      <c r="AU249" s="162" t="s">
        <v>82</v>
      </c>
      <c r="AV249" s="13" t="s">
        <v>82</v>
      </c>
      <c r="AW249" s="13" t="s">
        <v>33</v>
      </c>
      <c r="AX249" s="13" t="s">
        <v>72</v>
      </c>
      <c r="AY249" s="162" t="s">
        <v>144</v>
      </c>
    </row>
    <row r="250" spans="2:51" s="14" customFormat="1" ht="12">
      <c r="B250" s="169"/>
      <c r="D250" s="161" t="s">
        <v>221</v>
      </c>
      <c r="E250" s="170" t="s">
        <v>3</v>
      </c>
      <c r="F250" s="171" t="s">
        <v>234</v>
      </c>
      <c r="H250" s="172">
        <v>94.32900000000001</v>
      </c>
      <c r="I250" s="173"/>
      <c r="L250" s="169"/>
      <c r="M250" s="174"/>
      <c r="N250" s="175"/>
      <c r="O250" s="175"/>
      <c r="P250" s="175"/>
      <c r="Q250" s="175"/>
      <c r="R250" s="175"/>
      <c r="S250" s="175"/>
      <c r="T250" s="176"/>
      <c r="AT250" s="170" t="s">
        <v>221</v>
      </c>
      <c r="AU250" s="170" t="s">
        <v>82</v>
      </c>
      <c r="AV250" s="14" t="s">
        <v>160</v>
      </c>
      <c r="AW250" s="14" t="s">
        <v>33</v>
      </c>
      <c r="AX250" s="14" t="s">
        <v>80</v>
      </c>
      <c r="AY250" s="170" t="s">
        <v>144</v>
      </c>
    </row>
    <row r="251" spans="1:65" s="2" customFormat="1" ht="21.75" customHeight="1">
      <c r="A251" s="34"/>
      <c r="B251" s="140"/>
      <c r="C251" s="141" t="s">
        <v>448</v>
      </c>
      <c r="D251" s="141" t="s">
        <v>147</v>
      </c>
      <c r="E251" s="142" t="s">
        <v>449</v>
      </c>
      <c r="F251" s="143" t="s">
        <v>450</v>
      </c>
      <c r="G251" s="144" t="s">
        <v>219</v>
      </c>
      <c r="H251" s="145">
        <v>146.188</v>
      </c>
      <c r="I251" s="146"/>
      <c r="J251" s="147">
        <f>ROUND(I251*H251,2)</f>
        <v>0</v>
      </c>
      <c r="K251" s="148"/>
      <c r="L251" s="35"/>
      <c r="M251" s="149" t="s">
        <v>3</v>
      </c>
      <c r="N251" s="150" t="s">
        <v>43</v>
      </c>
      <c r="O251" s="55"/>
      <c r="P251" s="151">
        <f>O251*H251</f>
        <v>0</v>
      </c>
      <c r="Q251" s="151">
        <v>0.07571</v>
      </c>
      <c r="R251" s="151">
        <f>Q251*H251</f>
        <v>11.067893479999999</v>
      </c>
      <c r="S251" s="151">
        <v>0</v>
      </c>
      <c r="T251" s="15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3" t="s">
        <v>160</v>
      </c>
      <c r="AT251" s="153" t="s">
        <v>147</v>
      </c>
      <c r="AU251" s="153" t="s">
        <v>82</v>
      </c>
      <c r="AY251" s="19" t="s">
        <v>144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9" t="s">
        <v>80</v>
      </c>
      <c r="BK251" s="154">
        <f>ROUND(I251*H251,2)</f>
        <v>0</v>
      </c>
      <c r="BL251" s="19" t="s">
        <v>160</v>
      </c>
      <c r="BM251" s="153" t="s">
        <v>451</v>
      </c>
    </row>
    <row r="252" spans="2:51" s="13" customFormat="1" ht="12">
      <c r="B252" s="160"/>
      <c r="D252" s="161" t="s">
        <v>221</v>
      </c>
      <c r="E252" s="162" t="s">
        <v>3</v>
      </c>
      <c r="F252" s="163" t="s">
        <v>452</v>
      </c>
      <c r="H252" s="164">
        <v>158.988</v>
      </c>
      <c r="I252" s="165"/>
      <c r="L252" s="160"/>
      <c r="M252" s="166"/>
      <c r="N252" s="167"/>
      <c r="O252" s="167"/>
      <c r="P252" s="167"/>
      <c r="Q252" s="167"/>
      <c r="R252" s="167"/>
      <c r="S252" s="167"/>
      <c r="T252" s="168"/>
      <c r="AT252" s="162" t="s">
        <v>221</v>
      </c>
      <c r="AU252" s="162" t="s">
        <v>82</v>
      </c>
      <c r="AV252" s="13" t="s">
        <v>82</v>
      </c>
      <c r="AW252" s="13" t="s">
        <v>33</v>
      </c>
      <c r="AX252" s="13" t="s">
        <v>72</v>
      </c>
      <c r="AY252" s="162" t="s">
        <v>144</v>
      </c>
    </row>
    <row r="253" spans="2:51" s="13" customFormat="1" ht="12">
      <c r="B253" s="160"/>
      <c r="D253" s="161" t="s">
        <v>221</v>
      </c>
      <c r="E253" s="162" t="s">
        <v>3</v>
      </c>
      <c r="F253" s="163" t="s">
        <v>453</v>
      </c>
      <c r="H253" s="164">
        <v>-12.8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221</v>
      </c>
      <c r="AU253" s="162" t="s">
        <v>82</v>
      </c>
      <c r="AV253" s="13" t="s">
        <v>82</v>
      </c>
      <c r="AW253" s="13" t="s">
        <v>33</v>
      </c>
      <c r="AX253" s="13" t="s">
        <v>72</v>
      </c>
      <c r="AY253" s="162" t="s">
        <v>144</v>
      </c>
    </row>
    <row r="254" spans="2:51" s="14" customFormat="1" ht="12">
      <c r="B254" s="169"/>
      <c r="D254" s="161" t="s">
        <v>221</v>
      </c>
      <c r="E254" s="170" t="s">
        <v>3</v>
      </c>
      <c r="F254" s="171" t="s">
        <v>234</v>
      </c>
      <c r="H254" s="172">
        <v>146.188</v>
      </c>
      <c r="I254" s="173"/>
      <c r="L254" s="169"/>
      <c r="M254" s="174"/>
      <c r="N254" s="175"/>
      <c r="O254" s="175"/>
      <c r="P254" s="175"/>
      <c r="Q254" s="175"/>
      <c r="R254" s="175"/>
      <c r="S254" s="175"/>
      <c r="T254" s="176"/>
      <c r="AT254" s="170" t="s">
        <v>221</v>
      </c>
      <c r="AU254" s="170" t="s">
        <v>82</v>
      </c>
      <c r="AV254" s="14" t="s">
        <v>160</v>
      </c>
      <c r="AW254" s="14" t="s">
        <v>33</v>
      </c>
      <c r="AX254" s="14" t="s">
        <v>80</v>
      </c>
      <c r="AY254" s="170" t="s">
        <v>144</v>
      </c>
    </row>
    <row r="255" spans="1:65" s="2" customFormat="1" ht="16.5" customHeight="1">
      <c r="A255" s="34"/>
      <c r="B255" s="140"/>
      <c r="C255" s="141" t="s">
        <v>454</v>
      </c>
      <c r="D255" s="141" t="s">
        <v>147</v>
      </c>
      <c r="E255" s="142" t="s">
        <v>455</v>
      </c>
      <c r="F255" s="143" t="s">
        <v>456</v>
      </c>
      <c r="G255" s="144" t="s">
        <v>409</v>
      </c>
      <c r="H255" s="145">
        <v>68.425</v>
      </c>
      <c r="I255" s="146"/>
      <c r="J255" s="147">
        <f>ROUND(I255*H255,2)</f>
        <v>0</v>
      </c>
      <c r="K255" s="148"/>
      <c r="L255" s="35"/>
      <c r="M255" s="149" t="s">
        <v>3</v>
      </c>
      <c r="N255" s="150" t="s">
        <v>43</v>
      </c>
      <c r="O255" s="55"/>
      <c r="P255" s="151">
        <f>O255*H255</f>
        <v>0</v>
      </c>
      <c r="Q255" s="151">
        <v>0.00013</v>
      </c>
      <c r="R255" s="151">
        <f>Q255*H255</f>
        <v>0.008895249999999999</v>
      </c>
      <c r="S255" s="151">
        <v>0</v>
      </c>
      <c r="T255" s="15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3" t="s">
        <v>160</v>
      </c>
      <c r="AT255" s="153" t="s">
        <v>147</v>
      </c>
      <c r="AU255" s="153" t="s">
        <v>82</v>
      </c>
      <c r="AY255" s="19" t="s">
        <v>144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9" t="s">
        <v>80</v>
      </c>
      <c r="BK255" s="154">
        <f>ROUND(I255*H255,2)</f>
        <v>0</v>
      </c>
      <c r="BL255" s="19" t="s">
        <v>160</v>
      </c>
      <c r="BM255" s="153" t="s">
        <v>457</v>
      </c>
    </row>
    <row r="256" spans="2:51" s="13" customFormat="1" ht="12">
      <c r="B256" s="160"/>
      <c r="D256" s="161" t="s">
        <v>221</v>
      </c>
      <c r="E256" s="162" t="s">
        <v>3</v>
      </c>
      <c r="F256" s="163" t="s">
        <v>458</v>
      </c>
      <c r="H256" s="164">
        <v>68.425</v>
      </c>
      <c r="I256" s="165"/>
      <c r="L256" s="160"/>
      <c r="M256" s="166"/>
      <c r="N256" s="167"/>
      <c r="O256" s="167"/>
      <c r="P256" s="167"/>
      <c r="Q256" s="167"/>
      <c r="R256" s="167"/>
      <c r="S256" s="167"/>
      <c r="T256" s="168"/>
      <c r="AT256" s="162" t="s">
        <v>221</v>
      </c>
      <c r="AU256" s="162" t="s">
        <v>82</v>
      </c>
      <c r="AV256" s="13" t="s">
        <v>82</v>
      </c>
      <c r="AW256" s="13" t="s">
        <v>33</v>
      </c>
      <c r="AX256" s="13" t="s">
        <v>80</v>
      </c>
      <c r="AY256" s="162" t="s">
        <v>144</v>
      </c>
    </row>
    <row r="257" spans="1:65" s="2" customFormat="1" ht="16.5" customHeight="1">
      <c r="A257" s="34"/>
      <c r="B257" s="140"/>
      <c r="C257" s="141" t="s">
        <v>459</v>
      </c>
      <c r="D257" s="141" t="s">
        <v>147</v>
      </c>
      <c r="E257" s="142" t="s">
        <v>460</v>
      </c>
      <c r="F257" s="143" t="s">
        <v>461</v>
      </c>
      <c r="G257" s="144" t="s">
        <v>219</v>
      </c>
      <c r="H257" s="145">
        <v>14.25</v>
      </c>
      <c r="I257" s="146"/>
      <c r="J257" s="147">
        <f>ROUND(I257*H257,2)</f>
        <v>0</v>
      </c>
      <c r="K257" s="148"/>
      <c r="L257" s="35"/>
      <c r="M257" s="149" t="s">
        <v>3</v>
      </c>
      <c r="N257" s="150" t="s">
        <v>43</v>
      </c>
      <c r="O257" s="55"/>
      <c r="P257" s="151">
        <f>O257*H257</f>
        <v>0</v>
      </c>
      <c r="Q257" s="151">
        <v>0.12335</v>
      </c>
      <c r="R257" s="151">
        <f>Q257*H257</f>
        <v>1.7577375</v>
      </c>
      <c r="S257" s="151">
        <v>0</v>
      </c>
      <c r="T257" s="15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3" t="s">
        <v>160</v>
      </c>
      <c r="AT257" s="153" t="s">
        <v>147</v>
      </c>
      <c r="AU257" s="153" t="s">
        <v>82</v>
      </c>
      <c r="AY257" s="19" t="s">
        <v>144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9" t="s">
        <v>80</v>
      </c>
      <c r="BK257" s="154">
        <f>ROUND(I257*H257,2)</f>
        <v>0</v>
      </c>
      <c r="BL257" s="19" t="s">
        <v>160</v>
      </c>
      <c r="BM257" s="153" t="s">
        <v>462</v>
      </c>
    </row>
    <row r="258" spans="2:51" s="13" customFormat="1" ht="12">
      <c r="B258" s="160"/>
      <c r="D258" s="161" t="s">
        <v>221</v>
      </c>
      <c r="E258" s="162" t="s">
        <v>3</v>
      </c>
      <c r="F258" s="163" t="s">
        <v>463</v>
      </c>
      <c r="H258" s="164">
        <v>14.25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221</v>
      </c>
      <c r="AU258" s="162" t="s">
        <v>82</v>
      </c>
      <c r="AV258" s="13" t="s">
        <v>82</v>
      </c>
      <c r="AW258" s="13" t="s">
        <v>33</v>
      </c>
      <c r="AX258" s="13" t="s">
        <v>80</v>
      </c>
      <c r="AY258" s="162" t="s">
        <v>144</v>
      </c>
    </row>
    <row r="259" spans="1:65" s="2" customFormat="1" ht="21.75" customHeight="1">
      <c r="A259" s="34"/>
      <c r="B259" s="140"/>
      <c r="C259" s="141" t="s">
        <v>464</v>
      </c>
      <c r="D259" s="141" t="s">
        <v>147</v>
      </c>
      <c r="E259" s="142" t="s">
        <v>465</v>
      </c>
      <c r="F259" s="143" t="s">
        <v>466</v>
      </c>
      <c r="G259" s="144" t="s">
        <v>219</v>
      </c>
      <c r="H259" s="145">
        <v>3.96</v>
      </c>
      <c r="I259" s="146"/>
      <c r="J259" s="147">
        <f>ROUND(I259*H259,2)</f>
        <v>0</v>
      </c>
      <c r="K259" s="148"/>
      <c r="L259" s="35"/>
      <c r="M259" s="149" t="s">
        <v>3</v>
      </c>
      <c r="N259" s="150" t="s">
        <v>43</v>
      </c>
      <c r="O259" s="55"/>
      <c r="P259" s="151">
        <f>O259*H259</f>
        <v>0</v>
      </c>
      <c r="Q259" s="151">
        <v>0.17818</v>
      </c>
      <c r="R259" s="151">
        <f>Q259*H259</f>
        <v>0.7055928</v>
      </c>
      <c r="S259" s="151">
        <v>0</v>
      </c>
      <c r="T259" s="15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3" t="s">
        <v>160</v>
      </c>
      <c r="AT259" s="153" t="s">
        <v>147</v>
      </c>
      <c r="AU259" s="153" t="s">
        <v>82</v>
      </c>
      <c r="AY259" s="19" t="s">
        <v>144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9" t="s">
        <v>80</v>
      </c>
      <c r="BK259" s="154">
        <f>ROUND(I259*H259,2)</f>
        <v>0</v>
      </c>
      <c r="BL259" s="19" t="s">
        <v>160</v>
      </c>
      <c r="BM259" s="153" t="s">
        <v>467</v>
      </c>
    </row>
    <row r="260" spans="2:51" s="13" customFormat="1" ht="12">
      <c r="B260" s="160"/>
      <c r="D260" s="161" t="s">
        <v>221</v>
      </c>
      <c r="E260" s="162" t="s">
        <v>3</v>
      </c>
      <c r="F260" s="163" t="s">
        <v>468</v>
      </c>
      <c r="H260" s="164">
        <v>3.96</v>
      </c>
      <c r="I260" s="165"/>
      <c r="L260" s="160"/>
      <c r="M260" s="166"/>
      <c r="N260" s="167"/>
      <c r="O260" s="167"/>
      <c r="P260" s="167"/>
      <c r="Q260" s="167"/>
      <c r="R260" s="167"/>
      <c r="S260" s="167"/>
      <c r="T260" s="168"/>
      <c r="AT260" s="162" t="s">
        <v>221</v>
      </c>
      <c r="AU260" s="162" t="s">
        <v>82</v>
      </c>
      <c r="AV260" s="13" t="s">
        <v>82</v>
      </c>
      <c r="AW260" s="13" t="s">
        <v>33</v>
      </c>
      <c r="AX260" s="13" t="s">
        <v>80</v>
      </c>
      <c r="AY260" s="162" t="s">
        <v>144</v>
      </c>
    </row>
    <row r="261" spans="1:65" s="2" customFormat="1" ht="21.75" customHeight="1">
      <c r="A261" s="34"/>
      <c r="B261" s="140"/>
      <c r="C261" s="141" t="s">
        <v>469</v>
      </c>
      <c r="D261" s="141" t="s">
        <v>147</v>
      </c>
      <c r="E261" s="142" t="s">
        <v>470</v>
      </c>
      <c r="F261" s="143" t="s">
        <v>471</v>
      </c>
      <c r="G261" s="144" t="s">
        <v>219</v>
      </c>
      <c r="H261" s="145">
        <v>8.46</v>
      </c>
      <c r="I261" s="146"/>
      <c r="J261" s="147">
        <f>ROUND(I261*H261,2)</f>
        <v>0</v>
      </c>
      <c r="K261" s="148"/>
      <c r="L261" s="35"/>
      <c r="M261" s="149" t="s">
        <v>3</v>
      </c>
      <c r="N261" s="150" t="s">
        <v>43</v>
      </c>
      <c r="O261" s="55"/>
      <c r="P261" s="151">
        <f>O261*H261</f>
        <v>0</v>
      </c>
      <c r="Q261" s="151">
        <v>0.07991</v>
      </c>
      <c r="R261" s="151">
        <f>Q261*H261</f>
        <v>0.6760386</v>
      </c>
      <c r="S261" s="151">
        <v>0</v>
      </c>
      <c r="T261" s="15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3" t="s">
        <v>160</v>
      </c>
      <c r="AT261" s="153" t="s">
        <v>147</v>
      </c>
      <c r="AU261" s="153" t="s">
        <v>82</v>
      </c>
      <c r="AY261" s="19" t="s">
        <v>144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9" t="s">
        <v>80</v>
      </c>
      <c r="BK261" s="154">
        <f>ROUND(I261*H261,2)</f>
        <v>0</v>
      </c>
      <c r="BL261" s="19" t="s">
        <v>160</v>
      </c>
      <c r="BM261" s="153" t="s">
        <v>472</v>
      </c>
    </row>
    <row r="262" spans="2:51" s="13" customFormat="1" ht="12">
      <c r="B262" s="160"/>
      <c r="D262" s="161" t="s">
        <v>221</v>
      </c>
      <c r="E262" s="162" t="s">
        <v>3</v>
      </c>
      <c r="F262" s="163" t="s">
        <v>473</v>
      </c>
      <c r="H262" s="164">
        <v>8.46</v>
      </c>
      <c r="I262" s="165"/>
      <c r="L262" s="160"/>
      <c r="M262" s="166"/>
      <c r="N262" s="167"/>
      <c r="O262" s="167"/>
      <c r="P262" s="167"/>
      <c r="Q262" s="167"/>
      <c r="R262" s="167"/>
      <c r="S262" s="167"/>
      <c r="T262" s="168"/>
      <c r="AT262" s="162" t="s">
        <v>221</v>
      </c>
      <c r="AU262" s="162" t="s">
        <v>82</v>
      </c>
      <c r="AV262" s="13" t="s">
        <v>82</v>
      </c>
      <c r="AW262" s="13" t="s">
        <v>33</v>
      </c>
      <c r="AX262" s="13" t="s">
        <v>80</v>
      </c>
      <c r="AY262" s="162" t="s">
        <v>144</v>
      </c>
    </row>
    <row r="263" spans="1:65" s="2" customFormat="1" ht="21.75" customHeight="1">
      <c r="A263" s="34"/>
      <c r="B263" s="140"/>
      <c r="C263" s="141" t="s">
        <v>474</v>
      </c>
      <c r="D263" s="141" t="s">
        <v>147</v>
      </c>
      <c r="E263" s="142" t="s">
        <v>475</v>
      </c>
      <c r="F263" s="143" t="s">
        <v>476</v>
      </c>
      <c r="G263" s="144" t="s">
        <v>219</v>
      </c>
      <c r="H263" s="145">
        <v>7.92</v>
      </c>
      <c r="I263" s="146"/>
      <c r="J263" s="147">
        <f>ROUND(I263*H263,2)</f>
        <v>0</v>
      </c>
      <c r="K263" s="148"/>
      <c r="L263" s="35"/>
      <c r="M263" s="149" t="s">
        <v>3</v>
      </c>
      <c r="N263" s="150" t="s">
        <v>43</v>
      </c>
      <c r="O263" s="55"/>
      <c r="P263" s="151">
        <f>O263*H263</f>
        <v>0</v>
      </c>
      <c r="Q263" s="151">
        <v>0.00884</v>
      </c>
      <c r="R263" s="151">
        <f>Q263*H263</f>
        <v>0.0700128</v>
      </c>
      <c r="S263" s="151">
        <v>0</v>
      </c>
      <c r="T263" s="15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3" t="s">
        <v>160</v>
      </c>
      <c r="AT263" s="153" t="s">
        <v>147</v>
      </c>
      <c r="AU263" s="153" t="s">
        <v>82</v>
      </c>
      <c r="AY263" s="19" t="s">
        <v>144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9" t="s">
        <v>80</v>
      </c>
      <c r="BK263" s="154">
        <f>ROUND(I263*H263,2)</f>
        <v>0</v>
      </c>
      <c r="BL263" s="19" t="s">
        <v>160</v>
      </c>
      <c r="BM263" s="153" t="s">
        <v>477</v>
      </c>
    </row>
    <row r="264" spans="2:51" s="13" customFormat="1" ht="12">
      <c r="B264" s="160"/>
      <c r="D264" s="161" t="s">
        <v>221</v>
      </c>
      <c r="E264" s="162" t="s">
        <v>3</v>
      </c>
      <c r="F264" s="163" t="s">
        <v>478</v>
      </c>
      <c r="H264" s="164">
        <v>7.92</v>
      </c>
      <c r="I264" s="165"/>
      <c r="L264" s="160"/>
      <c r="M264" s="166"/>
      <c r="N264" s="167"/>
      <c r="O264" s="167"/>
      <c r="P264" s="167"/>
      <c r="Q264" s="167"/>
      <c r="R264" s="167"/>
      <c r="S264" s="167"/>
      <c r="T264" s="168"/>
      <c r="AT264" s="162" t="s">
        <v>221</v>
      </c>
      <c r="AU264" s="162" t="s">
        <v>82</v>
      </c>
      <c r="AV264" s="13" t="s">
        <v>82</v>
      </c>
      <c r="AW264" s="13" t="s">
        <v>33</v>
      </c>
      <c r="AX264" s="13" t="s">
        <v>80</v>
      </c>
      <c r="AY264" s="162" t="s">
        <v>144</v>
      </c>
    </row>
    <row r="265" spans="1:65" s="2" customFormat="1" ht="16.5" customHeight="1">
      <c r="A265" s="34"/>
      <c r="B265" s="140"/>
      <c r="C265" s="141" t="s">
        <v>479</v>
      </c>
      <c r="D265" s="141" t="s">
        <v>147</v>
      </c>
      <c r="E265" s="142" t="s">
        <v>480</v>
      </c>
      <c r="F265" s="143" t="s">
        <v>481</v>
      </c>
      <c r="G265" s="144" t="s">
        <v>409</v>
      </c>
      <c r="H265" s="145">
        <v>42.005</v>
      </c>
      <c r="I265" s="146"/>
      <c r="J265" s="147">
        <f>ROUND(I265*H265,2)</f>
        <v>0</v>
      </c>
      <c r="K265" s="148"/>
      <c r="L265" s="35"/>
      <c r="M265" s="149" t="s">
        <v>3</v>
      </c>
      <c r="N265" s="150" t="s">
        <v>43</v>
      </c>
      <c r="O265" s="55"/>
      <c r="P265" s="151">
        <f>O265*H265</f>
        <v>0</v>
      </c>
      <c r="Q265" s="151">
        <v>0.05761</v>
      </c>
      <c r="R265" s="151">
        <f>Q265*H265</f>
        <v>2.41990805</v>
      </c>
      <c r="S265" s="151">
        <v>0</v>
      </c>
      <c r="T265" s="15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3" t="s">
        <v>160</v>
      </c>
      <c r="AT265" s="153" t="s">
        <v>147</v>
      </c>
      <c r="AU265" s="153" t="s">
        <v>82</v>
      </c>
      <c r="AY265" s="19" t="s">
        <v>144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9" t="s">
        <v>80</v>
      </c>
      <c r="BK265" s="154">
        <f>ROUND(I265*H265,2)</f>
        <v>0</v>
      </c>
      <c r="BL265" s="19" t="s">
        <v>160</v>
      </c>
      <c r="BM265" s="153" t="s">
        <v>482</v>
      </c>
    </row>
    <row r="266" spans="2:51" s="13" customFormat="1" ht="12">
      <c r="B266" s="160"/>
      <c r="D266" s="161" t="s">
        <v>221</v>
      </c>
      <c r="E266" s="162" t="s">
        <v>3</v>
      </c>
      <c r="F266" s="163" t="s">
        <v>483</v>
      </c>
      <c r="H266" s="164">
        <v>42.005</v>
      </c>
      <c r="I266" s="165"/>
      <c r="L266" s="160"/>
      <c r="M266" s="166"/>
      <c r="N266" s="167"/>
      <c r="O266" s="167"/>
      <c r="P266" s="167"/>
      <c r="Q266" s="167"/>
      <c r="R266" s="167"/>
      <c r="S266" s="167"/>
      <c r="T266" s="168"/>
      <c r="AT266" s="162" t="s">
        <v>221</v>
      </c>
      <c r="AU266" s="162" t="s">
        <v>82</v>
      </c>
      <c r="AV266" s="13" t="s">
        <v>82</v>
      </c>
      <c r="AW266" s="13" t="s">
        <v>33</v>
      </c>
      <c r="AX266" s="13" t="s">
        <v>80</v>
      </c>
      <c r="AY266" s="162" t="s">
        <v>144</v>
      </c>
    </row>
    <row r="267" spans="2:63" s="12" customFormat="1" ht="22.9" customHeight="1">
      <c r="B267" s="127"/>
      <c r="D267" s="128" t="s">
        <v>71</v>
      </c>
      <c r="E267" s="138" t="s">
        <v>160</v>
      </c>
      <c r="F267" s="138" t="s">
        <v>484</v>
      </c>
      <c r="I267" s="130"/>
      <c r="J267" s="139">
        <f>BK267</f>
        <v>0</v>
      </c>
      <c r="L267" s="127"/>
      <c r="M267" s="132"/>
      <c r="N267" s="133"/>
      <c r="O267" s="133"/>
      <c r="P267" s="134">
        <f>SUM(P268:P307)</f>
        <v>0</v>
      </c>
      <c r="Q267" s="133"/>
      <c r="R267" s="134">
        <f>SUM(R268:R307)</f>
        <v>49.81632716</v>
      </c>
      <c r="S267" s="133"/>
      <c r="T267" s="135">
        <f>SUM(T268:T307)</f>
        <v>0</v>
      </c>
      <c r="AR267" s="128" t="s">
        <v>80</v>
      </c>
      <c r="AT267" s="136" t="s">
        <v>71</v>
      </c>
      <c r="AU267" s="136" t="s">
        <v>80</v>
      </c>
      <c r="AY267" s="128" t="s">
        <v>144</v>
      </c>
      <c r="BK267" s="137">
        <f>SUM(BK268:BK307)</f>
        <v>0</v>
      </c>
    </row>
    <row r="268" spans="1:65" s="2" customFormat="1" ht="21.75" customHeight="1">
      <c r="A268" s="34"/>
      <c r="B268" s="140"/>
      <c r="C268" s="141" t="s">
        <v>485</v>
      </c>
      <c r="D268" s="141" t="s">
        <v>147</v>
      </c>
      <c r="E268" s="142" t="s">
        <v>486</v>
      </c>
      <c r="F268" s="143" t="s">
        <v>487</v>
      </c>
      <c r="G268" s="144" t="s">
        <v>283</v>
      </c>
      <c r="H268" s="145">
        <v>6.558</v>
      </c>
      <c r="I268" s="146"/>
      <c r="J268" s="147">
        <f>ROUND(I268*H268,2)</f>
        <v>0</v>
      </c>
      <c r="K268" s="148"/>
      <c r="L268" s="35"/>
      <c r="M268" s="149" t="s">
        <v>3</v>
      </c>
      <c r="N268" s="150" t="s">
        <v>43</v>
      </c>
      <c r="O268" s="55"/>
      <c r="P268" s="151">
        <f>O268*H268</f>
        <v>0</v>
      </c>
      <c r="Q268" s="151">
        <v>0.01709</v>
      </c>
      <c r="R268" s="151">
        <f>Q268*H268</f>
        <v>0.11207622</v>
      </c>
      <c r="S268" s="151">
        <v>0</v>
      </c>
      <c r="T268" s="15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3" t="s">
        <v>160</v>
      </c>
      <c r="AT268" s="153" t="s">
        <v>147</v>
      </c>
      <c r="AU268" s="153" t="s">
        <v>82</v>
      </c>
      <c r="AY268" s="19" t="s">
        <v>144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9" t="s">
        <v>80</v>
      </c>
      <c r="BK268" s="154">
        <f>ROUND(I268*H268,2)</f>
        <v>0</v>
      </c>
      <c r="BL268" s="19" t="s">
        <v>160</v>
      </c>
      <c r="BM268" s="153" t="s">
        <v>488</v>
      </c>
    </row>
    <row r="269" spans="2:51" s="13" customFormat="1" ht="12">
      <c r="B269" s="160"/>
      <c r="D269" s="161" t="s">
        <v>221</v>
      </c>
      <c r="E269" s="162" t="s">
        <v>3</v>
      </c>
      <c r="F269" s="163" t="s">
        <v>489</v>
      </c>
      <c r="H269" s="164">
        <v>6.558</v>
      </c>
      <c r="I269" s="165"/>
      <c r="L269" s="160"/>
      <c r="M269" s="166"/>
      <c r="N269" s="167"/>
      <c r="O269" s="167"/>
      <c r="P269" s="167"/>
      <c r="Q269" s="167"/>
      <c r="R269" s="167"/>
      <c r="S269" s="167"/>
      <c r="T269" s="168"/>
      <c r="AT269" s="162" t="s">
        <v>221</v>
      </c>
      <c r="AU269" s="162" t="s">
        <v>82</v>
      </c>
      <c r="AV269" s="13" t="s">
        <v>82</v>
      </c>
      <c r="AW269" s="13" t="s">
        <v>33</v>
      </c>
      <c r="AX269" s="13" t="s">
        <v>80</v>
      </c>
      <c r="AY269" s="162" t="s">
        <v>144</v>
      </c>
    </row>
    <row r="270" spans="1:65" s="2" customFormat="1" ht="16.5" customHeight="1">
      <c r="A270" s="34"/>
      <c r="B270" s="140"/>
      <c r="C270" s="192" t="s">
        <v>490</v>
      </c>
      <c r="D270" s="192" t="s">
        <v>280</v>
      </c>
      <c r="E270" s="193" t="s">
        <v>491</v>
      </c>
      <c r="F270" s="194" t="s">
        <v>492</v>
      </c>
      <c r="G270" s="195" t="s">
        <v>283</v>
      </c>
      <c r="H270" s="196">
        <v>0.47</v>
      </c>
      <c r="I270" s="197"/>
      <c r="J270" s="198">
        <f>ROUND(I270*H270,2)</f>
        <v>0</v>
      </c>
      <c r="K270" s="199"/>
      <c r="L270" s="200"/>
      <c r="M270" s="201" t="s">
        <v>3</v>
      </c>
      <c r="N270" s="202" t="s">
        <v>43</v>
      </c>
      <c r="O270" s="55"/>
      <c r="P270" s="151">
        <f>O270*H270</f>
        <v>0</v>
      </c>
      <c r="Q270" s="151">
        <v>1</v>
      </c>
      <c r="R270" s="151">
        <f>Q270*H270</f>
        <v>0.47</v>
      </c>
      <c r="S270" s="151">
        <v>0</v>
      </c>
      <c r="T270" s="15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3" t="s">
        <v>175</v>
      </c>
      <c r="AT270" s="153" t="s">
        <v>280</v>
      </c>
      <c r="AU270" s="153" t="s">
        <v>82</v>
      </c>
      <c r="AY270" s="19" t="s">
        <v>144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9" t="s">
        <v>80</v>
      </c>
      <c r="BK270" s="154">
        <f>ROUND(I270*H270,2)</f>
        <v>0</v>
      </c>
      <c r="BL270" s="19" t="s">
        <v>160</v>
      </c>
      <c r="BM270" s="153" t="s">
        <v>493</v>
      </c>
    </row>
    <row r="271" spans="2:51" s="13" customFormat="1" ht="12">
      <c r="B271" s="160"/>
      <c r="D271" s="161" t="s">
        <v>221</v>
      </c>
      <c r="E271" s="162" t="s">
        <v>3</v>
      </c>
      <c r="F271" s="163" t="s">
        <v>494</v>
      </c>
      <c r="H271" s="164">
        <v>0.47</v>
      </c>
      <c r="I271" s="165"/>
      <c r="L271" s="160"/>
      <c r="M271" s="166"/>
      <c r="N271" s="167"/>
      <c r="O271" s="167"/>
      <c r="P271" s="167"/>
      <c r="Q271" s="167"/>
      <c r="R271" s="167"/>
      <c r="S271" s="167"/>
      <c r="T271" s="168"/>
      <c r="AT271" s="162" t="s">
        <v>221</v>
      </c>
      <c r="AU271" s="162" t="s">
        <v>82</v>
      </c>
      <c r="AV271" s="13" t="s">
        <v>82</v>
      </c>
      <c r="AW271" s="13" t="s">
        <v>33</v>
      </c>
      <c r="AX271" s="13" t="s">
        <v>80</v>
      </c>
      <c r="AY271" s="162" t="s">
        <v>144</v>
      </c>
    </row>
    <row r="272" spans="1:65" s="2" customFormat="1" ht="16.5" customHeight="1">
      <c r="A272" s="34"/>
      <c r="B272" s="140"/>
      <c r="C272" s="192" t="s">
        <v>495</v>
      </c>
      <c r="D272" s="192" t="s">
        <v>280</v>
      </c>
      <c r="E272" s="193" t="s">
        <v>496</v>
      </c>
      <c r="F272" s="194" t="s">
        <v>497</v>
      </c>
      <c r="G272" s="195" t="s">
        <v>283</v>
      </c>
      <c r="H272" s="196">
        <v>0.294</v>
      </c>
      <c r="I272" s="197"/>
      <c r="J272" s="198">
        <f>ROUND(I272*H272,2)</f>
        <v>0</v>
      </c>
      <c r="K272" s="199"/>
      <c r="L272" s="200"/>
      <c r="M272" s="201" t="s">
        <v>3</v>
      </c>
      <c r="N272" s="202" t="s">
        <v>43</v>
      </c>
      <c r="O272" s="55"/>
      <c r="P272" s="151">
        <f>O272*H272</f>
        <v>0</v>
      </c>
      <c r="Q272" s="151">
        <v>1</v>
      </c>
      <c r="R272" s="151">
        <f>Q272*H272</f>
        <v>0.294</v>
      </c>
      <c r="S272" s="151">
        <v>0</v>
      </c>
      <c r="T272" s="15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3" t="s">
        <v>175</v>
      </c>
      <c r="AT272" s="153" t="s">
        <v>280</v>
      </c>
      <c r="AU272" s="153" t="s">
        <v>82</v>
      </c>
      <c r="AY272" s="19" t="s">
        <v>144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9" t="s">
        <v>80</v>
      </c>
      <c r="BK272" s="154">
        <f>ROUND(I272*H272,2)</f>
        <v>0</v>
      </c>
      <c r="BL272" s="19" t="s">
        <v>160</v>
      </c>
      <c r="BM272" s="153" t="s">
        <v>498</v>
      </c>
    </row>
    <row r="273" spans="2:51" s="13" customFormat="1" ht="12">
      <c r="B273" s="160"/>
      <c r="D273" s="161" t="s">
        <v>221</v>
      </c>
      <c r="E273" s="162" t="s">
        <v>3</v>
      </c>
      <c r="F273" s="163" t="s">
        <v>499</v>
      </c>
      <c r="H273" s="164">
        <v>0.294</v>
      </c>
      <c r="I273" s="165"/>
      <c r="L273" s="160"/>
      <c r="M273" s="166"/>
      <c r="N273" s="167"/>
      <c r="O273" s="167"/>
      <c r="P273" s="167"/>
      <c r="Q273" s="167"/>
      <c r="R273" s="167"/>
      <c r="S273" s="167"/>
      <c r="T273" s="168"/>
      <c r="AT273" s="162" t="s">
        <v>221</v>
      </c>
      <c r="AU273" s="162" t="s">
        <v>82</v>
      </c>
      <c r="AV273" s="13" t="s">
        <v>82</v>
      </c>
      <c r="AW273" s="13" t="s">
        <v>33</v>
      </c>
      <c r="AX273" s="13" t="s">
        <v>80</v>
      </c>
      <c r="AY273" s="162" t="s">
        <v>144</v>
      </c>
    </row>
    <row r="274" spans="1:65" s="2" customFormat="1" ht="16.5" customHeight="1">
      <c r="A274" s="34"/>
      <c r="B274" s="140"/>
      <c r="C274" s="192" t="s">
        <v>500</v>
      </c>
      <c r="D274" s="192" t="s">
        <v>280</v>
      </c>
      <c r="E274" s="193" t="s">
        <v>501</v>
      </c>
      <c r="F274" s="194" t="s">
        <v>502</v>
      </c>
      <c r="G274" s="195" t="s">
        <v>283</v>
      </c>
      <c r="H274" s="196">
        <v>5.794</v>
      </c>
      <c r="I274" s="197"/>
      <c r="J274" s="198">
        <f>ROUND(I274*H274,2)</f>
        <v>0</v>
      </c>
      <c r="K274" s="199"/>
      <c r="L274" s="200"/>
      <c r="M274" s="201" t="s">
        <v>3</v>
      </c>
      <c r="N274" s="202" t="s">
        <v>43</v>
      </c>
      <c r="O274" s="55"/>
      <c r="P274" s="151">
        <f>O274*H274</f>
        <v>0</v>
      </c>
      <c r="Q274" s="151">
        <v>1</v>
      </c>
      <c r="R274" s="151">
        <f>Q274*H274</f>
        <v>5.794</v>
      </c>
      <c r="S274" s="151">
        <v>0</v>
      </c>
      <c r="T274" s="15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3" t="s">
        <v>175</v>
      </c>
      <c r="AT274" s="153" t="s">
        <v>280</v>
      </c>
      <c r="AU274" s="153" t="s">
        <v>82</v>
      </c>
      <c r="AY274" s="19" t="s">
        <v>144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9" t="s">
        <v>80</v>
      </c>
      <c r="BK274" s="154">
        <f>ROUND(I274*H274,2)</f>
        <v>0</v>
      </c>
      <c r="BL274" s="19" t="s">
        <v>160</v>
      </c>
      <c r="BM274" s="153" t="s">
        <v>503</v>
      </c>
    </row>
    <row r="275" spans="2:51" s="13" customFormat="1" ht="12">
      <c r="B275" s="160"/>
      <c r="D275" s="161" t="s">
        <v>221</v>
      </c>
      <c r="E275" s="162" t="s">
        <v>3</v>
      </c>
      <c r="F275" s="163" t="s">
        <v>504</v>
      </c>
      <c r="H275" s="164">
        <v>5.794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221</v>
      </c>
      <c r="AU275" s="162" t="s">
        <v>82</v>
      </c>
      <c r="AV275" s="13" t="s">
        <v>82</v>
      </c>
      <c r="AW275" s="13" t="s">
        <v>33</v>
      </c>
      <c r="AX275" s="13" t="s">
        <v>80</v>
      </c>
      <c r="AY275" s="162" t="s">
        <v>144</v>
      </c>
    </row>
    <row r="276" spans="1:65" s="2" customFormat="1" ht="21.75" customHeight="1">
      <c r="A276" s="34"/>
      <c r="B276" s="140"/>
      <c r="C276" s="141" t="s">
        <v>505</v>
      </c>
      <c r="D276" s="141" t="s">
        <v>147</v>
      </c>
      <c r="E276" s="142" t="s">
        <v>506</v>
      </c>
      <c r="F276" s="143" t="s">
        <v>507</v>
      </c>
      <c r="G276" s="144" t="s">
        <v>409</v>
      </c>
      <c r="H276" s="145">
        <v>29.5</v>
      </c>
      <c r="I276" s="146"/>
      <c r="J276" s="147">
        <f>ROUND(I276*H276,2)</f>
        <v>0</v>
      </c>
      <c r="K276" s="148"/>
      <c r="L276" s="35"/>
      <c r="M276" s="149" t="s">
        <v>3</v>
      </c>
      <c r="N276" s="150" t="s">
        <v>43</v>
      </c>
      <c r="O276" s="55"/>
      <c r="P276" s="151">
        <f>O276*H276</f>
        <v>0</v>
      </c>
      <c r="Q276" s="151">
        <v>0.01098</v>
      </c>
      <c r="R276" s="151">
        <f>Q276*H276</f>
        <v>0.32391000000000003</v>
      </c>
      <c r="S276" s="151">
        <v>0</v>
      </c>
      <c r="T276" s="15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3" t="s">
        <v>160</v>
      </c>
      <c r="AT276" s="153" t="s">
        <v>147</v>
      </c>
      <c r="AU276" s="153" t="s">
        <v>82</v>
      </c>
      <c r="AY276" s="19" t="s">
        <v>144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9" t="s">
        <v>80</v>
      </c>
      <c r="BK276" s="154">
        <f>ROUND(I276*H276,2)</f>
        <v>0</v>
      </c>
      <c r="BL276" s="19" t="s">
        <v>160</v>
      </c>
      <c r="BM276" s="153" t="s">
        <v>508</v>
      </c>
    </row>
    <row r="277" spans="2:51" s="13" customFormat="1" ht="12">
      <c r="B277" s="160"/>
      <c r="D277" s="161" t="s">
        <v>221</v>
      </c>
      <c r="E277" s="162" t="s">
        <v>3</v>
      </c>
      <c r="F277" s="163" t="s">
        <v>509</v>
      </c>
      <c r="H277" s="164">
        <v>29.5</v>
      </c>
      <c r="I277" s="165"/>
      <c r="L277" s="160"/>
      <c r="M277" s="166"/>
      <c r="N277" s="167"/>
      <c r="O277" s="167"/>
      <c r="P277" s="167"/>
      <c r="Q277" s="167"/>
      <c r="R277" s="167"/>
      <c r="S277" s="167"/>
      <c r="T277" s="168"/>
      <c r="AT277" s="162" t="s">
        <v>221</v>
      </c>
      <c r="AU277" s="162" t="s">
        <v>82</v>
      </c>
      <c r="AV277" s="13" t="s">
        <v>82</v>
      </c>
      <c r="AW277" s="13" t="s">
        <v>33</v>
      </c>
      <c r="AX277" s="13" t="s">
        <v>80</v>
      </c>
      <c r="AY277" s="162" t="s">
        <v>144</v>
      </c>
    </row>
    <row r="278" spans="1:65" s="2" customFormat="1" ht="16.5" customHeight="1">
      <c r="A278" s="34"/>
      <c r="B278" s="140"/>
      <c r="C278" s="141" t="s">
        <v>510</v>
      </c>
      <c r="D278" s="141" t="s">
        <v>147</v>
      </c>
      <c r="E278" s="142" t="s">
        <v>511</v>
      </c>
      <c r="F278" s="143" t="s">
        <v>512</v>
      </c>
      <c r="G278" s="144" t="s">
        <v>225</v>
      </c>
      <c r="H278" s="145">
        <v>12.47</v>
      </c>
      <c r="I278" s="146"/>
      <c r="J278" s="147">
        <f>ROUND(I278*H278,2)</f>
        <v>0</v>
      </c>
      <c r="K278" s="148"/>
      <c r="L278" s="35"/>
      <c r="M278" s="149" t="s">
        <v>3</v>
      </c>
      <c r="N278" s="150" t="s">
        <v>43</v>
      </c>
      <c r="O278" s="55"/>
      <c r="P278" s="151">
        <f>O278*H278</f>
        <v>0</v>
      </c>
      <c r="Q278" s="151">
        <v>2.4534</v>
      </c>
      <c r="R278" s="151">
        <f>Q278*H278</f>
        <v>30.593898</v>
      </c>
      <c r="S278" s="151">
        <v>0</v>
      </c>
      <c r="T278" s="15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3" t="s">
        <v>160</v>
      </c>
      <c r="AT278" s="153" t="s">
        <v>147</v>
      </c>
      <c r="AU278" s="153" t="s">
        <v>82</v>
      </c>
      <c r="AY278" s="19" t="s">
        <v>144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9" t="s">
        <v>80</v>
      </c>
      <c r="BK278" s="154">
        <f>ROUND(I278*H278,2)</f>
        <v>0</v>
      </c>
      <c r="BL278" s="19" t="s">
        <v>160</v>
      </c>
      <c r="BM278" s="153" t="s">
        <v>513</v>
      </c>
    </row>
    <row r="279" spans="2:51" s="13" customFormat="1" ht="12">
      <c r="B279" s="160"/>
      <c r="D279" s="161" t="s">
        <v>221</v>
      </c>
      <c r="E279" s="162" t="s">
        <v>3</v>
      </c>
      <c r="F279" s="163" t="s">
        <v>514</v>
      </c>
      <c r="H279" s="164">
        <v>5.231</v>
      </c>
      <c r="I279" s="165"/>
      <c r="L279" s="160"/>
      <c r="M279" s="166"/>
      <c r="N279" s="167"/>
      <c r="O279" s="167"/>
      <c r="P279" s="167"/>
      <c r="Q279" s="167"/>
      <c r="R279" s="167"/>
      <c r="S279" s="167"/>
      <c r="T279" s="168"/>
      <c r="AT279" s="162" t="s">
        <v>221</v>
      </c>
      <c r="AU279" s="162" t="s">
        <v>82</v>
      </c>
      <c r="AV279" s="13" t="s">
        <v>82</v>
      </c>
      <c r="AW279" s="13" t="s">
        <v>33</v>
      </c>
      <c r="AX279" s="13" t="s">
        <v>72</v>
      </c>
      <c r="AY279" s="162" t="s">
        <v>144</v>
      </c>
    </row>
    <row r="280" spans="2:51" s="13" customFormat="1" ht="12">
      <c r="B280" s="160"/>
      <c r="D280" s="161" t="s">
        <v>221</v>
      </c>
      <c r="E280" s="162" t="s">
        <v>3</v>
      </c>
      <c r="F280" s="163" t="s">
        <v>515</v>
      </c>
      <c r="H280" s="164">
        <v>2.213</v>
      </c>
      <c r="I280" s="165"/>
      <c r="L280" s="160"/>
      <c r="M280" s="166"/>
      <c r="N280" s="167"/>
      <c r="O280" s="167"/>
      <c r="P280" s="167"/>
      <c r="Q280" s="167"/>
      <c r="R280" s="167"/>
      <c r="S280" s="167"/>
      <c r="T280" s="168"/>
      <c r="AT280" s="162" t="s">
        <v>221</v>
      </c>
      <c r="AU280" s="162" t="s">
        <v>82</v>
      </c>
      <c r="AV280" s="13" t="s">
        <v>82</v>
      </c>
      <c r="AW280" s="13" t="s">
        <v>33</v>
      </c>
      <c r="AX280" s="13" t="s">
        <v>72</v>
      </c>
      <c r="AY280" s="162" t="s">
        <v>144</v>
      </c>
    </row>
    <row r="281" spans="2:51" s="13" customFormat="1" ht="12">
      <c r="B281" s="160"/>
      <c r="D281" s="161" t="s">
        <v>221</v>
      </c>
      <c r="E281" s="162" t="s">
        <v>3</v>
      </c>
      <c r="F281" s="163" t="s">
        <v>516</v>
      </c>
      <c r="H281" s="164">
        <v>3.608</v>
      </c>
      <c r="I281" s="165"/>
      <c r="L281" s="160"/>
      <c r="M281" s="166"/>
      <c r="N281" s="167"/>
      <c r="O281" s="167"/>
      <c r="P281" s="167"/>
      <c r="Q281" s="167"/>
      <c r="R281" s="167"/>
      <c r="S281" s="167"/>
      <c r="T281" s="168"/>
      <c r="AT281" s="162" t="s">
        <v>221</v>
      </c>
      <c r="AU281" s="162" t="s">
        <v>82</v>
      </c>
      <c r="AV281" s="13" t="s">
        <v>82</v>
      </c>
      <c r="AW281" s="13" t="s">
        <v>33</v>
      </c>
      <c r="AX281" s="13" t="s">
        <v>72</v>
      </c>
      <c r="AY281" s="162" t="s">
        <v>144</v>
      </c>
    </row>
    <row r="282" spans="2:51" s="13" customFormat="1" ht="12">
      <c r="B282" s="160"/>
      <c r="D282" s="161" t="s">
        <v>221</v>
      </c>
      <c r="E282" s="162" t="s">
        <v>3</v>
      </c>
      <c r="F282" s="163" t="s">
        <v>517</v>
      </c>
      <c r="H282" s="164">
        <v>1.418</v>
      </c>
      <c r="I282" s="165"/>
      <c r="L282" s="160"/>
      <c r="M282" s="166"/>
      <c r="N282" s="167"/>
      <c r="O282" s="167"/>
      <c r="P282" s="167"/>
      <c r="Q282" s="167"/>
      <c r="R282" s="167"/>
      <c r="S282" s="167"/>
      <c r="T282" s="168"/>
      <c r="AT282" s="162" t="s">
        <v>221</v>
      </c>
      <c r="AU282" s="162" t="s">
        <v>82</v>
      </c>
      <c r="AV282" s="13" t="s">
        <v>82</v>
      </c>
      <c r="AW282" s="13" t="s">
        <v>33</v>
      </c>
      <c r="AX282" s="13" t="s">
        <v>72</v>
      </c>
      <c r="AY282" s="162" t="s">
        <v>144</v>
      </c>
    </row>
    <row r="283" spans="2:51" s="14" customFormat="1" ht="12">
      <c r="B283" s="169"/>
      <c r="D283" s="161" t="s">
        <v>221</v>
      </c>
      <c r="E283" s="170" t="s">
        <v>3</v>
      </c>
      <c r="F283" s="171" t="s">
        <v>234</v>
      </c>
      <c r="H283" s="172">
        <v>12.469999999999999</v>
      </c>
      <c r="I283" s="173"/>
      <c r="L283" s="169"/>
      <c r="M283" s="174"/>
      <c r="N283" s="175"/>
      <c r="O283" s="175"/>
      <c r="P283" s="175"/>
      <c r="Q283" s="175"/>
      <c r="R283" s="175"/>
      <c r="S283" s="175"/>
      <c r="T283" s="176"/>
      <c r="AT283" s="170" t="s">
        <v>221</v>
      </c>
      <c r="AU283" s="170" t="s">
        <v>82</v>
      </c>
      <c r="AV283" s="14" t="s">
        <v>160</v>
      </c>
      <c r="AW283" s="14" t="s">
        <v>33</v>
      </c>
      <c r="AX283" s="14" t="s">
        <v>80</v>
      </c>
      <c r="AY283" s="170" t="s">
        <v>144</v>
      </c>
    </row>
    <row r="284" spans="1:65" s="2" customFormat="1" ht="16.5" customHeight="1">
      <c r="A284" s="34"/>
      <c r="B284" s="140"/>
      <c r="C284" s="141" t="s">
        <v>518</v>
      </c>
      <c r="D284" s="141" t="s">
        <v>147</v>
      </c>
      <c r="E284" s="142" t="s">
        <v>519</v>
      </c>
      <c r="F284" s="143" t="s">
        <v>520</v>
      </c>
      <c r="G284" s="144" t="s">
        <v>219</v>
      </c>
      <c r="H284" s="145">
        <v>83.055</v>
      </c>
      <c r="I284" s="146"/>
      <c r="J284" s="147">
        <f>ROUND(I284*H284,2)</f>
        <v>0</v>
      </c>
      <c r="K284" s="148"/>
      <c r="L284" s="35"/>
      <c r="M284" s="149" t="s">
        <v>3</v>
      </c>
      <c r="N284" s="150" t="s">
        <v>43</v>
      </c>
      <c r="O284" s="55"/>
      <c r="P284" s="151">
        <f>O284*H284</f>
        <v>0</v>
      </c>
      <c r="Q284" s="151">
        <v>0.00576</v>
      </c>
      <c r="R284" s="151">
        <f>Q284*H284</f>
        <v>0.47839680000000007</v>
      </c>
      <c r="S284" s="151">
        <v>0</v>
      </c>
      <c r="T284" s="15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3" t="s">
        <v>160</v>
      </c>
      <c r="AT284" s="153" t="s">
        <v>147</v>
      </c>
      <c r="AU284" s="153" t="s">
        <v>82</v>
      </c>
      <c r="AY284" s="19" t="s">
        <v>144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9" t="s">
        <v>80</v>
      </c>
      <c r="BK284" s="154">
        <f>ROUND(I284*H284,2)</f>
        <v>0</v>
      </c>
      <c r="BL284" s="19" t="s">
        <v>160</v>
      </c>
      <c r="BM284" s="153" t="s">
        <v>521</v>
      </c>
    </row>
    <row r="285" spans="2:51" s="13" customFormat="1" ht="12">
      <c r="B285" s="160"/>
      <c r="D285" s="161" t="s">
        <v>221</v>
      </c>
      <c r="E285" s="162" t="s">
        <v>3</v>
      </c>
      <c r="F285" s="163" t="s">
        <v>522</v>
      </c>
      <c r="H285" s="164">
        <v>39.06</v>
      </c>
      <c r="I285" s="165"/>
      <c r="L285" s="160"/>
      <c r="M285" s="166"/>
      <c r="N285" s="167"/>
      <c r="O285" s="167"/>
      <c r="P285" s="167"/>
      <c r="Q285" s="167"/>
      <c r="R285" s="167"/>
      <c r="S285" s="167"/>
      <c r="T285" s="168"/>
      <c r="AT285" s="162" t="s">
        <v>221</v>
      </c>
      <c r="AU285" s="162" t="s">
        <v>82</v>
      </c>
      <c r="AV285" s="13" t="s">
        <v>82</v>
      </c>
      <c r="AW285" s="13" t="s">
        <v>33</v>
      </c>
      <c r="AX285" s="13" t="s">
        <v>72</v>
      </c>
      <c r="AY285" s="162" t="s">
        <v>144</v>
      </c>
    </row>
    <row r="286" spans="2:51" s="13" customFormat="1" ht="12">
      <c r="B286" s="160"/>
      <c r="D286" s="161" t="s">
        <v>221</v>
      </c>
      <c r="E286" s="162" t="s">
        <v>3</v>
      </c>
      <c r="F286" s="163" t="s">
        <v>523</v>
      </c>
      <c r="H286" s="164">
        <v>10.325</v>
      </c>
      <c r="I286" s="165"/>
      <c r="L286" s="160"/>
      <c r="M286" s="166"/>
      <c r="N286" s="167"/>
      <c r="O286" s="167"/>
      <c r="P286" s="167"/>
      <c r="Q286" s="167"/>
      <c r="R286" s="167"/>
      <c r="S286" s="167"/>
      <c r="T286" s="168"/>
      <c r="AT286" s="162" t="s">
        <v>221</v>
      </c>
      <c r="AU286" s="162" t="s">
        <v>82</v>
      </c>
      <c r="AV286" s="13" t="s">
        <v>82</v>
      </c>
      <c r="AW286" s="13" t="s">
        <v>33</v>
      </c>
      <c r="AX286" s="13" t="s">
        <v>72</v>
      </c>
      <c r="AY286" s="162" t="s">
        <v>144</v>
      </c>
    </row>
    <row r="287" spans="2:51" s="13" customFormat="1" ht="12">
      <c r="B287" s="160"/>
      <c r="D287" s="161" t="s">
        <v>221</v>
      </c>
      <c r="E287" s="162" t="s">
        <v>3</v>
      </c>
      <c r="F287" s="163" t="s">
        <v>524</v>
      </c>
      <c r="H287" s="164">
        <v>33.67</v>
      </c>
      <c r="I287" s="165"/>
      <c r="L287" s="160"/>
      <c r="M287" s="166"/>
      <c r="N287" s="167"/>
      <c r="O287" s="167"/>
      <c r="P287" s="167"/>
      <c r="Q287" s="167"/>
      <c r="R287" s="167"/>
      <c r="S287" s="167"/>
      <c r="T287" s="168"/>
      <c r="AT287" s="162" t="s">
        <v>221</v>
      </c>
      <c r="AU287" s="162" t="s">
        <v>82</v>
      </c>
      <c r="AV287" s="13" t="s">
        <v>82</v>
      </c>
      <c r="AW287" s="13" t="s">
        <v>33</v>
      </c>
      <c r="AX287" s="13" t="s">
        <v>72</v>
      </c>
      <c r="AY287" s="162" t="s">
        <v>144</v>
      </c>
    </row>
    <row r="288" spans="2:51" s="14" customFormat="1" ht="12">
      <c r="B288" s="169"/>
      <c r="D288" s="161" t="s">
        <v>221</v>
      </c>
      <c r="E288" s="170" t="s">
        <v>3</v>
      </c>
      <c r="F288" s="171" t="s">
        <v>234</v>
      </c>
      <c r="H288" s="172">
        <v>83.055</v>
      </c>
      <c r="I288" s="173"/>
      <c r="L288" s="169"/>
      <c r="M288" s="174"/>
      <c r="N288" s="175"/>
      <c r="O288" s="175"/>
      <c r="P288" s="175"/>
      <c r="Q288" s="175"/>
      <c r="R288" s="175"/>
      <c r="S288" s="175"/>
      <c r="T288" s="176"/>
      <c r="AT288" s="170" t="s">
        <v>221</v>
      </c>
      <c r="AU288" s="170" t="s">
        <v>82</v>
      </c>
      <c r="AV288" s="14" t="s">
        <v>160</v>
      </c>
      <c r="AW288" s="14" t="s">
        <v>33</v>
      </c>
      <c r="AX288" s="14" t="s">
        <v>80</v>
      </c>
      <c r="AY288" s="170" t="s">
        <v>144</v>
      </c>
    </row>
    <row r="289" spans="1:65" s="2" customFormat="1" ht="16.5" customHeight="1">
      <c r="A289" s="34"/>
      <c r="B289" s="140"/>
      <c r="C289" s="141" t="s">
        <v>525</v>
      </c>
      <c r="D289" s="141" t="s">
        <v>147</v>
      </c>
      <c r="E289" s="142" t="s">
        <v>526</v>
      </c>
      <c r="F289" s="143" t="s">
        <v>527</v>
      </c>
      <c r="G289" s="144" t="s">
        <v>219</v>
      </c>
      <c r="H289" s="145">
        <v>83.055</v>
      </c>
      <c r="I289" s="146"/>
      <c r="J289" s="147">
        <f>ROUND(I289*H289,2)</f>
        <v>0</v>
      </c>
      <c r="K289" s="148"/>
      <c r="L289" s="35"/>
      <c r="M289" s="149" t="s">
        <v>3</v>
      </c>
      <c r="N289" s="150" t="s">
        <v>43</v>
      </c>
      <c r="O289" s="55"/>
      <c r="P289" s="151">
        <f>O289*H289</f>
        <v>0</v>
      </c>
      <c r="Q289" s="151">
        <v>0</v>
      </c>
      <c r="R289" s="151">
        <f>Q289*H289</f>
        <v>0</v>
      </c>
      <c r="S289" s="151">
        <v>0</v>
      </c>
      <c r="T289" s="15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3" t="s">
        <v>160</v>
      </c>
      <c r="AT289" s="153" t="s">
        <v>147</v>
      </c>
      <c r="AU289" s="153" t="s">
        <v>82</v>
      </c>
      <c r="AY289" s="19" t="s">
        <v>144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9" t="s">
        <v>80</v>
      </c>
      <c r="BK289" s="154">
        <f>ROUND(I289*H289,2)</f>
        <v>0</v>
      </c>
      <c r="BL289" s="19" t="s">
        <v>160</v>
      </c>
      <c r="BM289" s="153" t="s">
        <v>528</v>
      </c>
    </row>
    <row r="290" spans="1:65" s="2" customFormat="1" ht="16.5" customHeight="1">
      <c r="A290" s="34"/>
      <c r="B290" s="140"/>
      <c r="C290" s="141" t="s">
        <v>529</v>
      </c>
      <c r="D290" s="141" t="s">
        <v>147</v>
      </c>
      <c r="E290" s="142" t="s">
        <v>530</v>
      </c>
      <c r="F290" s="143" t="s">
        <v>531</v>
      </c>
      <c r="G290" s="144" t="s">
        <v>283</v>
      </c>
      <c r="H290" s="145">
        <v>1.534</v>
      </c>
      <c r="I290" s="146"/>
      <c r="J290" s="147">
        <f>ROUND(I290*H290,2)</f>
        <v>0</v>
      </c>
      <c r="K290" s="148"/>
      <c r="L290" s="35"/>
      <c r="M290" s="149" t="s">
        <v>3</v>
      </c>
      <c r="N290" s="150" t="s">
        <v>43</v>
      </c>
      <c r="O290" s="55"/>
      <c r="P290" s="151">
        <f>O290*H290</f>
        <v>0</v>
      </c>
      <c r="Q290" s="151">
        <v>1.05291</v>
      </c>
      <c r="R290" s="151">
        <f>Q290*H290</f>
        <v>1.61516394</v>
      </c>
      <c r="S290" s="151">
        <v>0</v>
      </c>
      <c r="T290" s="15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3" t="s">
        <v>160</v>
      </c>
      <c r="AT290" s="153" t="s">
        <v>147</v>
      </c>
      <c r="AU290" s="153" t="s">
        <v>82</v>
      </c>
      <c r="AY290" s="19" t="s">
        <v>144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9" t="s">
        <v>80</v>
      </c>
      <c r="BK290" s="154">
        <f>ROUND(I290*H290,2)</f>
        <v>0</v>
      </c>
      <c r="BL290" s="19" t="s">
        <v>160</v>
      </c>
      <c r="BM290" s="153" t="s">
        <v>532</v>
      </c>
    </row>
    <row r="291" spans="2:51" s="13" customFormat="1" ht="12">
      <c r="B291" s="160"/>
      <c r="D291" s="161" t="s">
        <v>221</v>
      </c>
      <c r="E291" s="162" t="s">
        <v>3</v>
      </c>
      <c r="F291" s="163" t="s">
        <v>533</v>
      </c>
      <c r="H291" s="164">
        <v>1</v>
      </c>
      <c r="I291" s="165"/>
      <c r="L291" s="160"/>
      <c r="M291" s="166"/>
      <c r="N291" s="167"/>
      <c r="O291" s="167"/>
      <c r="P291" s="167"/>
      <c r="Q291" s="167"/>
      <c r="R291" s="167"/>
      <c r="S291" s="167"/>
      <c r="T291" s="168"/>
      <c r="AT291" s="162" t="s">
        <v>221</v>
      </c>
      <c r="AU291" s="162" t="s">
        <v>82</v>
      </c>
      <c r="AV291" s="13" t="s">
        <v>82</v>
      </c>
      <c r="AW291" s="13" t="s">
        <v>33</v>
      </c>
      <c r="AX291" s="13" t="s">
        <v>72</v>
      </c>
      <c r="AY291" s="162" t="s">
        <v>144</v>
      </c>
    </row>
    <row r="292" spans="2:51" s="13" customFormat="1" ht="12">
      <c r="B292" s="160"/>
      <c r="D292" s="161" t="s">
        <v>221</v>
      </c>
      <c r="E292" s="162" t="s">
        <v>3</v>
      </c>
      <c r="F292" s="163" t="s">
        <v>534</v>
      </c>
      <c r="H292" s="164">
        <v>0.265</v>
      </c>
      <c r="I292" s="165"/>
      <c r="L292" s="160"/>
      <c r="M292" s="166"/>
      <c r="N292" s="167"/>
      <c r="O292" s="167"/>
      <c r="P292" s="167"/>
      <c r="Q292" s="167"/>
      <c r="R292" s="167"/>
      <c r="S292" s="167"/>
      <c r="T292" s="168"/>
      <c r="AT292" s="162" t="s">
        <v>221</v>
      </c>
      <c r="AU292" s="162" t="s">
        <v>82</v>
      </c>
      <c r="AV292" s="13" t="s">
        <v>82</v>
      </c>
      <c r="AW292" s="13" t="s">
        <v>33</v>
      </c>
      <c r="AX292" s="13" t="s">
        <v>72</v>
      </c>
      <c r="AY292" s="162" t="s">
        <v>144</v>
      </c>
    </row>
    <row r="293" spans="2:51" s="13" customFormat="1" ht="12">
      <c r="B293" s="160"/>
      <c r="D293" s="161" t="s">
        <v>221</v>
      </c>
      <c r="E293" s="162" t="s">
        <v>3</v>
      </c>
      <c r="F293" s="163" t="s">
        <v>535</v>
      </c>
      <c r="H293" s="164">
        <v>0.059</v>
      </c>
      <c r="I293" s="165"/>
      <c r="L293" s="160"/>
      <c r="M293" s="166"/>
      <c r="N293" s="167"/>
      <c r="O293" s="167"/>
      <c r="P293" s="167"/>
      <c r="Q293" s="167"/>
      <c r="R293" s="167"/>
      <c r="S293" s="167"/>
      <c r="T293" s="168"/>
      <c r="AT293" s="162" t="s">
        <v>221</v>
      </c>
      <c r="AU293" s="162" t="s">
        <v>82</v>
      </c>
      <c r="AV293" s="13" t="s">
        <v>82</v>
      </c>
      <c r="AW293" s="13" t="s">
        <v>33</v>
      </c>
      <c r="AX293" s="13" t="s">
        <v>72</v>
      </c>
      <c r="AY293" s="162" t="s">
        <v>144</v>
      </c>
    </row>
    <row r="294" spans="2:51" s="13" customFormat="1" ht="12">
      <c r="B294" s="160"/>
      <c r="D294" s="161" t="s">
        <v>221</v>
      </c>
      <c r="E294" s="162" t="s">
        <v>3</v>
      </c>
      <c r="F294" s="163" t="s">
        <v>536</v>
      </c>
      <c r="H294" s="164">
        <v>0.21</v>
      </c>
      <c r="I294" s="165"/>
      <c r="L294" s="160"/>
      <c r="M294" s="166"/>
      <c r="N294" s="167"/>
      <c r="O294" s="167"/>
      <c r="P294" s="167"/>
      <c r="Q294" s="167"/>
      <c r="R294" s="167"/>
      <c r="S294" s="167"/>
      <c r="T294" s="168"/>
      <c r="AT294" s="162" t="s">
        <v>221</v>
      </c>
      <c r="AU294" s="162" t="s">
        <v>82</v>
      </c>
      <c r="AV294" s="13" t="s">
        <v>82</v>
      </c>
      <c r="AW294" s="13" t="s">
        <v>33</v>
      </c>
      <c r="AX294" s="13" t="s">
        <v>72</v>
      </c>
      <c r="AY294" s="162" t="s">
        <v>144</v>
      </c>
    </row>
    <row r="295" spans="2:51" s="14" customFormat="1" ht="12">
      <c r="B295" s="169"/>
      <c r="D295" s="161" t="s">
        <v>221</v>
      </c>
      <c r="E295" s="170" t="s">
        <v>3</v>
      </c>
      <c r="F295" s="171" t="s">
        <v>234</v>
      </c>
      <c r="H295" s="172">
        <v>1.534</v>
      </c>
      <c r="I295" s="173"/>
      <c r="L295" s="169"/>
      <c r="M295" s="174"/>
      <c r="N295" s="175"/>
      <c r="O295" s="175"/>
      <c r="P295" s="175"/>
      <c r="Q295" s="175"/>
      <c r="R295" s="175"/>
      <c r="S295" s="175"/>
      <c r="T295" s="176"/>
      <c r="AT295" s="170" t="s">
        <v>221</v>
      </c>
      <c r="AU295" s="170" t="s">
        <v>82</v>
      </c>
      <c r="AV295" s="14" t="s">
        <v>160</v>
      </c>
      <c r="AW295" s="14" t="s">
        <v>33</v>
      </c>
      <c r="AX295" s="14" t="s">
        <v>80</v>
      </c>
      <c r="AY295" s="170" t="s">
        <v>144</v>
      </c>
    </row>
    <row r="296" spans="1:65" s="2" customFormat="1" ht="21.75" customHeight="1">
      <c r="A296" s="34"/>
      <c r="B296" s="140"/>
      <c r="C296" s="141" t="s">
        <v>537</v>
      </c>
      <c r="D296" s="141" t="s">
        <v>147</v>
      </c>
      <c r="E296" s="142" t="s">
        <v>538</v>
      </c>
      <c r="F296" s="143" t="s">
        <v>539</v>
      </c>
      <c r="G296" s="144" t="s">
        <v>225</v>
      </c>
      <c r="H296" s="145">
        <v>3.848</v>
      </c>
      <c r="I296" s="146"/>
      <c r="J296" s="147">
        <f>ROUND(I296*H296,2)</f>
        <v>0</v>
      </c>
      <c r="K296" s="148"/>
      <c r="L296" s="35"/>
      <c r="M296" s="149" t="s">
        <v>3</v>
      </c>
      <c r="N296" s="150" t="s">
        <v>43</v>
      </c>
      <c r="O296" s="55"/>
      <c r="P296" s="151">
        <f>O296*H296</f>
        <v>0</v>
      </c>
      <c r="Q296" s="151">
        <v>2.45337</v>
      </c>
      <c r="R296" s="151">
        <f>Q296*H296</f>
        <v>9.44056776</v>
      </c>
      <c r="S296" s="151">
        <v>0</v>
      </c>
      <c r="T296" s="15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53" t="s">
        <v>160</v>
      </c>
      <c r="AT296" s="153" t="s">
        <v>147</v>
      </c>
      <c r="AU296" s="153" t="s">
        <v>82</v>
      </c>
      <c r="AY296" s="19" t="s">
        <v>144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9" t="s">
        <v>80</v>
      </c>
      <c r="BK296" s="154">
        <f>ROUND(I296*H296,2)</f>
        <v>0</v>
      </c>
      <c r="BL296" s="19" t="s">
        <v>160</v>
      </c>
      <c r="BM296" s="153" t="s">
        <v>540</v>
      </c>
    </row>
    <row r="297" spans="2:51" s="13" customFormat="1" ht="12">
      <c r="B297" s="160"/>
      <c r="D297" s="161" t="s">
        <v>221</v>
      </c>
      <c r="E297" s="162" t="s">
        <v>3</v>
      </c>
      <c r="F297" s="163" t="s">
        <v>541</v>
      </c>
      <c r="H297" s="164">
        <v>2.423</v>
      </c>
      <c r="I297" s="165"/>
      <c r="L297" s="160"/>
      <c r="M297" s="166"/>
      <c r="N297" s="167"/>
      <c r="O297" s="167"/>
      <c r="P297" s="167"/>
      <c r="Q297" s="167"/>
      <c r="R297" s="167"/>
      <c r="S297" s="167"/>
      <c r="T297" s="168"/>
      <c r="AT297" s="162" t="s">
        <v>221</v>
      </c>
      <c r="AU297" s="162" t="s">
        <v>82</v>
      </c>
      <c r="AV297" s="13" t="s">
        <v>82</v>
      </c>
      <c r="AW297" s="13" t="s">
        <v>33</v>
      </c>
      <c r="AX297" s="13" t="s">
        <v>72</v>
      </c>
      <c r="AY297" s="162" t="s">
        <v>144</v>
      </c>
    </row>
    <row r="298" spans="2:51" s="13" customFormat="1" ht="12">
      <c r="B298" s="160"/>
      <c r="D298" s="161" t="s">
        <v>221</v>
      </c>
      <c r="E298" s="162" t="s">
        <v>3</v>
      </c>
      <c r="F298" s="163" t="s">
        <v>542</v>
      </c>
      <c r="H298" s="164">
        <v>1.425</v>
      </c>
      <c r="I298" s="165"/>
      <c r="L298" s="160"/>
      <c r="M298" s="166"/>
      <c r="N298" s="167"/>
      <c r="O298" s="167"/>
      <c r="P298" s="167"/>
      <c r="Q298" s="167"/>
      <c r="R298" s="167"/>
      <c r="S298" s="167"/>
      <c r="T298" s="168"/>
      <c r="AT298" s="162" t="s">
        <v>221</v>
      </c>
      <c r="AU298" s="162" t="s">
        <v>82</v>
      </c>
      <c r="AV298" s="13" t="s">
        <v>82</v>
      </c>
      <c r="AW298" s="13" t="s">
        <v>33</v>
      </c>
      <c r="AX298" s="13" t="s">
        <v>72</v>
      </c>
      <c r="AY298" s="162" t="s">
        <v>144</v>
      </c>
    </row>
    <row r="299" spans="2:51" s="14" customFormat="1" ht="12">
      <c r="B299" s="169"/>
      <c r="D299" s="161" t="s">
        <v>221</v>
      </c>
      <c r="E299" s="170" t="s">
        <v>3</v>
      </c>
      <c r="F299" s="171" t="s">
        <v>234</v>
      </c>
      <c r="H299" s="172">
        <v>3.848</v>
      </c>
      <c r="I299" s="173"/>
      <c r="L299" s="169"/>
      <c r="M299" s="174"/>
      <c r="N299" s="175"/>
      <c r="O299" s="175"/>
      <c r="P299" s="175"/>
      <c r="Q299" s="175"/>
      <c r="R299" s="175"/>
      <c r="S299" s="175"/>
      <c r="T299" s="176"/>
      <c r="AT299" s="170" t="s">
        <v>221</v>
      </c>
      <c r="AU299" s="170" t="s">
        <v>82</v>
      </c>
      <c r="AV299" s="14" t="s">
        <v>160</v>
      </c>
      <c r="AW299" s="14" t="s">
        <v>33</v>
      </c>
      <c r="AX299" s="14" t="s">
        <v>80</v>
      </c>
      <c r="AY299" s="170" t="s">
        <v>144</v>
      </c>
    </row>
    <row r="300" spans="1:65" s="2" customFormat="1" ht="21.75" customHeight="1">
      <c r="A300" s="34"/>
      <c r="B300" s="140"/>
      <c r="C300" s="141" t="s">
        <v>543</v>
      </c>
      <c r="D300" s="141" t="s">
        <v>147</v>
      </c>
      <c r="E300" s="142" t="s">
        <v>544</v>
      </c>
      <c r="F300" s="143" t="s">
        <v>545</v>
      </c>
      <c r="G300" s="144" t="s">
        <v>283</v>
      </c>
      <c r="H300" s="145">
        <v>0.172</v>
      </c>
      <c r="I300" s="146"/>
      <c r="J300" s="147">
        <f>ROUND(I300*H300,2)</f>
        <v>0</v>
      </c>
      <c r="K300" s="148"/>
      <c r="L300" s="35"/>
      <c r="M300" s="149" t="s">
        <v>3</v>
      </c>
      <c r="N300" s="150" t="s">
        <v>43</v>
      </c>
      <c r="O300" s="55"/>
      <c r="P300" s="151">
        <f>O300*H300</f>
        <v>0</v>
      </c>
      <c r="Q300" s="151">
        <v>1.06277</v>
      </c>
      <c r="R300" s="151">
        <f>Q300*H300</f>
        <v>0.18279643999999998</v>
      </c>
      <c r="S300" s="151">
        <v>0</v>
      </c>
      <c r="T300" s="15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3" t="s">
        <v>160</v>
      </c>
      <c r="AT300" s="153" t="s">
        <v>147</v>
      </c>
      <c r="AU300" s="153" t="s">
        <v>82</v>
      </c>
      <c r="AY300" s="19" t="s">
        <v>144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9" t="s">
        <v>80</v>
      </c>
      <c r="BK300" s="154">
        <f>ROUND(I300*H300,2)</f>
        <v>0</v>
      </c>
      <c r="BL300" s="19" t="s">
        <v>160</v>
      </c>
      <c r="BM300" s="153" t="s">
        <v>546</v>
      </c>
    </row>
    <row r="301" spans="2:51" s="13" customFormat="1" ht="12">
      <c r="B301" s="160"/>
      <c r="D301" s="161" t="s">
        <v>221</v>
      </c>
      <c r="E301" s="162" t="s">
        <v>3</v>
      </c>
      <c r="F301" s="163" t="s">
        <v>547</v>
      </c>
      <c r="H301" s="164">
        <v>0.172</v>
      </c>
      <c r="I301" s="165"/>
      <c r="L301" s="160"/>
      <c r="M301" s="166"/>
      <c r="N301" s="167"/>
      <c r="O301" s="167"/>
      <c r="P301" s="167"/>
      <c r="Q301" s="167"/>
      <c r="R301" s="167"/>
      <c r="S301" s="167"/>
      <c r="T301" s="168"/>
      <c r="AT301" s="162" t="s">
        <v>221</v>
      </c>
      <c r="AU301" s="162" t="s">
        <v>82</v>
      </c>
      <c r="AV301" s="13" t="s">
        <v>82</v>
      </c>
      <c r="AW301" s="13" t="s">
        <v>33</v>
      </c>
      <c r="AX301" s="13" t="s">
        <v>72</v>
      </c>
      <c r="AY301" s="162" t="s">
        <v>144</v>
      </c>
    </row>
    <row r="302" spans="2:51" s="14" customFormat="1" ht="12">
      <c r="B302" s="169"/>
      <c r="D302" s="161" t="s">
        <v>221</v>
      </c>
      <c r="E302" s="170" t="s">
        <v>3</v>
      </c>
      <c r="F302" s="171" t="s">
        <v>234</v>
      </c>
      <c r="H302" s="172">
        <v>0.172</v>
      </c>
      <c r="I302" s="173"/>
      <c r="L302" s="169"/>
      <c r="M302" s="174"/>
      <c r="N302" s="175"/>
      <c r="O302" s="175"/>
      <c r="P302" s="175"/>
      <c r="Q302" s="175"/>
      <c r="R302" s="175"/>
      <c r="S302" s="175"/>
      <c r="T302" s="176"/>
      <c r="AT302" s="170" t="s">
        <v>221</v>
      </c>
      <c r="AU302" s="170" t="s">
        <v>82</v>
      </c>
      <c r="AV302" s="14" t="s">
        <v>160</v>
      </c>
      <c r="AW302" s="14" t="s">
        <v>33</v>
      </c>
      <c r="AX302" s="14" t="s">
        <v>80</v>
      </c>
      <c r="AY302" s="170" t="s">
        <v>144</v>
      </c>
    </row>
    <row r="303" spans="1:65" s="2" customFormat="1" ht="21.75" customHeight="1">
      <c r="A303" s="34"/>
      <c r="B303" s="140"/>
      <c r="C303" s="141" t="s">
        <v>548</v>
      </c>
      <c r="D303" s="141" t="s">
        <v>147</v>
      </c>
      <c r="E303" s="142" t="s">
        <v>549</v>
      </c>
      <c r="F303" s="143" t="s">
        <v>550</v>
      </c>
      <c r="G303" s="144" t="s">
        <v>219</v>
      </c>
      <c r="H303" s="145">
        <v>39.9</v>
      </c>
      <c r="I303" s="146"/>
      <c r="J303" s="147">
        <f>ROUND(I303*H303,2)</f>
        <v>0</v>
      </c>
      <c r="K303" s="148"/>
      <c r="L303" s="35"/>
      <c r="M303" s="149" t="s">
        <v>3</v>
      </c>
      <c r="N303" s="150" t="s">
        <v>43</v>
      </c>
      <c r="O303" s="55"/>
      <c r="P303" s="151">
        <f>O303*H303</f>
        <v>0</v>
      </c>
      <c r="Q303" s="151">
        <v>0.01282</v>
      </c>
      <c r="R303" s="151">
        <f>Q303*H303</f>
        <v>0.511518</v>
      </c>
      <c r="S303" s="151">
        <v>0</v>
      </c>
      <c r="T303" s="15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3" t="s">
        <v>160</v>
      </c>
      <c r="AT303" s="153" t="s">
        <v>147</v>
      </c>
      <c r="AU303" s="153" t="s">
        <v>82</v>
      </c>
      <c r="AY303" s="19" t="s">
        <v>144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9" t="s">
        <v>80</v>
      </c>
      <c r="BK303" s="154">
        <f>ROUND(I303*H303,2)</f>
        <v>0</v>
      </c>
      <c r="BL303" s="19" t="s">
        <v>160</v>
      </c>
      <c r="BM303" s="153" t="s">
        <v>551</v>
      </c>
    </row>
    <row r="304" spans="2:51" s="13" customFormat="1" ht="12">
      <c r="B304" s="160"/>
      <c r="D304" s="161" t="s">
        <v>221</v>
      </c>
      <c r="E304" s="162" t="s">
        <v>3</v>
      </c>
      <c r="F304" s="163" t="s">
        <v>552</v>
      </c>
      <c r="H304" s="164">
        <v>16.15</v>
      </c>
      <c r="I304" s="165"/>
      <c r="L304" s="160"/>
      <c r="M304" s="166"/>
      <c r="N304" s="167"/>
      <c r="O304" s="167"/>
      <c r="P304" s="167"/>
      <c r="Q304" s="167"/>
      <c r="R304" s="167"/>
      <c r="S304" s="167"/>
      <c r="T304" s="168"/>
      <c r="AT304" s="162" t="s">
        <v>221</v>
      </c>
      <c r="AU304" s="162" t="s">
        <v>82</v>
      </c>
      <c r="AV304" s="13" t="s">
        <v>82</v>
      </c>
      <c r="AW304" s="13" t="s">
        <v>33</v>
      </c>
      <c r="AX304" s="13" t="s">
        <v>72</v>
      </c>
      <c r="AY304" s="162" t="s">
        <v>144</v>
      </c>
    </row>
    <row r="305" spans="2:51" s="13" customFormat="1" ht="12">
      <c r="B305" s="160"/>
      <c r="D305" s="161" t="s">
        <v>221</v>
      </c>
      <c r="E305" s="162" t="s">
        <v>3</v>
      </c>
      <c r="F305" s="163" t="s">
        <v>553</v>
      </c>
      <c r="H305" s="164">
        <v>23.75</v>
      </c>
      <c r="I305" s="165"/>
      <c r="L305" s="160"/>
      <c r="M305" s="166"/>
      <c r="N305" s="167"/>
      <c r="O305" s="167"/>
      <c r="P305" s="167"/>
      <c r="Q305" s="167"/>
      <c r="R305" s="167"/>
      <c r="S305" s="167"/>
      <c r="T305" s="168"/>
      <c r="AT305" s="162" t="s">
        <v>221</v>
      </c>
      <c r="AU305" s="162" t="s">
        <v>82</v>
      </c>
      <c r="AV305" s="13" t="s">
        <v>82</v>
      </c>
      <c r="AW305" s="13" t="s">
        <v>33</v>
      </c>
      <c r="AX305" s="13" t="s">
        <v>72</v>
      </c>
      <c r="AY305" s="162" t="s">
        <v>144</v>
      </c>
    </row>
    <row r="306" spans="2:51" s="14" customFormat="1" ht="12">
      <c r="B306" s="169"/>
      <c r="D306" s="161" t="s">
        <v>221</v>
      </c>
      <c r="E306" s="170" t="s">
        <v>3</v>
      </c>
      <c r="F306" s="171" t="s">
        <v>234</v>
      </c>
      <c r="H306" s="172">
        <v>39.9</v>
      </c>
      <c r="I306" s="173"/>
      <c r="L306" s="169"/>
      <c r="M306" s="174"/>
      <c r="N306" s="175"/>
      <c r="O306" s="175"/>
      <c r="P306" s="175"/>
      <c r="Q306" s="175"/>
      <c r="R306" s="175"/>
      <c r="S306" s="175"/>
      <c r="T306" s="176"/>
      <c r="AT306" s="170" t="s">
        <v>221</v>
      </c>
      <c r="AU306" s="170" t="s">
        <v>82</v>
      </c>
      <c r="AV306" s="14" t="s">
        <v>160</v>
      </c>
      <c r="AW306" s="14" t="s">
        <v>33</v>
      </c>
      <c r="AX306" s="14" t="s">
        <v>80</v>
      </c>
      <c r="AY306" s="170" t="s">
        <v>144</v>
      </c>
    </row>
    <row r="307" spans="1:65" s="2" customFormat="1" ht="21.75" customHeight="1">
      <c r="A307" s="34"/>
      <c r="B307" s="140"/>
      <c r="C307" s="141" t="s">
        <v>554</v>
      </c>
      <c r="D307" s="141" t="s">
        <v>147</v>
      </c>
      <c r="E307" s="142" t="s">
        <v>555</v>
      </c>
      <c r="F307" s="143" t="s">
        <v>556</v>
      </c>
      <c r="G307" s="144" t="s">
        <v>219</v>
      </c>
      <c r="H307" s="145">
        <v>39.9</v>
      </c>
      <c r="I307" s="146"/>
      <c r="J307" s="147">
        <f>ROUND(I307*H307,2)</f>
        <v>0</v>
      </c>
      <c r="K307" s="148"/>
      <c r="L307" s="35"/>
      <c r="M307" s="149" t="s">
        <v>3</v>
      </c>
      <c r="N307" s="150" t="s">
        <v>43</v>
      </c>
      <c r="O307" s="55"/>
      <c r="P307" s="151">
        <f>O307*H307</f>
        <v>0</v>
      </c>
      <c r="Q307" s="151">
        <v>0</v>
      </c>
      <c r="R307" s="151">
        <f>Q307*H307</f>
        <v>0</v>
      </c>
      <c r="S307" s="151">
        <v>0</v>
      </c>
      <c r="T307" s="15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53" t="s">
        <v>160</v>
      </c>
      <c r="AT307" s="153" t="s">
        <v>147</v>
      </c>
      <c r="AU307" s="153" t="s">
        <v>82</v>
      </c>
      <c r="AY307" s="19" t="s">
        <v>144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9" t="s">
        <v>80</v>
      </c>
      <c r="BK307" s="154">
        <f>ROUND(I307*H307,2)</f>
        <v>0</v>
      </c>
      <c r="BL307" s="19" t="s">
        <v>160</v>
      </c>
      <c r="BM307" s="153" t="s">
        <v>557</v>
      </c>
    </row>
    <row r="308" spans="2:63" s="12" customFormat="1" ht="22.9" customHeight="1">
      <c r="B308" s="127"/>
      <c r="D308" s="128" t="s">
        <v>71</v>
      </c>
      <c r="E308" s="138" t="s">
        <v>143</v>
      </c>
      <c r="F308" s="138" t="s">
        <v>558</v>
      </c>
      <c r="I308" s="130"/>
      <c r="J308" s="139">
        <f>BK308</f>
        <v>0</v>
      </c>
      <c r="L308" s="127"/>
      <c r="M308" s="132"/>
      <c r="N308" s="133"/>
      <c r="O308" s="133"/>
      <c r="P308" s="134">
        <f>SUM(P309:P315)</f>
        <v>0</v>
      </c>
      <c r="Q308" s="133"/>
      <c r="R308" s="134">
        <f>SUM(R309:R315)</f>
        <v>142.242858</v>
      </c>
      <c r="S308" s="133"/>
      <c r="T308" s="135">
        <f>SUM(T309:T315)</f>
        <v>0</v>
      </c>
      <c r="AR308" s="128" t="s">
        <v>80</v>
      </c>
      <c r="AT308" s="136" t="s">
        <v>71</v>
      </c>
      <c r="AU308" s="136" t="s">
        <v>80</v>
      </c>
      <c r="AY308" s="128" t="s">
        <v>144</v>
      </c>
      <c r="BK308" s="137">
        <f>SUM(BK309:BK315)</f>
        <v>0</v>
      </c>
    </row>
    <row r="309" spans="1:65" s="2" customFormat="1" ht="21.75" customHeight="1">
      <c r="A309" s="34"/>
      <c r="B309" s="140"/>
      <c r="C309" s="141" t="s">
        <v>559</v>
      </c>
      <c r="D309" s="141" t="s">
        <v>147</v>
      </c>
      <c r="E309" s="142" t="s">
        <v>560</v>
      </c>
      <c r="F309" s="143" t="s">
        <v>561</v>
      </c>
      <c r="G309" s="144" t="s">
        <v>219</v>
      </c>
      <c r="H309" s="145">
        <v>168.1</v>
      </c>
      <c r="I309" s="146"/>
      <c r="J309" s="147">
        <f>ROUND(I309*H309,2)</f>
        <v>0</v>
      </c>
      <c r="K309" s="148"/>
      <c r="L309" s="35"/>
      <c r="M309" s="149" t="s">
        <v>3</v>
      </c>
      <c r="N309" s="150" t="s">
        <v>43</v>
      </c>
      <c r="O309" s="55"/>
      <c r="P309" s="151">
        <f>O309*H309</f>
        <v>0</v>
      </c>
      <c r="Q309" s="151">
        <v>0.199</v>
      </c>
      <c r="R309" s="151">
        <f>Q309*H309</f>
        <v>33.4519</v>
      </c>
      <c r="S309" s="151">
        <v>0</v>
      </c>
      <c r="T309" s="15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3" t="s">
        <v>160</v>
      </c>
      <c r="AT309" s="153" t="s">
        <v>147</v>
      </c>
      <c r="AU309" s="153" t="s">
        <v>82</v>
      </c>
      <c r="AY309" s="19" t="s">
        <v>144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9" t="s">
        <v>80</v>
      </c>
      <c r="BK309" s="154">
        <f>ROUND(I309*H309,2)</f>
        <v>0</v>
      </c>
      <c r="BL309" s="19" t="s">
        <v>160</v>
      </c>
      <c r="BM309" s="153" t="s">
        <v>562</v>
      </c>
    </row>
    <row r="310" spans="2:51" s="13" customFormat="1" ht="12">
      <c r="B310" s="160"/>
      <c r="D310" s="161" t="s">
        <v>221</v>
      </c>
      <c r="E310" s="162" t="s">
        <v>3</v>
      </c>
      <c r="F310" s="163" t="s">
        <v>563</v>
      </c>
      <c r="H310" s="164">
        <v>168.1</v>
      </c>
      <c r="I310" s="165"/>
      <c r="L310" s="160"/>
      <c r="M310" s="166"/>
      <c r="N310" s="167"/>
      <c r="O310" s="167"/>
      <c r="P310" s="167"/>
      <c r="Q310" s="167"/>
      <c r="R310" s="167"/>
      <c r="S310" s="167"/>
      <c r="T310" s="168"/>
      <c r="AT310" s="162" t="s">
        <v>221</v>
      </c>
      <c r="AU310" s="162" t="s">
        <v>82</v>
      </c>
      <c r="AV310" s="13" t="s">
        <v>82</v>
      </c>
      <c r="AW310" s="13" t="s">
        <v>33</v>
      </c>
      <c r="AX310" s="13" t="s">
        <v>80</v>
      </c>
      <c r="AY310" s="162" t="s">
        <v>144</v>
      </c>
    </row>
    <row r="311" spans="1:65" s="2" customFormat="1" ht="21.75" customHeight="1">
      <c r="A311" s="34"/>
      <c r="B311" s="140"/>
      <c r="C311" s="141" t="s">
        <v>564</v>
      </c>
      <c r="D311" s="141" t="s">
        <v>147</v>
      </c>
      <c r="E311" s="142" t="s">
        <v>565</v>
      </c>
      <c r="F311" s="143" t="s">
        <v>566</v>
      </c>
      <c r="G311" s="144" t="s">
        <v>219</v>
      </c>
      <c r="H311" s="145">
        <v>168.1</v>
      </c>
      <c r="I311" s="146"/>
      <c r="J311" s="147">
        <f>ROUND(I311*H311,2)</f>
        <v>0</v>
      </c>
      <c r="K311" s="148"/>
      <c r="L311" s="35"/>
      <c r="M311" s="149" t="s">
        <v>3</v>
      </c>
      <c r="N311" s="150" t="s">
        <v>43</v>
      </c>
      <c r="O311" s="55"/>
      <c r="P311" s="151">
        <f>O311*H311</f>
        <v>0</v>
      </c>
      <c r="Q311" s="151">
        <v>0.198</v>
      </c>
      <c r="R311" s="151">
        <f>Q311*H311</f>
        <v>33.2838</v>
      </c>
      <c r="S311" s="151">
        <v>0</v>
      </c>
      <c r="T311" s="15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3" t="s">
        <v>160</v>
      </c>
      <c r="AT311" s="153" t="s">
        <v>147</v>
      </c>
      <c r="AU311" s="153" t="s">
        <v>82</v>
      </c>
      <c r="AY311" s="19" t="s">
        <v>144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9" t="s">
        <v>80</v>
      </c>
      <c r="BK311" s="154">
        <f>ROUND(I311*H311,2)</f>
        <v>0</v>
      </c>
      <c r="BL311" s="19" t="s">
        <v>160</v>
      </c>
      <c r="BM311" s="153" t="s">
        <v>567</v>
      </c>
    </row>
    <row r="312" spans="1:65" s="2" customFormat="1" ht="16.5" customHeight="1">
      <c r="A312" s="34"/>
      <c r="B312" s="140"/>
      <c r="C312" s="141" t="s">
        <v>568</v>
      </c>
      <c r="D312" s="141" t="s">
        <v>147</v>
      </c>
      <c r="E312" s="142" t="s">
        <v>569</v>
      </c>
      <c r="F312" s="143" t="s">
        <v>570</v>
      </c>
      <c r="G312" s="144" t="s">
        <v>219</v>
      </c>
      <c r="H312" s="145">
        <v>168.1</v>
      </c>
      <c r="I312" s="146"/>
      <c r="J312" s="147">
        <f>ROUND(I312*H312,2)</f>
        <v>0</v>
      </c>
      <c r="K312" s="148"/>
      <c r="L312" s="35"/>
      <c r="M312" s="149" t="s">
        <v>3</v>
      </c>
      <c r="N312" s="150" t="s">
        <v>43</v>
      </c>
      <c r="O312" s="55"/>
      <c r="P312" s="151">
        <f>O312*H312</f>
        <v>0</v>
      </c>
      <c r="Q312" s="151">
        <v>0.23</v>
      </c>
      <c r="R312" s="151">
        <f>Q312*H312</f>
        <v>38.663000000000004</v>
      </c>
      <c r="S312" s="151">
        <v>0</v>
      </c>
      <c r="T312" s="15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3" t="s">
        <v>160</v>
      </c>
      <c r="AT312" s="153" t="s">
        <v>147</v>
      </c>
      <c r="AU312" s="153" t="s">
        <v>82</v>
      </c>
      <c r="AY312" s="19" t="s">
        <v>144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9" t="s">
        <v>80</v>
      </c>
      <c r="BK312" s="154">
        <f>ROUND(I312*H312,2)</f>
        <v>0</v>
      </c>
      <c r="BL312" s="19" t="s">
        <v>160</v>
      </c>
      <c r="BM312" s="153" t="s">
        <v>571</v>
      </c>
    </row>
    <row r="313" spans="1:65" s="2" customFormat="1" ht="44.25" customHeight="1">
      <c r="A313" s="34"/>
      <c r="B313" s="140"/>
      <c r="C313" s="141" t="s">
        <v>572</v>
      </c>
      <c r="D313" s="141" t="s">
        <v>147</v>
      </c>
      <c r="E313" s="142" t="s">
        <v>573</v>
      </c>
      <c r="F313" s="143" t="s">
        <v>574</v>
      </c>
      <c r="G313" s="144" t="s">
        <v>219</v>
      </c>
      <c r="H313" s="145">
        <v>168.1</v>
      </c>
      <c r="I313" s="146"/>
      <c r="J313" s="147">
        <f>ROUND(I313*H313,2)</f>
        <v>0</v>
      </c>
      <c r="K313" s="148"/>
      <c r="L313" s="35"/>
      <c r="M313" s="149" t="s">
        <v>3</v>
      </c>
      <c r="N313" s="150" t="s">
        <v>43</v>
      </c>
      <c r="O313" s="55"/>
      <c r="P313" s="151">
        <f>O313*H313</f>
        <v>0</v>
      </c>
      <c r="Q313" s="151">
        <v>0.08425</v>
      </c>
      <c r="R313" s="151">
        <f>Q313*H313</f>
        <v>14.162425</v>
      </c>
      <c r="S313" s="151">
        <v>0</v>
      </c>
      <c r="T313" s="15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3" t="s">
        <v>160</v>
      </c>
      <c r="AT313" s="153" t="s">
        <v>147</v>
      </c>
      <c r="AU313" s="153" t="s">
        <v>82</v>
      </c>
      <c r="AY313" s="19" t="s">
        <v>144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9" t="s">
        <v>80</v>
      </c>
      <c r="BK313" s="154">
        <f>ROUND(I313*H313,2)</f>
        <v>0</v>
      </c>
      <c r="BL313" s="19" t="s">
        <v>160</v>
      </c>
      <c r="BM313" s="153" t="s">
        <v>575</v>
      </c>
    </row>
    <row r="314" spans="1:65" s="2" customFormat="1" ht="16.5" customHeight="1">
      <c r="A314" s="34"/>
      <c r="B314" s="140"/>
      <c r="C314" s="192" t="s">
        <v>576</v>
      </c>
      <c r="D314" s="192" t="s">
        <v>280</v>
      </c>
      <c r="E314" s="193" t="s">
        <v>577</v>
      </c>
      <c r="F314" s="194" t="s">
        <v>578</v>
      </c>
      <c r="G314" s="195" t="s">
        <v>219</v>
      </c>
      <c r="H314" s="196">
        <v>173.143</v>
      </c>
      <c r="I314" s="197"/>
      <c r="J314" s="198">
        <f>ROUND(I314*H314,2)</f>
        <v>0</v>
      </c>
      <c r="K314" s="199"/>
      <c r="L314" s="200"/>
      <c r="M314" s="201" t="s">
        <v>3</v>
      </c>
      <c r="N314" s="202" t="s">
        <v>43</v>
      </c>
      <c r="O314" s="55"/>
      <c r="P314" s="151">
        <f>O314*H314</f>
        <v>0</v>
      </c>
      <c r="Q314" s="151">
        <v>0.131</v>
      </c>
      <c r="R314" s="151">
        <f>Q314*H314</f>
        <v>22.681733</v>
      </c>
      <c r="S314" s="151">
        <v>0</v>
      </c>
      <c r="T314" s="15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3" t="s">
        <v>175</v>
      </c>
      <c r="AT314" s="153" t="s">
        <v>280</v>
      </c>
      <c r="AU314" s="153" t="s">
        <v>82</v>
      </c>
      <c r="AY314" s="19" t="s">
        <v>144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9" t="s">
        <v>80</v>
      </c>
      <c r="BK314" s="154">
        <f>ROUND(I314*H314,2)</f>
        <v>0</v>
      </c>
      <c r="BL314" s="19" t="s">
        <v>160</v>
      </c>
      <c r="BM314" s="153" t="s">
        <v>579</v>
      </c>
    </row>
    <row r="315" spans="2:51" s="13" customFormat="1" ht="12">
      <c r="B315" s="160"/>
      <c r="D315" s="161" t="s">
        <v>221</v>
      </c>
      <c r="F315" s="163" t="s">
        <v>580</v>
      </c>
      <c r="H315" s="164">
        <v>173.143</v>
      </c>
      <c r="I315" s="165"/>
      <c r="L315" s="160"/>
      <c r="M315" s="166"/>
      <c r="N315" s="167"/>
      <c r="O315" s="167"/>
      <c r="P315" s="167"/>
      <c r="Q315" s="167"/>
      <c r="R315" s="167"/>
      <c r="S315" s="167"/>
      <c r="T315" s="168"/>
      <c r="AT315" s="162" t="s">
        <v>221</v>
      </c>
      <c r="AU315" s="162" t="s">
        <v>82</v>
      </c>
      <c r="AV315" s="13" t="s">
        <v>82</v>
      </c>
      <c r="AW315" s="13" t="s">
        <v>4</v>
      </c>
      <c r="AX315" s="13" t="s">
        <v>80</v>
      </c>
      <c r="AY315" s="162" t="s">
        <v>144</v>
      </c>
    </row>
    <row r="316" spans="2:63" s="12" customFormat="1" ht="22.9" customHeight="1">
      <c r="B316" s="127"/>
      <c r="D316" s="128" t="s">
        <v>71</v>
      </c>
      <c r="E316" s="138" t="s">
        <v>167</v>
      </c>
      <c r="F316" s="138" t="s">
        <v>581</v>
      </c>
      <c r="I316" s="130"/>
      <c r="J316" s="139">
        <f>BK316</f>
        <v>0</v>
      </c>
      <c r="L316" s="127"/>
      <c r="M316" s="132"/>
      <c r="N316" s="133"/>
      <c r="O316" s="133"/>
      <c r="P316" s="134">
        <f>SUM(P317:P415)</f>
        <v>0</v>
      </c>
      <c r="Q316" s="133"/>
      <c r="R316" s="134">
        <f>SUM(R317:R415)</f>
        <v>71.06374433</v>
      </c>
      <c r="S316" s="133"/>
      <c r="T316" s="135">
        <f>SUM(T317:T415)</f>
        <v>0</v>
      </c>
      <c r="AR316" s="128" t="s">
        <v>80</v>
      </c>
      <c r="AT316" s="136" t="s">
        <v>71</v>
      </c>
      <c r="AU316" s="136" t="s">
        <v>80</v>
      </c>
      <c r="AY316" s="128" t="s">
        <v>144</v>
      </c>
      <c r="BK316" s="137">
        <f>SUM(BK317:BK415)</f>
        <v>0</v>
      </c>
    </row>
    <row r="317" spans="1:65" s="2" customFormat="1" ht="21.75" customHeight="1">
      <c r="A317" s="34"/>
      <c r="B317" s="140"/>
      <c r="C317" s="141" t="s">
        <v>582</v>
      </c>
      <c r="D317" s="141" t="s">
        <v>147</v>
      </c>
      <c r="E317" s="142" t="s">
        <v>583</v>
      </c>
      <c r="F317" s="143" t="s">
        <v>584</v>
      </c>
      <c r="G317" s="144" t="s">
        <v>219</v>
      </c>
      <c r="H317" s="145">
        <v>2340.246</v>
      </c>
      <c r="I317" s="146"/>
      <c r="J317" s="147">
        <f>ROUND(I317*H317,2)</f>
        <v>0</v>
      </c>
      <c r="K317" s="148"/>
      <c r="L317" s="35"/>
      <c r="M317" s="149" t="s">
        <v>3</v>
      </c>
      <c r="N317" s="150" t="s">
        <v>43</v>
      </c>
      <c r="O317" s="55"/>
      <c r="P317" s="151">
        <f>O317*H317</f>
        <v>0</v>
      </c>
      <c r="Q317" s="151">
        <v>0.00026</v>
      </c>
      <c r="R317" s="151">
        <f>Q317*H317</f>
        <v>0.60846396</v>
      </c>
      <c r="S317" s="151">
        <v>0</v>
      </c>
      <c r="T317" s="15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3" t="s">
        <v>160</v>
      </c>
      <c r="AT317" s="153" t="s">
        <v>147</v>
      </c>
      <c r="AU317" s="153" t="s">
        <v>82</v>
      </c>
      <c r="AY317" s="19" t="s">
        <v>144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9" t="s">
        <v>80</v>
      </c>
      <c r="BK317" s="154">
        <f>ROUND(I317*H317,2)</f>
        <v>0</v>
      </c>
      <c r="BL317" s="19" t="s">
        <v>160</v>
      </c>
      <c r="BM317" s="153" t="s">
        <v>585</v>
      </c>
    </row>
    <row r="318" spans="2:51" s="16" customFormat="1" ht="12">
      <c r="B318" s="185"/>
      <c r="D318" s="161" t="s">
        <v>221</v>
      </c>
      <c r="E318" s="186" t="s">
        <v>3</v>
      </c>
      <c r="F318" s="187" t="s">
        <v>586</v>
      </c>
      <c r="H318" s="186" t="s">
        <v>3</v>
      </c>
      <c r="I318" s="188"/>
      <c r="L318" s="185"/>
      <c r="M318" s="189"/>
      <c r="N318" s="190"/>
      <c r="O318" s="190"/>
      <c r="P318" s="190"/>
      <c r="Q318" s="190"/>
      <c r="R318" s="190"/>
      <c r="S318" s="190"/>
      <c r="T318" s="191"/>
      <c r="AT318" s="186" t="s">
        <v>221</v>
      </c>
      <c r="AU318" s="186" t="s">
        <v>82</v>
      </c>
      <c r="AV318" s="16" t="s">
        <v>80</v>
      </c>
      <c r="AW318" s="16" t="s">
        <v>33</v>
      </c>
      <c r="AX318" s="16" t="s">
        <v>72</v>
      </c>
      <c r="AY318" s="186" t="s">
        <v>144</v>
      </c>
    </row>
    <row r="319" spans="2:51" s="13" customFormat="1" ht="22.5">
      <c r="B319" s="160"/>
      <c r="D319" s="161" t="s">
        <v>221</v>
      </c>
      <c r="E319" s="162" t="s">
        <v>3</v>
      </c>
      <c r="F319" s="163" t="s">
        <v>587</v>
      </c>
      <c r="H319" s="164">
        <v>976.2</v>
      </c>
      <c r="I319" s="165"/>
      <c r="L319" s="160"/>
      <c r="M319" s="166"/>
      <c r="N319" s="167"/>
      <c r="O319" s="167"/>
      <c r="P319" s="167"/>
      <c r="Q319" s="167"/>
      <c r="R319" s="167"/>
      <c r="S319" s="167"/>
      <c r="T319" s="168"/>
      <c r="AT319" s="162" t="s">
        <v>221</v>
      </c>
      <c r="AU319" s="162" t="s">
        <v>82</v>
      </c>
      <c r="AV319" s="13" t="s">
        <v>82</v>
      </c>
      <c r="AW319" s="13" t="s">
        <v>33</v>
      </c>
      <c r="AX319" s="13" t="s">
        <v>72</v>
      </c>
      <c r="AY319" s="162" t="s">
        <v>144</v>
      </c>
    </row>
    <row r="320" spans="2:51" s="13" customFormat="1" ht="12">
      <c r="B320" s="160"/>
      <c r="D320" s="161" t="s">
        <v>221</v>
      </c>
      <c r="E320" s="162" t="s">
        <v>3</v>
      </c>
      <c r="F320" s="163" t="s">
        <v>588</v>
      </c>
      <c r="H320" s="164">
        <v>231.6</v>
      </c>
      <c r="I320" s="165"/>
      <c r="L320" s="160"/>
      <c r="M320" s="166"/>
      <c r="N320" s="167"/>
      <c r="O320" s="167"/>
      <c r="P320" s="167"/>
      <c r="Q320" s="167"/>
      <c r="R320" s="167"/>
      <c r="S320" s="167"/>
      <c r="T320" s="168"/>
      <c r="AT320" s="162" t="s">
        <v>221</v>
      </c>
      <c r="AU320" s="162" t="s">
        <v>82</v>
      </c>
      <c r="AV320" s="13" t="s">
        <v>82</v>
      </c>
      <c r="AW320" s="13" t="s">
        <v>33</v>
      </c>
      <c r="AX320" s="13" t="s">
        <v>72</v>
      </c>
      <c r="AY320" s="162" t="s">
        <v>144</v>
      </c>
    </row>
    <row r="321" spans="2:51" s="13" customFormat="1" ht="12">
      <c r="B321" s="160"/>
      <c r="D321" s="161" t="s">
        <v>221</v>
      </c>
      <c r="E321" s="162" t="s">
        <v>3</v>
      </c>
      <c r="F321" s="163" t="s">
        <v>589</v>
      </c>
      <c r="H321" s="164">
        <v>48.675</v>
      </c>
      <c r="I321" s="165"/>
      <c r="L321" s="160"/>
      <c r="M321" s="166"/>
      <c r="N321" s="167"/>
      <c r="O321" s="167"/>
      <c r="P321" s="167"/>
      <c r="Q321" s="167"/>
      <c r="R321" s="167"/>
      <c r="S321" s="167"/>
      <c r="T321" s="168"/>
      <c r="AT321" s="162" t="s">
        <v>221</v>
      </c>
      <c r="AU321" s="162" t="s">
        <v>82</v>
      </c>
      <c r="AV321" s="13" t="s">
        <v>82</v>
      </c>
      <c r="AW321" s="13" t="s">
        <v>33</v>
      </c>
      <c r="AX321" s="13" t="s">
        <v>72</v>
      </c>
      <c r="AY321" s="162" t="s">
        <v>144</v>
      </c>
    </row>
    <row r="322" spans="2:51" s="16" customFormat="1" ht="12">
      <c r="B322" s="185"/>
      <c r="D322" s="161" t="s">
        <v>221</v>
      </c>
      <c r="E322" s="186" t="s">
        <v>3</v>
      </c>
      <c r="F322" s="187" t="s">
        <v>590</v>
      </c>
      <c r="H322" s="186" t="s">
        <v>3</v>
      </c>
      <c r="I322" s="188"/>
      <c r="L322" s="185"/>
      <c r="M322" s="189"/>
      <c r="N322" s="190"/>
      <c r="O322" s="190"/>
      <c r="P322" s="190"/>
      <c r="Q322" s="190"/>
      <c r="R322" s="190"/>
      <c r="S322" s="190"/>
      <c r="T322" s="191"/>
      <c r="AT322" s="186" t="s">
        <v>221</v>
      </c>
      <c r="AU322" s="186" t="s">
        <v>82</v>
      </c>
      <c r="AV322" s="16" t="s">
        <v>80</v>
      </c>
      <c r="AW322" s="16" t="s">
        <v>33</v>
      </c>
      <c r="AX322" s="16" t="s">
        <v>72</v>
      </c>
      <c r="AY322" s="186" t="s">
        <v>144</v>
      </c>
    </row>
    <row r="323" spans="2:51" s="13" customFormat="1" ht="12">
      <c r="B323" s="160"/>
      <c r="D323" s="161" t="s">
        <v>221</v>
      </c>
      <c r="E323" s="162" t="s">
        <v>3</v>
      </c>
      <c r="F323" s="163" t="s">
        <v>591</v>
      </c>
      <c r="H323" s="164">
        <v>42.363</v>
      </c>
      <c r="I323" s="165"/>
      <c r="L323" s="160"/>
      <c r="M323" s="166"/>
      <c r="N323" s="167"/>
      <c r="O323" s="167"/>
      <c r="P323" s="167"/>
      <c r="Q323" s="167"/>
      <c r="R323" s="167"/>
      <c r="S323" s="167"/>
      <c r="T323" s="168"/>
      <c r="AT323" s="162" t="s">
        <v>221</v>
      </c>
      <c r="AU323" s="162" t="s">
        <v>82</v>
      </c>
      <c r="AV323" s="13" t="s">
        <v>82</v>
      </c>
      <c r="AW323" s="13" t="s">
        <v>33</v>
      </c>
      <c r="AX323" s="13" t="s">
        <v>72</v>
      </c>
      <c r="AY323" s="162" t="s">
        <v>144</v>
      </c>
    </row>
    <row r="324" spans="2:51" s="13" customFormat="1" ht="12">
      <c r="B324" s="160"/>
      <c r="D324" s="161" t="s">
        <v>221</v>
      </c>
      <c r="E324" s="162" t="s">
        <v>3</v>
      </c>
      <c r="F324" s="163" t="s">
        <v>592</v>
      </c>
      <c r="H324" s="164">
        <v>10.39</v>
      </c>
      <c r="I324" s="165"/>
      <c r="L324" s="160"/>
      <c r="M324" s="166"/>
      <c r="N324" s="167"/>
      <c r="O324" s="167"/>
      <c r="P324" s="167"/>
      <c r="Q324" s="167"/>
      <c r="R324" s="167"/>
      <c r="S324" s="167"/>
      <c r="T324" s="168"/>
      <c r="AT324" s="162" t="s">
        <v>221</v>
      </c>
      <c r="AU324" s="162" t="s">
        <v>82</v>
      </c>
      <c r="AV324" s="13" t="s">
        <v>82</v>
      </c>
      <c r="AW324" s="13" t="s">
        <v>33</v>
      </c>
      <c r="AX324" s="13" t="s">
        <v>72</v>
      </c>
      <c r="AY324" s="162" t="s">
        <v>144</v>
      </c>
    </row>
    <row r="325" spans="2:51" s="16" customFormat="1" ht="12">
      <c r="B325" s="185"/>
      <c r="D325" s="161" t="s">
        <v>221</v>
      </c>
      <c r="E325" s="186" t="s">
        <v>3</v>
      </c>
      <c r="F325" s="187" t="s">
        <v>593</v>
      </c>
      <c r="H325" s="186" t="s">
        <v>3</v>
      </c>
      <c r="I325" s="188"/>
      <c r="L325" s="185"/>
      <c r="M325" s="189"/>
      <c r="N325" s="190"/>
      <c r="O325" s="190"/>
      <c r="P325" s="190"/>
      <c r="Q325" s="190"/>
      <c r="R325" s="190"/>
      <c r="S325" s="190"/>
      <c r="T325" s="191"/>
      <c r="AT325" s="186" t="s">
        <v>221</v>
      </c>
      <c r="AU325" s="186" t="s">
        <v>82</v>
      </c>
      <c r="AV325" s="16" t="s">
        <v>80</v>
      </c>
      <c r="AW325" s="16" t="s">
        <v>33</v>
      </c>
      <c r="AX325" s="16" t="s">
        <v>72</v>
      </c>
      <c r="AY325" s="186" t="s">
        <v>144</v>
      </c>
    </row>
    <row r="326" spans="2:51" s="13" customFormat="1" ht="12">
      <c r="B326" s="160"/>
      <c r="D326" s="161" t="s">
        <v>221</v>
      </c>
      <c r="E326" s="162" t="s">
        <v>3</v>
      </c>
      <c r="F326" s="163" t="s">
        <v>376</v>
      </c>
      <c r="H326" s="164">
        <v>-97.075</v>
      </c>
      <c r="I326" s="165"/>
      <c r="L326" s="160"/>
      <c r="M326" s="166"/>
      <c r="N326" s="167"/>
      <c r="O326" s="167"/>
      <c r="P326" s="167"/>
      <c r="Q326" s="167"/>
      <c r="R326" s="167"/>
      <c r="S326" s="167"/>
      <c r="T326" s="168"/>
      <c r="AT326" s="162" t="s">
        <v>221</v>
      </c>
      <c r="AU326" s="162" t="s">
        <v>82</v>
      </c>
      <c r="AV326" s="13" t="s">
        <v>82</v>
      </c>
      <c r="AW326" s="13" t="s">
        <v>33</v>
      </c>
      <c r="AX326" s="13" t="s">
        <v>72</v>
      </c>
      <c r="AY326" s="162" t="s">
        <v>144</v>
      </c>
    </row>
    <row r="327" spans="2:51" s="13" customFormat="1" ht="12">
      <c r="B327" s="160"/>
      <c r="D327" s="161" t="s">
        <v>221</v>
      </c>
      <c r="E327" s="162" t="s">
        <v>3</v>
      </c>
      <c r="F327" s="163" t="s">
        <v>594</v>
      </c>
      <c r="H327" s="164">
        <v>-42.03</v>
      </c>
      <c r="I327" s="165"/>
      <c r="L327" s="160"/>
      <c r="M327" s="166"/>
      <c r="N327" s="167"/>
      <c r="O327" s="167"/>
      <c r="P327" s="167"/>
      <c r="Q327" s="167"/>
      <c r="R327" s="167"/>
      <c r="S327" s="167"/>
      <c r="T327" s="168"/>
      <c r="AT327" s="162" t="s">
        <v>221</v>
      </c>
      <c r="AU327" s="162" t="s">
        <v>82</v>
      </c>
      <c r="AV327" s="13" t="s">
        <v>82</v>
      </c>
      <c r="AW327" s="13" t="s">
        <v>33</v>
      </c>
      <c r="AX327" s="13" t="s">
        <v>72</v>
      </c>
      <c r="AY327" s="162" t="s">
        <v>144</v>
      </c>
    </row>
    <row r="328" spans="2:51" s="15" customFormat="1" ht="12">
      <c r="B328" s="177"/>
      <c r="D328" s="161" t="s">
        <v>221</v>
      </c>
      <c r="E328" s="178" t="s">
        <v>3</v>
      </c>
      <c r="F328" s="179" t="s">
        <v>245</v>
      </c>
      <c r="H328" s="180">
        <v>1170.123</v>
      </c>
      <c r="I328" s="181"/>
      <c r="L328" s="177"/>
      <c r="M328" s="182"/>
      <c r="N328" s="183"/>
      <c r="O328" s="183"/>
      <c r="P328" s="183"/>
      <c r="Q328" s="183"/>
      <c r="R328" s="183"/>
      <c r="S328" s="183"/>
      <c r="T328" s="184"/>
      <c r="AT328" s="178" t="s">
        <v>221</v>
      </c>
      <c r="AU328" s="178" t="s">
        <v>82</v>
      </c>
      <c r="AV328" s="15" t="s">
        <v>156</v>
      </c>
      <c r="AW328" s="15" t="s">
        <v>33</v>
      </c>
      <c r="AX328" s="15" t="s">
        <v>72</v>
      </c>
      <c r="AY328" s="178" t="s">
        <v>144</v>
      </c>
    </row>
    <row r="329" spans="2:51" s="16" customFormat="1" ht="12">
      <c r="B329" s="185"/>
      <c r="D329" s="161" t="s">
        <v>221</v>
      </c>
      <c r="E329" s="186" t="s">
        <v>3</v>
      </c>
      <c r="F329" s="187" t="s">
        <v>595</v>
      </c>
      <c r="H329" s="186" t="s">
        <v>3</v>
      </c>
      <c r="I329" s="188"/>
      <c r="L329" s="185"/>
      <c r="M329" s="189"/>
      <c r="N329" s="190"/>
      <c r="O329" s="190"/>
      <c r="P329" s="190"/>
      <c r="Q329" s="190"/>
      <c r="R329" s="190"/>
      <c r="S329" s="190"/>
      <c r="T329" s="191"/>
      <c r="AT329" s="186" t="s">
        <v>221</v>
      </c>
      <c r="AU329" s="186" t="s">
        <v>82</v>
      </c>
      <c r="AV329" s="16" t="s">
        <v>80</v>
      </c>
      <c r="AW329" s="16" t="s">
        <v>33</v>
      </c>
      <c r="AX329" s="16" t="s">
        <v>72</v>
      </c>
      <c r="AY329" s="186" t="s">
        <v>144</v>
      </c>
    </row>
    <row r="330" spans="2:51" s="13" customFormat="1" ht="12">
      <c r="B330" s="160"/>
      <c r="D330" s="161" t="s">
        <v>221</v>
      </c>
      <c r="E330" s="162" t="s">
        <v>3</v>
      </c>
      <c r="F330" s="163" t="s">
        <v>596</v>
      </c>
      <c r="H330" s="164">
        <v>1170.123</v>
      </c>
      <c r="I330" s="165"/>
      <c r="L330" s="160"/>
      <c r="M330" s="166"/>
      <c r="N330" s="167"/>
      <c r="O330" s="167"/>
      <c r="P330" s="167"/>
      <c r="Q330" s="167"/>
      <c r="R330" s="167"/>
      <c r="S330" s="167"/>
      <c r="T330" s="168"/>
      <c r="AT330" s="162" t="s">
        <v>221</v>
      </c>
      <c r="AU330" s="162" t="s">
        <v>82</v>
      </c>
      <c r="AV330" s="13" t="s">
        <v>82</v>
      </c>
      <c r="AW330" s="13" t="s">
        <v>33</v>
      </c>
      <c r="AX330" s="13" t="s">
        <v>72</v>
      </c>
      <c r="AY330" s="162" t="s">
        <v>144</v>
      </c>
    </row>
    <row r="331" spans="2:51" s="14" customFormat="1" ht="12">
      <c r="B331" s="169"/>
      <c r="D331" s="161" t="s">
        <v>221</v>
      </c>
      <c r="E331" s="170" t="s">
        <v>3</v>
      </c>
      <c r="F331" s="171" t="s">
        <v>234</v>
      </c>
      <c r="H331" s="172">
        <v>2340.246</v>
      </c>
      <c r="I331" s="173"/>
      <c r="L331" s="169"/>
      <c r="M331" s="174"/>
      <c r="N331" s="175"/>
      <c r="O331" s="175"/>
      <c r="P331" s="175"/>
      <c r="Q331" s="175"/>
      <c r="R331" s="175"/>
      <c r="S331" s="175"/>
      <c r="T331" s="176"/>
      <c r="AT331" s="170" t="s">
        <v>221</v>
      </c>
      <c r="AU331" s="170" t="s">
        <v>82</v>
      </c>
      <c r="AV331" s="14" t="s">
        <v>160</v>
      </c>
      <c r="AW331" s="14" t="s">
        <v>33</v>
      </c>
      <c r="AX331" s="14" t="s">
        <v>80</v>
      </c>
      <c r="AY331" s="170" t="s">
        <v>144</v>
      </c>
    </row>
    <row r="332" spans="1:65" s="2" customFormat="1" ht="21.75" customHeight="1">
      <c r="A332" s="34"/>
      <c r="B332" s="140"/>
      <c r="C332" s="141" t="s">
        <v>597</v>
      </c>
      <c r="D332" s="141" t="s">
        <v>147</v>
      </c>
      <c r="E332" s="142" t="s">
        <v>598</v>
      </c>
      <c r="F332" s="143" t="s">
        <v>599</v>
      </c>
      <c r="G332" s="144" t="s">
        <v>219</v>
      </c>
      <c r="H332" s="145">
        <v>1094.373</v>
      </c>
      <c r="I332" s="146"/>
      <c r="J332" s="147">
        <f>ROUND(I332*H332,2)</f>
        <v>0</v>
      </c>
      <c r="K332" s="148"/>
      <c r="L332" s="35"/>
      <c r="M332" s="149" t="s">
        <v>3</v>
      </c>
      <c r="N332" s="150" t="s">
        <v>43</v>
      </c>
      <c r="O332" s="55"/>
      <c r="P332" s="151">
        <f>O332*H332</f>
        <v>0</v>
      </c>
      <c r="Q332" s="151">
        <v>0.00438</v>
      </c>
      <c r="R332" s="151">
        <f>Q332*H332</f>
        <v>4.793353740000001</v>
      </c>
      <c r="S332" s="151">
        <v>0</v>
      </c>
      <c r="T332" s="15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3" t="s">
        <v>160</v>
      </c>
      <c r="AT332" s="153" t="s">
        <v>147</v>
      </c>
      <c r="AU332" s="153" t="s">
        <v>82</v>
      </c>
      <c r="AY332" s="19" t="s">
        <v>144</v>
      </c>
      <c r="BE332" s="154">
        <f>IF(N332="základní",J332,0)</f>
        <v>0</v>
      </c>
      <c r="BF332" s="154">
        <f>IF(N332="snížená",J332,0)</f>
        <v>0</v>
      </c>
      <c r="BG332" s="154">
        <f>IF(N332="zákl. přenesená",J332,0)</f>
        <v>0</v>
      </c>
      <c r="BH332" s="154">
        <f>IF(N332="sníž. přenesená",J332,0)</f>
        <v>0</v>
      </c>
      <c r="BI332" s="154">
        <f>IF(N332="nulová",J332,0)</f>
        <v>0</v>
      </c>
      <c r="BJ332" s="19" t="s">
        <v>80</v>
      </c>
      <c r="BK332" s="154">
        <f>ROUND(I332*H332,2)</f>
        <v>0</v>
      </c>
      <c r="BL332" s="19" t="s">
        <v>160</v>
      </c>
      <c r="BM332" s="153" t="s">
        <v>600</v>
      </c>
    </row>
    <row r="333" spans="2:51" s="13" customFormat="1" ht="12">
      <c r="B333" s="160"/>
      <c r="D333" s="161" t="s">
        <v>221</v>
      </c>
      <c r="E333" s="162" t="s">
        <v>3</v>
      </c>
      <c r="F333" s="163" t="s">
        <v>601</v>
      </c>
      <c r="H333" s="164">
        <v>1094.373</v>
      </c>
      <c r="I333" s="165"/>
      <c r="L333" s="160"/>
      <c r="M333" s="166"/>
      <c r="N333" s="167"/>
      <c r="O333" s="167"/>
      <c r="P333" s="167"/>
      <c r="Q333" s="167"/>
      <c r="R333" s="167"/>
      <c r="S333" s="167"/>
      <c r="T333" s="168"/>
      <c r="AT333" s="162" t="s">
        <v>221</v>
      </c>
      <c r="AU333" s="162" t="s">
        <v>82</v>
      </c>
      <c r="AV333" s="13" t="s">
        <v>82</v>
      </c>
      <c r="AW333" s="13" t="s">
        <v>33</v>
      </c>
      <c r="AX333" s="13" t="s">
        <v>80</v>
      </c>
      <c r="AY333" s="162" t="s">
        <v>144</v>
      </c>
    </row>
    <row r="334" spans="1:65" s="2" customFormat="1" ht="16.5" customHeight="1">
      <c r="A334" s="34"/>
      <c r="B334" s="140"/>
      <c r="C334" s="141" t="s">
        <v>602</v>
      </c>
      <c r="D334" s="141" t="s">
        <v>147</v>
      </c>
      <c r="E334" s="142" t="s">
        <v>603</v>
      </c>
      <c r="F334" s="143" t="s">
        <v>604</v>
      </c>
      <c r="G334" s="144" t="s">
        <v>219</v>
      </c>
      <c r="H334" s="145">
        <v>1028.373</v>
      </c>
      <c r="I334" s="146"/>
      <c r="J334" s="147">
        <f>ROUND(I334*H334,2)</f>
        <v>0</v>
      </c>
      <c r="K334" s="148"/>
      <c r="L334" s="35"/>
      <c r="M334" s="149" t="s">
        <v>3</v>
      </c>
      <c r="N334" s="150" t="s">
        <v>43</v>
      </c>
      <c r="O334" s="55"/>
      <c r="P334" s="151">
        <f>O334*H334</f>
        <v>0</v>
      </c>
      <c r="Q334" s="151">
        <v>0.003</v>
      </c>
      <c r="R334" s="151">
        <f>Q334*H334</f>
        <v>3.085119</v>
      </c>
      <c r="S334" s="151">
        <v>0</v>
      </c>
      <c r="T334" s="15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3" t="s">
        <v>160</v>
      </c>
      <c r="AT334" s="153" t="s">
        <v>147</v>
      </c>
      <c r="AU334" s="153" t="s">
        <v>82</v>
      </c>
      <c r="AY334" s="19" t="s">
        <v>144</v>
      </c>
      <c r="BE334" s="154">
        <f>IF(N334="základní",J334,0)</f>
        <v>0</v>
      </c>
      <c r="BF334" s="154">
        <f>IF(N334="snížená",J334,0)</f>
        <v>0</v>
      </c>
      <c r="BG334" s="154">
        <f>IF(N334="zákl. přenesená",J334,0)</f>
        <v>0</v>
      </c>
      <c r="BH334" s="154">
        <f>IF(N334="sníž. přenesená",J334,0)</f>
        <v>0</v>
      </c>
      <c r="BI334" s="154">
        <f>IF(N334="nulová",J334,0)</f>
        <v>0</v>
      </c>
      <c r="BJ334" s="19" t="s">
        <v>80</v>
      </c>
      <c r="BK334" s="154">
        <f>ROUND(I334*H334,2)</f>
        <v>0</v>
      </c>
      <c r="BL334" s="19" t="s">
        <v>160</v>
      </c>
      <c r="BM334" s="153" t="s">
        <v>605</v>
      </c>
    </row>
    <row r="335" spans="1:65" s="2" customFormat="1" ht="16.5" customHeight="1">
      <c r="A335" s="34"/>
      <c r="B335" s="140"/>
      <c r="C335" s="141" t="s">
        <v>606</v>
      </c>
      <c r="D335" s="141" t="s">
        <v>147</v>
      </c>
      <c r="E335" s="142" t="s">
        <v>607</v>
      </c>
      <c r="F335" s="143" t="s">
        <v>608</v>
      </c>
      <c r="G335" s="144" t="s">
        <v>219</v>
      </c>
      <c r="H335" s="145">
        <v>320.065</v>
      </c>
      <c r="I335" s="146"/>
      <c r="J335" s="147">
        <f>ROUND(I335*H335,2)</f>
        <v>0</v>
      </c>
      <c r="K335" s="148"/>
      <c r="L335" s="35"/>
      <c r="M335" s="149" t="s">
        <v>3</v>
      </c>
      <c r="N335" s="150" t="s">
        <v>43</v>
      </c>
      <c r="O335" s="55"/>
      <c r="P335" s="151">
        <f>O335*H335</f>
        <v>0</v>
      </c>
      <c r="Q335" s="151">
        <v>0.00026</v>
      </c>
      <c r="R335" s="151">
        <f>Q335*H335</f>
        <v>0.0832169</v>
      </c>
      <c r="S335" s="151">
        <v>0</v>
      </c>
      <c r="T335" s="15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53" t="s">
        <v>160</v>
      </c>
      <c r="AT335" s="153" t="s">
        <v>147</v>
      </c>
      <c r="AU335" s="153" t="s">
        <v>82</v>
      </c>
      <c r="AY335" s="19" t="s">
        <v>144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9" t="s">
        <v>80</v>
      </c>
      <c r="BK335" s="154">
        <f>ROUND(I335*H335,2)</f>
        <v>0</v>
      </c>
      <c r="BL335" s="19" t="s">
        <v>160</v>
      </c>
      <c r="BM335" s="153" t="s">
        <v>609</v>
      </c>
    </row>
    <row r="336" spans="1:65" s="2" customFormat="1" ht="21.75" customHeight="1">
      <c r="A336" s="34"/>
      <c r="B336" s="140"/>
      <c r="C336" s="141" t="s">
        <v>610</v>
      </c>
      <c r="D336" s="141" t="s">
        <v>147</v>
      </c>
      <c r="E336" s="142" t="s">
        <v>611</v>
      </c>
      <c r="F336" s="143" t="s">
        <v>612</v>
      </c>
      <c r="G336" s="144" t="s">
        <v>219</v>
      </c>
      <c r="H336" s="145">
        <v>320.065</v>
      </c>
      <c r="I336" s="146"/>
      <c r="J336" s="147">
        <f>ROUND(I336*H336,2)</f>
        <v>0</v>
      </c>
      <c r="K336" s="148"/>
      <c r="L336" s="35"/>
      <c r="M336" s="149" t="s">
        <v>3</v>
      </c>
      <c r="N336" s="150" t="s">
        <v>43</v>
      </c>
      <c r="O336" s="55"/>
      <c r="P336" s="151">
        <f>O336*H336</f>
        <v>0</v>
      </c>
      <c r="Q336" s="151">
        <v>0.00438</v>
      </c>
      <c r="R336" s="151">
        <f>Q336*H336</f>
        <v>1.4018847</v>
      </c>
      <c r="S336" s="151">
        <v>0</v>
      </c>
      <c r="T336" s="15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3" t="s">
        <v>160</v>
      </c>
      <c r="AT336" s="153" t="s">
        <v>147</v>
      </c>
      <c r="AU336" s="153" t="s">
        <v>82</v>
      </c>
      <c r="AY336" s="19" t="s">
        <v>144</v>
      </c>
      <c r="BE336" s="154">
        <f>IF(N336="základní",J336,0)</f>
        <v>0</v>
      </c>
      <c r="BF336" s="154">
        <f>IF(N336="snížená",J336,0)</f>
        <v>0</v>
      </c>
      <c r="BG336" s="154">
        <f>IF(N336="zákl. přenesená",J336,0)</f>
        <v>0</v>
      </c>
      <c r="BH336" s="154">
        <f>IF(N336="sníž. přenesená",J336,0)</f>
        <v>0</v>
      </c>
      <c r="BI336" s="154">
        <f>IF(N336="nulová",J336,0)</f>
        <v>0</v>
      </c>
      <c r="BJ336" s="19" t="s">
        <v>80</v>
      </c>
      <c r="BK336" s="154">
        <f>ROUND(I336*H336,2)</f>
        <v>0</v>
      </c>
      <c r="BL336" s="19" t="s">
        <v>160</v>
      </c>
      <c r="BM336" s="153" t="s">
        <v>613</v>
      </c>
    </row>
    <row r="337" spans="2:51" s="13" customFormat="1" ht="12">
      <c r="B337" s="160"/>
      <c r="D337" s="161" t="s">
        <v>221</v>
      </c>
      <c r="E337" s="162" t="s">
        <v>3</v>
      </c>
      <c r="F337" s="163" t="s">
        <v>614</v>
      </c>
      <c r="H337" s="164">
        <v>320.065</v>
      </c>
      <c r="I337" s="165"/>
      <c r="L337" s="160"/>
      <c r="M337" s="166"/>
      <c r="N337" s="167"/>
      <c r="O337" s="167"/>
      <c r="P337" s="167"/>
      <c r="Q337" s="167"/>
      <c r="R337" s="167"/>
      <c r="S337" s="167"/>
      <c r="T337" s="168"/>
      <c r="AT337" s="162" t="s">
        <v>221</v>
      </c>
      <c r="AU337" s="162" t="s">
        <v>82</v>
      </c>
      <c r="AV337" s="13" t="s">
        <v>82</v>
      </c>
      <c r="AW337" s="13" t="s">
        <v>33</v>
      </c>
      <c r="AX337" s="13" t="s">
        <v>80</v>
      </c>
      <c r="AY337" s="162" t="s">
        <v>144</v>
      </c>
    </row>
    <row r="338" spans="1:65" s="2" customFormat="1" ht="21.75" customHeight="1">
      <c r="A338" s="34"/>
      <c r="B338" s="140"/>
      <c r="C338" s="141" t="s">
        <v>615</v>
      </c>
      <c r="D338" s="141" t="s">
        <v>147</v>
      </c>
      <c r="E338" s="142" t="s">
        <v>616</v>
      </c>
      <c r="F338" s="143" t="s">
        <v>617</v>
      </c>
      <c r="G338" s="144" t="s">
        <v>409</v>
      </c>
      <c r="H338" s="145">
        <v>633.5</v>
      </c>
      <c r="I338" s="146"/>
      <c r="J338" s="147">
        <f>ROUND(I338*H338,2)</f>
        <v>0</v>
      </c>
      <c r="K338" s="148"/>
      <c r="L338" s="35"/>
      <c r="M338" s="149" t="s">
        <v>3</v>
      </c>
      <c r="N338" s="150" t="s">
        <v>43</v>
      </c>
      <c r="O338" s="55"/>
      <c r="P338" s="151">
        <f>O338*H338</f>
        <v>0</v>
      </c>
      <c r="Q338" s="151">
        <v>0</v>
      </c>
      <c r="R338" s="151">
        <f>Q338*H338</f>
        <v>0</v>
      </c>
      <c r="S338" s="151">
        <v>0</v>
      </c>
      <c r="T338" s="15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53" t="s">
        <v>160</v>
      </c>
      <c r="AT338" s="153" t="s">
        <v>147</v>
      </c>
      <c r="AU338" s="153" t="s">
        <v>82</v>
      </c>
      <c r="AY338" s="19" t="s">
        <v>144</v>
      </c>
      <c r="BE338" s="154">
        <f>IF(N338="základní",J338,0)</f>
        <v>0</v>
      </c>
      <c r="BF338" s="154">
        <f>IF(N338="snížená",J338,0)</f>
        <v>0</v>
      </c>
      <c r="BG338" s="154">
        <f>IF(N338="zákl. přenesená",J338,0)</f>
        <v>0</v>
      </c>
      <c r="BH338" s="154">
        <f>IF(N338="sníž. přenesená",J338,0)</f>
        <v>0</v>
      </c>
      <c r="BI338" s="154">
        <f>IF(N338="nulová",J338,0)</f>
        <v>0</v>
      </c>
      <c r="BJ338" s="19" t="s">
        <v>80</v>
      </c>
      <c r="BK338" s="154">
        <f>ROUND(I338*H338,2)</f>
        <v>0</v>
      </c>
      <c r="BL338" s="19" t="s">
        <v>160</v>
      </c>
      <c r="BM338" s="153" t="s">
        <v>618</v>
      </c>
    </row>
    <row r="339" spans="2:51" s="13" customFormat="1" ht="12">
      <c r="B339" s="160"/>
      <c r="D339" s="161" t="s">
        <v>221</v>
      </c>
      <c r="E339" s="162" t="s">
        <v>3</v>
      </c>
      <c r="F339" s="163" t="s">
        <v>619</v>
      </c>
      <c r="H339" s="164">
        <v>633.5</v>
      </c>
      <c r="I339" s="165"/>
      <c r="L339" s="160"/>
      <c r="M339" s="166"/>
      <c r="N339" s="167"/>
      <c r="O339" s="167"/>
      <c r="P339" s="167"/>
      <c r="Q339" s="167"/>
      <c r="R339" s="167"/>
      <c r="S339" s="167"/>
      <c r="T339" s="168"/>
      <c r="AT339" s="162" t="s">
        <v>221</v>
      </c>
      <c r="AU339" s="162" t="s">
        <v>82</v>
      </c>
      <c r="AV339" s="13" t="s">
        <v>82</v>
      </c>
      <c r="AW339" s="13" t="s">
        <v>33</v>
      </c>
      <c r="AX339" s="13" t="s">
        <v>80</v>
      </c>
      <c r="AY339" s="162" t="s">
        <v>144</v>
      </c>
    </row>
    <row r="340" spans="1:65" s="2" customFormat="1" ht="16.5" customHeight="1">
      <c r="A340" s="34"/>
      <c r="B340" s="140"/>
      <c r="C340" s="192" t="s">
        <v>620</v>
      </c>
      <c r="D340" s="192" t="s">
        <v>280</v>
      </c>
      <c r="E340" s="193" t="s">
        <v>621</v>
      </c>
      <c r="F340" s="194" t="s">
        <v>622</v>
      </c>
      <c r="G340" s="195" t="s">
        <v>409</v>
      </c>
      <c r="H340" s="196">
        <v>418.793</v>
      </c>
      <c r="I340" s="197"/>
      <c r="J340" s="198">
        <f>ROUND(I340*H340,2)</f>
        <v>0</v>
      </c>
      <c r="K340" s="199"/>
      <c r="L340" s="200"/>
      <c r="M340" s="201" t="s">
        <v>3</v>
      </c>
      <c r="N340" s="202" t="s">
        <v>43</v>
      </c>
      <c r="O340" s="55"/>
      <c r="P340" s="151">
        <f>O340*H340</f>
        <v>0</v>
      </c>
      <c r="Q340" s="151">
        <v>0.0001</v>
      </c>
      <c r="R340" s="151">
        <f>Q340*H340</f>
        <v>0.0418793</v>
      </c>
      <c r="S340" s="151">
        <v>0</v>
      </c>
      <c r="T340" s="15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53" t="s">
        <v>175</v>
      </c>
      <c r="AT340" s="153" t="s">
        <v>280</v>
      </c>
      <c r="AU340" s="153" t="s">
        <v>82</v>
      </c>
      <c r="AY340" s="19" t="s">
        <v>144</v>
      </c>
      <c r="BE340" s="154">
        <f>IF(N340="základní",J340,0)</f>
        <v>0</v>
      </c>
      <c r="BF340" s="154">
        <f>IF(N340="snížená",J340,0)</f>
        <v>0</v>
      </c>
      <c r="BG340" s="154">
        <f>IF(N340="zákl. přenesená",J340,0)</f>
        <v>0</v>
      </c>
      <c r="BH340" s="154">
        <f>IF(N340="sníž. přenesená",J340,0)</f>
        <v>0</v>
      </c>
      <c r="BI340" s="154">
        <f>IF(N340="nulová",J340,0)</f>
        <v>0</v>
      </c>
      <c r="BJ340" s="19" t="s">
        <v>80</v>
      </c>
      <c r="BK340" s="154">
        <f>ROUND(I340*H340,2)</f>
        <v>0</v>
      </c>
      <c r="BL340" s="19" t="s">
        <v>160</v>
      </c>
      <c r="BM340" s="153" t="s">
        <v>623</v>
      </c>
    </row>
    <row r="341" spans="2:51" s="13" customFormat="1" ht="12">
      <c r="B341" s="160"/>
      <c r="D341" s="161" t="s">
        <v>221</v>
      </c>
      <c r="E341" s="162" t="s">
        <v>3</v>
      </c>
      <c r="F341" s="163" t="s">
        <v>624</v>
      </c>
      <c r="H341" s="164">
        <v>54</v>
      </c>
      <c r="I341" s="165"/>
      <c r="L341" s="160"/>
      <c r="M341" s="166"/>
      <c r="N341" s="167"/>
      <c r="O341" s="167"/>
      <c r="P341" s="167"/>
      <c r="Q341" s="167"/>
      <c r="R341" s="167"/>
      <c r="S341" s="167"/>
      <c r="T341" s="168"/>
      <c r="AT341" s="162" t="s">
        <v>221</v>
      </c>
      <c r="AU341" s="162" t="s">
        <v>82</v>
      </c>
      <c r="AV341" s="13" t="s">
        <v>82</v>
      </c>
      <c r="AW341" s="13" t="s">
        <v>33</v>
      </c>
      <c r="AX341" s="13" t="s">
        <v>72</v>
      </c>
      <c r="AY341" s="162" t="s">
        <v>144</v>
      </c>
    </row>
    <row r="342" spans="2:51" s="13" customFormat="1" ht="12">
      <c r="B342" s="160"/>
      <c r="D342" s="161" t="s">
        <v>221</v>
      </c>
      <c r="E342" s="162" t="s">
        <v>3</v>
      </c>
      <c r="F342" s="163" t="s">
        <v>625</v>
      </c>
      <c r="H342" s="164">
        <v>113.65</v>
      </c>
      <c r="I342" s="165"/>
      <c r="L342" s="160"/>
      <c r="M342" s="166"/>
      <c r="N342" s="167"/>
      <c r="O342" s="167"/>
      <c r="P342" s="167"/>
      <c r="Q342" s="167"/>
      <c r="R342" s="167"/>
      <c r="S342" s="167"/>
      <c r="T342" s="168"/>
      <c r="AT342" s="162" t="s">
        <v>221</v>
      </c>
      <c r="AU342" s="162" t="s">
        <v>82</v>
      </c>
      <c r="AV342" s="13" t="s">
        <v>82</v>
      </c>
      <c r="AW342" s="13" t="s">
        <v>33</v>
      </c>
      <c r="AX342" s="13" t="s">
        <v>72</v>
      </c>
      <c r="AY342" s="162" t="s">
        <v>144</v>
      </c>
    </row>
    <row r="343" spans="2:51" s="16" customFormat="1" ht="12">
      <c r="B343" s="185"/>
      <c r="D343" s="161" t="s">
        <v>221</v>
      </c>
      <c r="E343" s="186" t="s">
        <v>3</v>
      </c>
      <c r="F343" s="187" t="s">
        <v>626</v>
      </c>
      <c r="H343" s="186" t="s">
        <v>3</v>
      </c>
      <c r="I343" s="188"/>
      <c r="L343" s="185"/>
      <c r="M343" s="189"/>
      <c r="N343" s="190"/>
      <c r="O343" s="190"/>
      <c r="P343" s="190"/>
      <c r="Q343" s="190"/>
      <c r="R343" s="190"/>
      <c r="S343" s="190"/>
      <c r="T343" s="191"/>
      <c r="AT343" s="186" t="s">
        <v>221</v>
      </c>
      <c r="AU343" s="186" t="s">
        <v>82</v>
      </c>
      <c r="AV343" s="16" t="s">
        <v>80</v>
      </c>
      <c r="AW343" s="16" t="s">
        <v>33</v>
      </c>
      <c r="AX343" s="16" t="s">
        <v>72</v>
      </c>
      <c r="AY343" s="186" t="s">
        <v>144</v>
      </c>
    </row>
    <row r="344" spans="2:51" s="13" customFormat="1" ht="12">
      <c r="B344" s="160"/>
      <c r="D344" s="161" t="s">
        <v>221</v>
      </c>
      <c r="E344" s="162" t="s">
        <v>3</v>
      </c>
      <c r="F344" s="163" t="s">
        <v>627</v>
      </c>
      <c r="H344" s="164">
        <v>161.45</v>
      </c>
      <c r="I344" s="165"/>
      <c r="L344" s="160"/>
      <c r="M344" s="166"/>
      <c r="N344" s="167"/>
      <c r="O344" s="167"/>
      <c r="P344" s="167"/>
      <c r="Q344" s="167"/>
      <c r="R344" s="167"/>
      <c r="S344" s="167"/>
      <c r="T344" s="168"/>
      <c r="AT344" s="162" t="s">
        <v>221</v>
      </c>
      <c r="AU344" s="162" t="s">
        <v>82</v>
      </c>
      <c r="AV344" s="13" t="s">
        <v>82</v>
      </c>
      <c r="AW344" s="13" t="s">
        <v>33</v>
      </c>
      <c r="AX344" s="13" t="s">
        <v>72</v>
      </c>
      <c r="AY344" s="162" t="s">
        <v>144</v>
      </c>
    </row>
    <row r="345" spans="2:51" s="13" customFormat="1" ht="12">
      <c r="B345" s="160"/>
      <c r="D345" s="161" t="s">
        <v>221</v>
      </c>
      <c r="E345" s="162" t="s">
        <v>3</v>
      </c>
      <c r="F345" s="163" t="s">
        <v>628</v>
      </c>
      <c r="H345" s="164">
        <v>69.75</v>
      </c>
      <c r="I345" s="165"/>
      <c r="L345" s="160"/>
      <c r="M345" s="166"/>
      <c r="N345" s="167"/>
      <c r="O345" s="167"/>
      <c r="P345" s="167"/>
      <c r="Q345" s="167"/>
      <c r="R345" s="167"/>
      <c r="S345" s="167"/>
      <c r="T345" s="168"/>
      <c r="AT345" s="162" t="s">
        <v>221</v>
      </c>
      <c r="AU345" s="162" t="s">
        <v>82</v>
      </c>
      <c r="AV345" s="13" t="s">
        <v>82</v>
      </c>
      <c r="AW345" s="13" t="s">
        <v>33</v>
      </c>
      <c r="AX345" s="13" t="s">
        <v>72</v>
      </c>
      <c r="AY345" s="162" t="s">
        <v>144</v>
      </c>
    </row>
    <row r="346" spans="2:51" s="14" customFormat="1" ht="12">
      <c r="B346" s="169"/>
      <c r="D346" s="161" t="s">
        <v>221</v>
      </c>
      <c r="E346" s="170" t="s">
        <v>3</v>
      </c>
      <c r="F346" s="171" t="s">
        <v>234</v>
      </c>
      <c r="H346" s="172">
        <v>398.85</v>
      </c>
      <c r="I346" s="173"/>
      <c r="L346" s="169"/>
      <c r="M346" s="174"/>
      <c r="N346" s="175"/>
      <c r="O346" s="175"/>
      <c r="P346" s="175"/>
      <c r="Q346" s="175"/>
      <c r="R346" s="175"/>
      <c r="S346" s="175"/>
      <c r="T346" s="176"/>
      <c r="AT346" s="170" t="s">
        <v>221</v>
      </c>
      <c r="AU346" s="170" t="s">
        <v>82</v>
      </c>
      <c r="AV346" s="14" t="s">
        <v>160</v>
      </c>
      <c r="AW346" s="14" t="s">
        <v>33</v>
      </c>
      <c r="AX346" s="14" t="s">
        <v>80</v>
      </c>
      <c r="AY346" s="170" t="s">
        <v>144</v>
      </c>
    </row>
    <row r="347" spans="2:51" s="13" customFormat="1" ht="12">
      <c r="B347" s="160"/>
      <c r="D347" s="161" t="s">
        <v>221</v>
      </c>
      <c r="F347" s="163" t="s">
        <v>629</v>
      </c>
      <c r="H347" s="164">
        <v>418.793</v>
      </c>
      <c r="I347" s="165"/>
      <c r="L347" s="160"/>
      <c r="M347" s="166"/>
      <c r="N347" s="167"/>
      <c r="O347" s="167"/>
      <c r="P347" s="167"/>
      <c r="Q347" s="167"/>
      <c r="R347" s="167"/>
      <c r="S347" s="167"/>
      <c r="T347" s="168"/>
      <c r="AT347" s="162" t="s">
        <v>221</v>
      </c>
      <c r="AU347" s="162" t="s">
        <v>82</v>
      </c>
      <c r="AV347" s="13" t="s">
        <v>82</v>
      </c>
      <c r="AW347" s="13" t="s">
        <v>4</v>
      </c>
      <c r="AX347" s="13" t="s">
        <v>80</v>
      </c>
      <c r="AY347" s="162" t="s">
        <v>144</v>
      </c>
    </row>
    <row r="348" spans="1:65" s="2" customFormat="1" ht="16.5" customHeight="1">
      <c r="A348" s="34"/>
      <c r="B348" s="140"/>
      <c r="C348" s="192" t="s">
        <v>630</v>
      </c>
      <c r="D348" s="192" t="s">
        <v>280</v>
      </c>
      <c r="E348" s="193" t="s">
        <v>631</v>
      </c>
      <c r="F348" s="194" t="s">
        <v>632</v>
      </c>
      <c r="G348" s="195" t="s">
        <v>409</v>
      </c>
      <c r="H348" s="196">
        <v>150.15</v>
      </c>
      <c r="I348" s="197"/>
      <c r="J348" s="198">
        <f>ROUND(I348*H348,2)</f>
        <v>0</v>
      </c>
      <c r="K348" s="199"/>
      <c r="L348" s="200"/>
      <c r="M348" s="201" t="s">
        <v>3</v>
      </c>
      <c r="N348" s="202" t="s">
        <v>43</v>
      </c>
      <c r="O348" s="55"/>
      <c r="P348" s="151">
        <f>O348*H348</f>
        <v>0</v>
      </c>
      <c r="Q348" s="151">
        <v>0.0003</v>
      </c>
      <c r="R348" s="151">
        <f>Q348*H348</f>
        <v>0.045044999999999995</v>
      </c>
      <c r="S348" s="151">
        <v>0</v>
      </c>
      <c r="T348" s="15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53" t="s">
        <v>175</v>
      </c>
      <c r="AT348" s="153" t="s">
        <v>280</v>
      </c>
      <c r="AU348" s="153" t="s">
        <v>82</v>
      </c>
      <c r="AY348" s="19" t="s">
        <v>144</v>
      </c>
      <c r="BE348" s="154">
        <f>IF(N348="základní",J348,0)</f>
        <v>0</v>
      </c>
      <c r="BF348" s="154">
        <f>IF(N348="snížená",J348,0)</f>
        <v>0</v>
      </c>
      <c r="BG348" s="154">
        <f>IF(N348="zákl. přenesená",J348,0)</f>
        <v>0</v>
      </c>
      <c r="BH348" s="154">
        <f>IF(N348="sníž. přenesená",J348,0)</f>
        <v>0</v>
      </c>
      <c r="BI348" s="154">
        <f>IF(N348="nulová",J348,0)</f>
        <v>0</v>
      </c>
      <c r="BJ348" s="19" t="s">
        <v>80</v>
      </c>
      <c r="BK348" s="154">
        <f>ROUND(I348*H348,2)</f>
        <v>0</v>
      </c>
      <c r="BL348" s="19" t="s">
        <v>160</v>
      </c>
      <c r="BM348" s="153" t="s">
        <v>633</v>
      </c>
    </row>
    <row r="349" spans="2:51" s="13" customFormat="1" ht="12">
      <c r="B349" s="160"/>
      <c r="D349" s="161" t="s">
        <v>221</v>
      </c>
      <c r="E349" s="162" t="s">
        <v>3</v>
      </c>
      <c r="F349" s="163" t="s">
        <v>634</v>
      </c>
      <c r="H349" s="164">
        <v>47.8</v>
      </c>
      <c r="I349" s="165"/>
      <c r="L349" s="160"/>
      <c r="M349" s="166"/>
      <c r="N349" s="167"/>
      <c r="O349" s="167"/>
      <c r="P349" s="167"/>
      <c r="Q349" s="167"/>
      <c r="R349" s="167"/>
      <c r="S349" s="167"/>
      <c r="T349" s="168"/>
      <c r="AT349" s="162" t="s">
        <v>221</v>
      </c>
      <c r="AU349" s="162" t="s">
        <v>82</v>
      </c>
      <c r="AV349" s="13" t="s">
        <v>82</v>
      </c>
      <c r="AW349" s="13" t="s">
        <v>33</v>
      </c>
      <c r="AX349" s="13" t="s">
        <v>72</v>
      </c>
      <c r="AY349" s="162" t="s">
        <v>144</v>
      </c>
    </row>
    <row r="350" spans="2:51" s="16" customFormat="1" ht="12">
      <c r="B350" s="185"/>
      <c r="D350" s="161" t="s">
        <v>221</v>
      </c>
      <c r="E350" s="186" t="s">
        <v>3</v>
      </c>
      <c r="F350" s="187" t="s">
        <v>635</v>
      </c>
      <c r="H350" s="186" t="s">
        <v>3</v>
      </c>
      <c r="I350" s="188"/>
      <c r="L350" s="185"/>
      <c r="M350" s="189"/>
      <c r="N350" s="190"/>
      <c r="O350" s="190"/>
      <c r="P350" s="190"/>
      <c r="Q350" s="190"/>
      <c r="R350" s="190"/>
      <c r="S350" s="190"/>
      <c r="T350" s="191"/>
      <c r="AT350" s="186" t="s">
        <v>221</v>
      </c>
      <c r="AU350" s="186" t="s">
        <v>82</v>
      </c>
      <c r="AV350" s="16" t="s">
        <v>80</v>
      </c>
      <c r="AW350" s="16" t="s">
        <v>33</v>
      </c>
      <c r="AX350" s="16" t="s">
        <v>72</v>
      </c>
      <c r="AY350" s="186" t="s">
        <v>144</v>
      </c>
    </row>
    <row r="351" spans="2:51" s="13" customFormat="1" ht="12">
      <c r="B351" s="160"/>
      <c r="D351" s="161" t="s">
        <v>221</v>
      </c>
      <c r="E351" s="162" t="s">
        <v>3</v>
      </c>
      <c r="F351" s="163" t="s">
        <v>636</v>
      </c>
      <c r="H351" s="164">
        <v>85.3</v>
      </c>
      <c r="I351" s="165"/>
      <c r="L351" s="160"/>
      <c r="M351" s="166"/>
      <c r="N351" s="167"/>
      <c r="O351" s="167"/>
      <c r="P351" s="167"/>
      <c r="Q351" s="167"/>
      <c r="R351" s="167"/>
      <c r="S351" s="167"/>
      <c r="T351" s="168"/>
      <c r="AT351" s="162" t="s">
        <v>221</v>
      </c>
      <c r="AU351" s="162" t="s">
        <v>82</v>
      </c>
      <c r="AV351" s="13" t="s">
        <v>82</v>
      </c>
      <c r="AW351" s="13" t="s">
        <v>33</v>
      </c>
      <c r="AX351" s="13" t="s">
        <v>72</v>
      </c>
      <c r="AY351" s="162" t="s">
        <v>144</v>
      </c>
    </row>
    <row r="352" spans="2:51" s="16" customFormat="1" ht="12">
      <c r="B352" s="185"/>
      <c r="D352" s="161" t="s">
        <v>221</v>
      </c>
      <c r="E352" s="186" t="s">
        <v>3</v>
      </c>
      <c r="F352" s="187" t="s">
        <v>637</v>
      </c>
      <c r="H352" s="186" t="s">
        <v>3</v>
      </c>
      <c r="I352" s="188"/>
      <c r="L352" s="185"/>
      <c r="M352" s="189"/>
      <c r="N352" s="190"/>
      <c r="O352" s="190"/>
      <c r="P352" s="190"/>
      <c r="Q352" s="190"/>
      <c r="R352" s="190"/>
      <c r="S352" s="190"/>
      <c r="T352" s="191"/>
      <c r="AT352" s="186" t="s">
        <v>221</v>
      </c>
      <c r="AU352" s="186" t="s">
        <v>82</v>
      </c>
      <c r="AV352" s="16" t="s">
        <v>80</v>
      </c>
      <c r="AW352" s="16" t="s">
        <v>33</v>
      </c>
      <c r="AX352" s="16" t="s">
        <v>72</v>
      </c>
      <c r="AY352" s="186" t="s">
        <v>144</v>
      </c>
    </row>
    <row r="353" spans="2:51" s="13" customFormat="1" ht="12">
      <c r="B353" s="160"/>
      <c r="D353" s="161" t="s">
        <v>221</v>
      </c>
      <c r="E353" s="162" t="s">
        <v>3</v>
      </c>
      <c r="F353" s="163" t="s">
        <v>638</v>
      </c>
      <c r="H353" s="164">
        <v>9.9</v>
      </c>
      <c r="I353" s="165"/>
      <c r="L353" s="160"/>
      <c r="M353" s="166"/>
      <c r="N353" s="167"/>
      <c r="O353" s="167"/>
      <c r="P353" s="167"/>
      <c r="Q353" s="167"/>
      <c r="R353" s="167"/>
      <c r="S353" s="167"/>
      <c r="T353" s="168"/>
      <c r="AT353" s="162" t="s">
        <v>221</v>
      </c>
      <c r="AU353" s="162" t="s">
        <v>82</v>
      </c>
      <c r="AV353" s="13" t="s">
        <v>82</v>
      </c>
      <c r="AW353" s="13" t="s">
        <v>33</v>
      </c>
      <c r="AX353" s="13" t="s">
        <v>72</v>
      </c>
      <c r="AY353" s="162" t="s">
        <v>144</v>
      </c>
    </row>
    <row r="354" spans="2:51" s="14" customFormat="1" ht="12">
      <c r="B354" s="169"/>
      <c r="D354" s="161" t="s">
        <v>221</v>
      </c>
      <c r="E354" s="170" t="s">
        <v>3</v>
      </c>
      <c r="F354" s="171" t="s">
        <v>234</v>
      </c>
      <c r="H354" s="172">
        <v>143</v>
      </c>
      <c r="I354" s="173"/>
      <c r="L354" s="169"/>
      <c r="M354" s="174"/>
      <c r="N354" s="175"/>
      <c r="O354" s="175"/>
      <c r="P354" s="175"/>
      <c r="Q354" s="175"/>
      <c r="R354" s="175"/>
      <c r="S354" s="175"/>
      <c r="T354" s="176"/>
      <c r="AT354" s="170" t="s">
        <v>221</v>
      </c>
      <c r="AU354" s="170" t="s">
        <v>82</v>
      </c>
      <c r="AV354" s="14" t="s">
        <v>160</v>
      </c>
      <c r="AW354" s="14" t="s">
        <v>33</v>
      </c>
      <c r="AX354" s="14" t="s">
        <v>80</v>
      </c>
      <c r="AY354" s="170" t="s">
        <v>144</v>
      </c>
    </row>
    <row r="355" spans="2:51" s="13" customFormat="1" ht="12">
      <c r="B355" s="160"/>
      <c r="D355" s="161" t="s">
        <v>221</v>
      </c>
      <c r="F355" s="163" t="s">
        <v>639</v>
      </c>
      <c r="H355" s="164">
        <v>150.15</v>
      </c>
      <c r="I355" s="165"/>
      <c r="L355" s="160"/>
      <c r="M355" s="166"/>
      <c r="N355" s="167"/>
      <c r="O355" s="167"/>
      <c r="P355" s="167"/>
      <c r="Q355" s="167"/>
      <c r="R355" s="167"/>
      <c r="S355" s="167"/>
      <c r="T355" s="168"/>
      <c r="AT355" s="162" t="s">
        <v>221</v>
      </c>
      <c r="AU355" s="162" t="s">
        <v>82</v>
      </c>
      <c r="AV355" s="13" t="s">
        <v>82</v>
      </c>
      <c r="AW355" s="13" t="s">
        <v>4</v>
      </c>
      <c r="AX355" s="13" t="s">
        <v>80</v>
      </c>
      <c r="AY355" s="162" t="s">
        <v>144</v>
      </c>
    </row>
    <row r="356" spans="1:65" s="2" customFormat="1" ht="16.5" customHeight="1">
      <c r="A356" s="34"/>
      <c r="B356" s="140"/>
      <c r="C356" s="192" t="s">
        <v>640</v>
      </c>
      <c r="D356" s="192" t="s">
        <v>280</v>
      </c>
      <c r="E356" s="193" t="s">
        <v>641</v>
      </c>
      <c r="F356" s="194" t="s">
        <v>642</v>
      </c>
      <c r="G356" s="195" t="s">
        <v>409</v>
      </c>
      <c r="H356" s="196">
        <v>96.18</v>
      </c>
      <c r="I356" s="197"/>
      <c r="J356" s="198">
        <f>ROUND(I356*H356,2)</f>
        <v>0</v>
      </c>
      <c r="K356" s="199"/>
      <c r="L356" s="200"/>
      <c r="M356" s="201" t="s">
        <v>3</v>
      </c>
      <c r="N356" s="202" t="s">
        <v>43</v>
      </c>
      <c r="O356" s="55"/>
      <c r="P356" s="151">
        <f>O356*H356</f>
        <v>0</v>
      </c>
      <c r="Q356" s="151">
        <v>0.0002</v>
      </c>
      <c r="R356" s="151">
        <f>Q356*H356</f>
        <v>0.019236000000000003</v>
      </c>
      <c r="S356" s="151">
        <v>0</v>
      </c>
      <c r="T356" s="15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3" t="s">
        <v>175</v>
      </c>
      <c r="AT356" s="153" t="s">
        <v>280</v>
      </c>
      <c r="AU356" s="153" t="s">
        <v>82</v>
      </c>
      <c r="AY356" s="19" t="s">
        <v>144</v>
      </c>
      <c r="BE356" s="154">
        <f>IF(N356="základní",J356,0)</f>
        <v>0</v>
      </c>
      <c r="BF356" s="154">
        <f>IF(N356="snížená",J356,0)</f>
        <v>0</v>
      </c>
      <c r="BG356" s="154">
        <f>IF(N356="zákl. přenesená",J356,0)</f>
        <v>0</v>
      </c>
      <c r="BH356" s="154">
        <f>IF(N356="sníž. přenesená",J356,0)</f>
        <v>0</v>
      </c>
      <c r="BI356" s="154">
        <f>IF(N356="nulová",J356,0)</f>
        <v>0</v>
      </c>
      <c r="BJ356" s="19" t="s">
        <v>80</v>
      </c>
      <c r="BK356" s="154">
        <f>ROUND(I356*H356,2)</f>
        <v>0</v>
      </c>
      <c r="BL356" s="19" t="s">
        <v>160</v>
      </c>
      <c r="BM356" s="153" t="s">
        <v>643</v>
      </c>
    </row>
    <row r="357" spans="2:51" s="16" customFormat="1" ht="12">
      <c r="B357" s="185"/>
      <c r="D357" s="161" t="s">
        <v>221</v>
      </c>
      <c r="E357" s="186" t="s">
        <v>3</v>
      </c>
      <c r="F357" s="187" t="s">
        <v>644</v>
      </c>
      <c r="H357" s="186" t="s">
        <v>3</v>
      </c>
      <c r="I357" s="188"/>
      <c r="L357" s="185"/>
      <c r="M357" s="189"/>
      <c r="N357" s="190"/>
      <c r="O357" s="190"/>
      <c r="P357" s="190"/>
      <c r="Q357" s="190"/>
      <c r="R357" s="190"/>
      <c r="S357" s="190"/>
      <c r="T357" s="191"/>
      <c r="AT357" s="186" t="s">
        <v>221</v>
      </c>
      <c r="AU357" s="186" t="s">
        <v>82</v>
      </c>
      <c r="AV357" s="16" t="s">
        <v>80</v>
      </c>
      <c r="AW357" s="16" t="s">
        <v>33</v>
      </c>
      <c r="AX357" s="16" t="s">
        <v>72</v>
      </c>
      <c r="AY357" s="186" t="s">
        <v>144</v>
      </c>
    </row>
    <row r="358" spans="2:51" s="13" customFormat="1" ht="12">
      <c r="B358" s="160"/>
      <c r="D358" s="161" t="s">
        <v>221</v>
      </c>
      <c r="E358" s="162" t="s">
        <v>3</v>
      </c>
      <c r="F358" s="163" t="s">
        <v>645</v>
      </c>
      <c r="H358" s="164">
        <v>91.6</v>
      </c>
      <c r="I358" s="165"/>
      <c r="L358" s="160"/>
      <c r="M358" s="166"/>
      <c r="N358" s="167"/>
      <c r="O358" s="167"/>
      <c r="P358" s="167"/>
      <c r="Q358" s="167"/>
      <c r="R358" s="167"/>
      <c r="S358" s="167"/>
      <c r="T358" s="168"/>
      <c r="AT358" s="162" t="s">
        <v>221</v>
      </c>
      <c r="AU358" s="162" t="s">
        <v>82</v>
      </c>
      <c r="AV358" s="13" t="s">
        <v>82</v>
      </c>
      <c r="AW358" s="13" t="s">
        <v>33</v>
      </c>
      <c r="AX358" s="13" t="s">
        <v>80</v>
      </c>
      <c r="AY358" s="162" t="s">
        <v>144</v>
      </c>
    </row>
    <row r="359" spans="2:51" s="13" customFormat="1" ht="12">
      <c r="B359" s="160"/>
      <c r="D359" s="161" t="s">
        <v>221</v>
      </c>
      <c r="F359" s="163" t="s">
        <v>646</v>
      </c>
      <c r="H359" s="164">
        <v>96.18</v>
      </c>
      <c r="I359" s="165"/>
      <c r="L359" s="160"/>
      <c r="M359" s="166"/>
      <c r="N359" s="167"/>
      <c r="O359" s="167"/>
      <c r="P359" s="167"/>
      <c r="Q359" s="167"/>
      <c r="R359" s="167"/>
      <c r="S359" s="167"/>
      <c r="T359" s="168"/>
      <c r="AT359" s="162" t="s">
        <v>221</v>
      </c>
      <c r="AU359" s="162" t="s">
        <v>82</v>
      </c>
      <c r="AV359" s="13" t="s">
        <v>82</v>
      </c>
      <c r="AW359" s="13" t="s">
        <v>4</v>
      </c>
      <c r="AX359" s="13" t="s">
        <v>80</v>
      </c>
      <c r="AY359" s="162" t="s">
        <v>144</v>
      </c>
    </row>
    <row r="360" spans="1:65" s="2" customFormat="1" ht="33" customHeight="1">
      <c r="A360" s="34"/>
      <c r="B360" s="140"/>
      <c r="C360" s="141" t="s">
        <v>647</v>
      </c>
      <c r="D360" s="141" t="s">
        <v>147</v>
      </c>
      <c r="E360" s="142" t="s">
        <v>648</v>
      </c>
      <c r="F360" s="143" t="s">
        <v>649</v>
      </c>
      <c r="G360" s="144" t="s">
        <v>409</v>
      </c>
      <c r="H360" s="145">
        <v>322.9</v>
      </c>
      <c r="I360" s="146"/>
      <c r="J360" s="147">
        <f>ROUND(I360*H360,2)</f>
        <v>0</v>
      </c>
      <c r="K360" s="148"/>
      <c r="L360" s="35"/>
      <c r="M360" s="149" t="s">
        <v>3</v>
      </c>
      <c r="N360" s="150" t="s">
        <v>43</v>
      </c>
      <c r="O360" s="55"/>
      <c r="P360" s="151">
        <f>O360*H360</f>
        <v>0</v>
      </c>
      <c r="Q360" s="151">
        <v>0</v>
      </c>
      <c r="R360" s="151">
        <f>Q360*H360</f>
        <v>0</v>
      </c>
      <c r="S360" s="151">
        <v>0</v>
      </c>
      <c r="T360" s="15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53" t="s">
        <v>160</v>
      </c>
      <c r="AT360" s="153" t="s">
        <v>147</v>
      </c>
      <c r="AU360" s="153" t="s">
        <v>82</v>
      </c>
      <c r="AY360" s="19" t="s">
        <v>144</v>
      </c>
      <c r="BE360" s="154">
        <f>IF(N360="základní",J360,0)</f>
        <v>0</v>
      </c>
      <c r="BF360" s="154">
        <f>IF(N360="snížená",J360,0)</f>
        <v>0</v>
      </c>
      <c r="BG360" s="154">
        <f>IF(N360="zákl. přenesená",J360,0)</f>
        <v>0</v>
      </c>
      <c r="BH360" s="154">
        <f>IF(N360="sníž. přenesená",J360,0)</f>
        <v>0</v>
      </c>
      <c r="BI360" s="154">
        <f>IF(N360="nulová",J360,0)</f>
        <v>0</v>
      </c>
      <c r="BJ360" s="19" t="s">
        <v>80</v>
      </c>
      <c r="BK360" s="154">
        <f>ROUND(I360*H360,2)</f>
        <v>0</v>
      </c>
      <c r="BL360" s="19" t="s">
        <v>160</v>
      </c>
      <c r="BM360" s="153" t="s">
        <v>650</v>
      </c>
    </row>
    <row r="361" spans="2:51" s="16" customFormat="1" ht="12">
      <c r="B361" s="185"/>
      <c r="D361" s="161" t="s">
        <v>221</v>
      </c>
      <c r="E361" s="186" t="s">
        <v>3</v>
      </c>
      <c r="F361" s="187" t="s">
        <v>651</v>
      </c>
      <c r="H361" s="186" t="s">
        <v>3</v>
      </c>
      <c r="I361" s="188"/>
      <c r="L361" s="185"/>
      <c r="M361" s="189"/>
      <c r="N361" s="190"/>
      <c r="O361" s="190"/>
      <c r="P361" s="190"/>
      <c r="Q361" s="190"/>
      <c r="R361" s="190"/>
      <c r="S361" s="190"/>
      <c r="T361" s="191"/>
      <c r="AT361" s="186" t="s">
        <v>221</v>
      </c>
      <c r="AU361" s="186" t="s">
        <v>82</v>
      </c>
      <c r="AV361" s="16" t="s">
        <v>80</v>
      </c>
      <c r="AW361" s="16" t="s">
        <v>33</v>
      </c>
      <c r="AX361" s="16" t="s">
        <v>72</v>
      </c>
      <c r="AY361" s="186" t="s">
        <v>144</v>
      </c>
    </row>
    <row r="362" spans="2:51" s="13" customFormat="1" ht="12">
      <c r="B362" s="160"/>
      <c r="D362" s="161" t="s">
        <v>221</v>
      </c>
      <c r="E362" s="162" t="s">
        <v>3</v>
      </c>
      <c r="F362" s="163" t="s">
        <v>652</v>
      </c>
      <c r="H362" s="164">
        <v>322.9</v>
      </c>
      <c r="I362" s="165"/>
      <c r="L362" s="160"/>
      <c r="M362" s="166"/>
      <c r="N362" s="167"/>
      <c r="O362" s="167"/>
      <c r="P362" s="167"/>
      <c r="Q362" s="167"/>
      <c r="R362" s="167"/>
      <c r="S362" s="167"/>
      <c r="T362" s="168"/>
      <c r="AT362" s="162" t="s">
        <v>221</v>
      </c>
      <c r="AU362" s="162" t="s">
        <v>82</v>
      </c>
      <c r="AV362" s="13" t="s">
        <v>82</v>
      </c>
      <c r="AW362" s="13" t="s">
        <v>33</v>
      </c>
      <c r="AX362" s="13" t="s">
        <v>80</v>
      </c>
      <c r="AY362" s="162" t="s">
        <v>144</v>
      </c>
    </row>
    <row r="363" spans="1:65" s="2" customFormat="1" ht="16.5" customHeight="1">
      <c r="A363" s="34"/>
      <c r="B363" s="140"/>
      <c r="C363" s="192" t="s">
        <v>653</v>
      </c>
      <c r="D363" s="192" t="s">
        <v>280</v>
      </c>
      <c r="E363" s="193" t="s">
        <v>654</v>
      </c>
      <c r="F363" s="194" t="s">
        <v>655</v>
      </c>
      <c r="G363" s="195" t="s">
        <v>409</v>
      </c>
      <c r="H363" s="196">
        <v>339.045</v>
      </c>
      <c r="I363" s="197"/>
      <c r="J363" s="198">
        <f>ROUND(I363*H363,2)</f>
        <v>0</v>
      </c>
      <c r="K363" s="199"/>
      <c r="L363" s="200"/>
      <c r="M363" s="201" t="s">
        <v>3</v>
      </c>
      <c r="N363" s="202" t="s">
        <v>43</v>
      </c>
      <c r="O363" s="55"/>
      <c r="P363" s="151">
        <f>O363*H363</f>
        <v>0</v>
      </c>
      <c r="Q363" s="151">
        <v>4E-05</v>
      </c>
      <c r="R363" s="151">
        <f>Q363*H363</f>
        <v>0.013561800000000002</v>
      </c>
      <c r="S363" s="151">
        <v>0</v>
      </c>
      <c r="T363" s="15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53" t="s">
        <v>175</v>
      </c>
      <c r="AT363" s="153" t="s">
        <v>280</v>
      </c>
      <c r="AU363" s="153" t="s">
        <v>82</v>
      </c>
      <c r="AY363" s="19" t="s">
        <v>144</v>
      </c>
      <c r="BE363" s="154">
        <f>IF(N363="základní",J363,0)</f>
        <v>0</v>
      </c>
      <c r="BF363" s="154">
        <f>IF(N363="snížená",J363,0)</f>
        <v>0</v>
      </c>
      <c r="BG363" s="154">
        <f>IF(N363="zákl. přenesená",J363,0)</f>
        <v>0</v>
      </c>
      <c r="BH363" s="154">
        <f>IF(N363="sníž. přenesená",J363,0)</f>
        <v>0</v>
      </c>
      <c r="BI363" s="154">
        <f>IF(N363="nulová",J363,0)</f>
        <v>0</v>
      </c>
      <c r="BJ363" s="19" t="s">
        <v>80</v>
      </c>
      <c r="BK363" s="154">
        <f>ROUND(I363*H363,2)</f>
        <v>0</v>
      </c>
      <c r="BL363" s="19" t="s">
        <v>160</v>
      </c>
      <c r="BM363" s="153" t="s">
        <v>656</v>
      </c>
    </row>
    <row r="364" spans="2:51" s="13" customFormat="1" ht="12">
      <c r="B364" s="160"/>
      <c r="D364" s="161" t="s">
        <v>221</v>
      </c>
      <c r="F364" s="163" t="s">
        <v>657</v>
      </c>
      <c r="H364" s="164">
        <v>339.045</v>
      </c>
      <c r="I364" s="165"/>
      <c r="L364" s="160"/>
      <c r="M364" s="166"/>
      <c r="N364" s="167"/>
      <c r="O364" s="167"/>
      <c r="P364" s="167"/>
      <c r="Q364" s="167"/>
      <c r="R364" s="167"/>
      <c r="S364" s="167"/>
      <c r="T364" s="168"/>
      <c r="AT364" s="162" t="s">
        <v>221</v>
      </c>
      <c r="AU364" s="162" t="s">
        <v>82</v>
      </c>
      <c r="AV364" s="13" t="s">
        <v>82</v>
      </c>
      <c r="AW364" s="13" t="s">
        <v>4</v>
      </c>
      <c r="AX364" s="13" t="s">
        <v>80</v>
      </c>
      <c r="AY364" s="162" t="s">
        <v>144</v>
      </c>
    </row>
    <row r="365" spans="1:65" s="2" customFormat="1" ht="21.75" customHeight="1">
      <c r="A365" s="34"/>
      <c r="B365" s="140"/>
      <c r="C365" s="141" t="s">
        <v>658</v>
      </c>
      <c r="D365" s="141" t="s">
        <v>147</v>
      </c>
      <c r="E365" s="142" t="s">
        <v>659</v>
      </c>
      <c r="F365" s="143" t="s">
        <v>660</v>
      </c>
      <c r="G365" s="144" t="s">
        <v>219</v>
      </c>
      <c r="H365" s="145">
        <v>106.369</v>
      </c>
      <c r="I365" s="146"/>
      <c r="J365" s="147">
        <f>ROUND(I365*H365,2)</f>
        <v>0</v>
      </c>
      <c r="K365" s="148"/>
      <c r="L365" s="35"/>
      <c r="M365" s="149" t="s">
        <v>3</v>
      </c>
      <c r="N365" s="150" t="s">
        <v>43</v>
      </c>
      <c r="O365" s="55"/>
      <c r="P365" s="151">
        <f>O365*H365</f>
        <v>0</v>
      </c>
      <c r="Q365" s="151">
        <v>0.00835</v>
      </c>
      <c r="R365" s="151">
        <f>Q365*H365</f>
        <v>0.88818115</v>
      </c>
      <c r="S365" s="151">
        <v>0</v>
      </c>
      <c r="T365" s="15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53" t="s">
        <v>160</v>
      </c>
      <c r="AT365" s="153" t="s">
        <v>147</v>
      </c>
      <c r="AU365" s="153" t="s">
        <v>82</v>
      </c>
      <c r="AY365" s="19" t="s">
        <v>144</v>
      </c>
      <c r="BE365" s="154">
        <f>IF(N365="základní",J365,0)</f>
        <v>0</v>
      </c>
      <c r="BF365" s="154">
        <f>IF(N365="snížená",J365,0)</f>
        <v>0</v>
      </c>
      <c r="BG365" s="154">
        <f>IF(N365="zákl. přenesená",J365,0)</f>
        <v>0</v>
      </c>
      <c r="BH365" s="154">
        <f>IF(N365="sníž. přenesená",J365,0)</f>
        <v>0</v>
      </c>
      <c r="BI365" s="154">
        <f>IF(N365="nulová",J365,0)</f>
        <v>0</v>
      </c>
      <c r="BJ365" s="19" t="s">
        <v>80</v>
      </c>
      <c r="BK365" s="154">
        <f>ROUND(I365*H365,2)</f>
        <v>0</v>
      </c>
      <c r="BL365" s="19" t="s">
        <v>160</v>
      </c>
      <c r="BM365" s="153" t="s">
        <v>661</v>
      </c>
    </row>
    <row r="366" spans="2:51" s="16" customFormat="1" ht="12">
      <c r="B366" s="185"/>
      <c r="D366" s="161" t="s">
        <v>221</v>
      </c>
      <c r="E366" s="186" t="s">
        <v>3</v>
      </c>
      <c r="F366" s="187" t="s">
        <v>662</v>
      </c>
      <c r="H366" s="186" t="s">
        <v>3</v>
      </c>
      <c r="I366" s="188"/>
      <c r="L366" s="185"/>
      <c r="M366" s="189"/>
      <c r="N366" s="190"/>
      <c r="O366" s="190"/>
      <c r="P366" s="190"/>
      <c r="Q366" s="190"/>
      <c r="R366" s="190"/>
      <c r="S366" s="190"/>
      <c r="T366" s="191"/>
      <c r="AT366" s="186" t="s">
        <v>221</v>
      </c>
      <c r="AU366" s="186" t="s">
        <v>82</v>
      </c>
      <c r="AV366" s="16" t="s">
        <v>80</v>
      </c>
      <c r="AW366" s="16" t="s">
        <v>33</v>
      </c>
      <c r="AX366" s="16" t="s">
        <v>72</v>
      </c>
      <c r="AY366" s="186" t="s">
        <v>144</v>
      </c>
    </row>
    <row r="367" spans="2:51" s="16" customFormat="1" ht="12">
      <c r="B367" s="185"/>
      <c r="D367" s="161" t="s">
        <v>221</v>
      </c>
      <c r="E367" s="186" t="s">
        <v>3</v>
      </c>
      <c r="F367" s="187" t="s">
        <v>663</v>
      </c>
      <c r="H367" s="186" t="s">
        <v>3</v>
      </c>
      <c r="I367" s="188"/>
      <c r="L367" s="185"/>
      <c r="M367" s="189"/>
      <c r="N367" s="190"/>
      <c r="O367" s="190"/>
      <c r="P367" s="190"/>
      <c r="Q367" s="190"/>
      <c r="R367" s="190"/>
      <c r="S367" s="190"/>
      <c r="T367" s="191"/>
      <c r="AT367" s="186" t="s">
        <v>221</v>
      </c>
      <c r="AU367" s="186" t="s">
        <v>82</v>
      </c>
      <c r="AV367" s="16" t="s">
        <v>80</v>
      </c>
      <c r="AW367" s="16" t="s">
        <v>33</v>
      </c>
      <c r="AX367" s="16" t="s">
        <v>72</v>
      </c>
      <c r="AY367" s="186" t="s">
        <v>144</v>
      </c>
    </row>
    <row r="368" spans="2:51" s="13" customFormat="1" ht="12">
      <c r="B368" s="160"/>
      <c r="D368" s="161" t="s">
        <v>221</v>
      </c>
      <c r="E368" s="162" t="s">
        <v>3</v>
      </c>
      <c r="F368" s="163" t="s">
        <v>664</v>
      </c>
      <c r="H368" s="164">
        <v>90.588</v>
      </c>
      <c r="I368" s="165"/>
      <c r="L368" s="160"/>
      <c r="M368" s="166"/>
      <c r="N368" s="167"/>
      <c r="O368" s="167"/>
      <c r="P368" s="167"/>
      <c r="Q368" s="167"/>
      <c r="R368" s="167"/>
      <c r="S368" s="167"/>
      <c r="T368" s="168"/>
      <c r="AT368" s="162" t="s">
        <v>221</v>
      </c>
      <c r="AU368" s="162" t="s">
        <v>82</v>
      </c>
      <c r="AV368" s="13" t="s">
        <v>82</v>
      </c>
      <c r="AW368" s="13" t="s">
        <v>33</v>
      </c>
      <c r="AX368" s="13" t="s">
        <v>72</v>
      </c>
      <c r="AY368" s="162" t="s">
        <v>144</v>
      </c>
    </row>
    <row r="369" spans="2:51" s="16" customFormat="1" ht="12">
      <c r="B369" s="185"/>
      <c r="D369" s="161" t="s">
        <v>221</v>
      </c>
      <c r="E369" s="186" t="s">
        <v>3</v>
      </c>
      <c r="F369" s="187" t="s">
        <v>665</v>
      </c>
      <c r="H369" s="186" t="s">
        <v>3</v>
      </c>
      <c r="I369" s="188"/>
      <c r="L369" s="185"/>
      <c r="M369" s="189"/>
      <c r="N369" s="190"/>
      <c r="O369" s="190"/>
      <c r="P369" s="190"/>
      <c r="Q369" s="190"/>
      <c r="R369" s="190"/>
      <c r="S369" s="190"/>
      <c r="T369" s="191"/>
      <c r="AT369" s="186" t="s">
        <v>221</v>
      </c>
      <c r="AU369" s="186" t="s">
        <v>82</v>
      </c>
      <c r="AV369" s="16" t="s">
        <v>80</v>
      </c>
      <c r="AW369" s="16" t="s">
        <v>33</v>
      </c>
      <c r="AX369" s="16" t="s">
        <v>72</v>
      </c>
      <c r="AY369" s="186" t="s">
        <v>144</v>
      </c>
    </row>
    <row r="370" spans="2:51" s="13" customFormat="1" ht="12">
      <c r="B370" s="160"/>
      <c r="D370" s="161" t="s">
        <v>221</v>
      </c>
      <c r="E370" s="162" t="s">
        <v>3</v>
      </c>
      <c r="F370" s="163" t="s">
        <v>666</v>
      </c>
      <c r="H370" s="164">
        <v>15.781</v>
      </c>
      <c r="I370" s="165"/>
      <c r="L370" s="160"/>
      <c r="M370" s="166"/>
      <c r="N370" s="167"/>
      <c r="O370" s="167"/>
      <c r="P370" s="167"/>
      <c r="Q370" s="167"/>
      <c r="R370" s="167"/>
      <c r="S370" s="167"/>
      <c r="T370" s="168"/>
      <c r="AT370" s="162" t="s">
        <v>221</v>
      </c>
      <c r="AU370" s="162" t="s">
        <v>82</v>
      </c>
      <c r="AV370" s="13" t="s">
        <v>82</v>
      </c>
      <c r="AW370" s="13" t="s">
        <v>33</v>
      </c>
      <c r="AX370" s="13" t="s">
        <v>72</v>
      </c>
      <c r="AY370" s="162" t="s">
        <v>144</v>
      </c>
    </row>
    <row r="371" spans="2:51" s="14" customFormat="1" ht="12">
      <c r="B371" s="169"/>
      <c r="D371" s="161" t="s">
        <v>221</v>
      </c>
      <c r="E371" s="170" t="s">
        <v>3</v>
      </c>
      <c r="F371" s="171" t="s">
        <v>234</v>
      </c>
      <c r="H371" s="172">
        <v>106.369</v>
      </c>
      <c r="I371" s="173"/>
      <c r="L371" s="169"/>
      <c r="M371" s="174"/>
      <c r="N371" s="175"/>
      <c r="O371" s="175"/>
      <c r="P371" s="175"/>
      <c r="Q371" s="175"/>
      <c r="R371" s="175"/>
      <c r="S371" s="175"/>
      <c r="T371" s="176"/>
      <c r="AT371" s="170" t="s">
        <v>221</v>
      </c>
      <c r="AU371" s="170" t="s">
        <v>82</v>
      </c>
      <c r="AV371" s="14" t="s">
        <v>160</v>
      </c>
      <c r="AW371" s="14" t="s">
        <v>33</v>
      </c>
      <c r="AX371" s="14" t="s">
        <v>80</v>
      </c>
      <c r="AY371" s="170" t="s">
        <v>144</v>
      </c>
    </row>
    <row r="372" spans="1:65" s="2" customFormat="1" ht="16.5" customHeight="1">
      <c r="A372" s="34"/>
      <c r="B372" s="140"/>
      <c r="C372" s="192" t="s">
        <v>667</v>
      </c>
      <c r="D372" s="192" t="s">
        <v>280</v>
      </c>
      <c r="E372" s="193" t="s">
        <v>668</v>
      </c>
      <c r="F372" s="194" t="s">
        <v>669</v>
      </c>
      <c r="G372" s="195" t="s">
        <v>219</v>
      </c>
      <c r="H372" s="196">
        <v>108.496</v>
      </c>
      <c r="I372" s="197"/>
      <c r="J372" s="198">
        <f>ROUND(I372*H372,2)</f>
        <v>0</v>
      </c>
      <c r="K372" s="199"/>
      <c r="L372" s="200"/>
      <c r="M372" s="201" t="s">
        <v>3</v>
      </c>
      <c r="N372" s="202" t="s">
        <v>43</v>
      </c>
      <c r="O372" s="55"/>
      <c r="P372" s="151">
        <f>O372*H372</f>
        <v>0</v>
      </c>
      <c r="Q372" s="151">
        <v>0.0024</v>
      </c>
      <c r="R372" s="151">
        <f>Q372*H372</f>
        <v>0.26039039999999997</v>
      </c>
      <c r="S372" s="151">
        <v>0</v>
      </c>
      <c r="T372" s="15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53" t="s">
        <v>175</v>
      </c>
      <c r="AT372" s="153" t="s">
        <v>280</v>
      </c>
      <c r="AU372" s="153" t="s">
        <v>82</v>
      </c>
      <c r="AY372" s="19" t="s">
        <v>144</v>
      </c>
      <c r="BE372" s="154">
        <f>IF(N372="základní",J372,0)</f>
        <v>0</v>
      </c>
      <c r="BF372" s="154">
        <f>IF(N372="snížená",J372,0)</f>
        <v>0</v>
      </c>
      <c r="BG372" s="154">
        <f>IF(N372="zákl. přenesená",J372,0)</f>
        <v>0</v>
      </c>
      <c r="BH372" s="154">
        <f>IF(N372="sníž. přenesená",J372,0)</f>
        <v>0</v>
      </c>
      <c r="BI372" s="154">
        <f>IF(N372="nulová",J372,0)</f>
        <v>0</v>
      </c>
      <c r="BJ372" s="19" t="s">
        <v>80</v>
      </c>
      <c r="BK372" s="154">
        <f>ROUND(I372*H372,2)</f>
        <v>0</v>
      </c>
      <c r="BL372" s="19" t="s">
        <v>160</v>
      </c>
      <c r="BM372" s="153" t="s">
        <v>670</v>
      </c>
    </row>
    <row r="373" spans="2:51" s="13" customFormat="1" ht="12">
      <c r="B373" s="160"/>
      <c r="D373" s="161" t="s">
        <v>221</v>
      </c>
      <c r="F373" s="163" t="s">
        <v>671</v>
      </c>
      <c r="H373" s="164">
        <v>108.496</v>
      </c>
      <c r="I373" s="165"/>
      <c r="L373" s="160"/>
      <c r="M373" s="166"/>
      <c r="N373" s="167"/>
      <c r="O373" s="167"/>
      <c r="P373" s="167"/>
      <c r="Q373" s="167"/>
      <c r="R373" s="167"/>
      <c r="S373" s="167"/>
      <c r="T373" s="168"/>
      <c r="AT373" s="162" t="s">
        <v>221</v>
      </c>
      <c r="AU373" s="162" t="s">
        <v>82</v>
      </c>
      <c r="AV373" s="13" t="s">
        <v>82</v>
      </c>
      <c r="AW373" s="13" t="s">
        <v>4</v>
      </c>
      <c r="AX373" s="13" t="s">
        <v>80</v>
      </c>
      <c r="AY373" s="162" t="s">
        <v>144</v>
      </c>
    </row>
    <row r="374" spans="1:65" s="2" customFormat="1" ht="21.75" customHeight="1">
      <c r="A374" s="34"/>
      <c r="B374" s="140"/>
      <c r="C374" s="141" t="s">
        <v>672</v>
      </c>
      <c r="D374" s="141" t="s">
        <v>147</v>
      </c>
      <c r="E374" s="142" t="s">
        <v>673</v>
      </c>
      <c r="F374" s="143" t="s">
        <v>674</v>
      </c>
      <c r="G374" s="144" t="s">
        <v>409</v>
      </c>
      <c r="H374" s="145">
        <v>45</v>
      </c>
      <c r="I374" s="146"/>
      <c r="J374" s="147">
        <f>ROUND(I374*H374,2)</f>
        <v>0</v>
      </c>
      <c r="K374" s="148"/>
      <c r="L374" s="35"/>
      <c r="M374" s="149" t="s">
        <v>3</v>
      </c>
      <c r="N374" s="150" t="s">
        <v>43</v>
      </c>
      <c r="O374" s="55"/>
      <c r="P374" s="151">
        <f>O374*H374</f>
        <v>0</v>
      </c>
      <c r="Q374" s="151">
        <v>0.00176</v>
      </c>
      <c r="R374" s="151">
        <f>Q374*H374</f>
        <v>0.0792</v>
      </c>
      <c r="S374" s="151">
        <v>0</v>
      </c>
      <c r="T374" s="15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3" t="s">
        <v>160</v>
      </c>
      <c r="AT374" s="153" t="s">
        <v>147</v>
      </c>
      <c r="AU374" s="153" t="s">
        <v>82</v>
      </c>
      <c r="AY374" s="19" t="s">
        <v>144</v>
      </c>
      <c r="BE374" s="154">
        <f>IF(N374="základní",J374,0)</f>
        <v>0</v>
      </c>
      <c r="BF374" s="154">
        <f>IF(N374="snížená",J374,0)</f>
        <v>0</v>
      </c>
      <c r="BG374" s="154">
        <f>IF(N374="zákl. přenesená",J374,0)</f>
        <v>0</v>
      </c>
      <c r="BH374" s="154">
        <f>IF(N374="sníž. přenesená",J374,0)</f>
        <v>0</v>
      </c>
      <c r="BI374" s="154">
        <f>IF(N374="nulová",J374,0)</f>
        <v>0</v>
      </c>
      <c r="BJ374" s="19" t="s">
        <v>80</v>
      </c>
      <c r="BK374" s="154">
        <f>ROUND(I374*H374,2)</f>
        <v>0</v>
      </c>
      <c r="BL374" s="19" t="s">
        <v>160</v>
      </c>
      <c r="BM374" s="153" t="s">
        <v>675</v>
      </c>
    </row>
    <row r="375" spans="2:51" s="16" customFormat="1" ht="12">
      <c r="B375" s="185"/>
      <c r="D375" s="161" t="s">
        <v>221</v>
      </c>
      <c r="E375" s="186" t="s">
        <v>3</v>
      </c>
      <c r="F375" s="187" t="s">
        <v>676</v>
      </c>
      <c r="H375" s="186" t="s">
        <v>3</v>
      </c>
      <c r="I375" s="188"/>
      <c r="L375" s="185"/>
      <c r="M375" s="189"/>
      <c r="N375" s="190"/>
      <c r="O375" s="190"/>
      <c r="P375" s="190"/>
      <c r="Q375" s="190"/>
      <c r="R375" s="190"/>
      <c r="S375" s="190"/>
      <c r="T375" s="191"/>
      <c r="AT375" s="186" t="s">
        <v>221</v>
      </c>
      <c r="AU375" s="186" t="s">
        <v>82</v>
      </c>
      <c r="AV375" s="16" t="s">
        <v>80</v>
      </c>
      <c r="AW375" s="16" t="s">
        <v>33</v>
      </c>
      <c r="AX375" s="16" t="s">
        <v>72</v>
      </c>
      <c r="AY375" s="186" t="s">
        <v>144</v>
      </c>
    </row>
    <row r="376" spans="2:51" s="13" customFormat="1" ht="12">
      <c r="B376" s="160"/>
      <c r="D376" s="161" t="s">
        <v>221</v>
      </c>
      <c r="E376" s="162" t="s">
        <v>3</v>
      </c>
      <c r="F376" s="163" t="s">
        <v>677</v>
      </c>
      <c r="H376" s="164">
        <v>45</v>
      </c>
      <c r="I376" s="165"/>
      <c r="L376" s="160"/>
      <c r="M376" s="166"/>
      <c r="N376" s="167"/>
      <c r="O376" s="167"/>
      <c r="P376" s="167"/>
      <c r="Q376" s="167"/>
      <c r="R376" s="167"/>
      <c r="S376" s="167"/>
      <c r="T376" s="168"/>
      <c r="AT376" s="162" t="s">
        <v>221</v>
      </c>
      <c r="AU376" s="162" t="s">
        <v>82</v>
      </c>
      <c r="AV376" s="13" t="s">
        <v>82</v>
      </c>
      <c r="AW376" s="13" t="s">
        <v>33</v>
      </c>
      <c r="AX376" s="13" t="s">
        <v>80</v>
      </c>
      <c r="AY376" s="162" t="s">
        <v>144</v>
      </c>
    </row>
    <row r="377" spans="1:65" s="2" customFormat="1" ht="16.5" customHeight="1">
      <c r="A377" s="34"/>
      <c r="B377" s="140"/>
      <c r="C377" s="192" t="s">
        <v>678</v>
      </c>
      <c r="D377" s="192" t="s">
        <v>280</v>
      </c>
      <c r="E377" s="193" t="s">
        <v>679</v>
      </c>
      <c r="F377" s="194" t="s">
        <v>680</v>
      </c>
      <c r="G377" s="195" t="s">
        <v>219</v>
      </c>
      <c r="H377" s="196">
        <v>9.9</v>
      </c>
      <c r="I377" s="197"/>
      <c r="J377" s="198">
        <f>ROUND(I377*H377,2)</f>
        <v>0</v>
      </c>
      <c r="K377" s="199"/>
      <c r="L377" s="200"/>
      <c r="M377" s="201" t="s">
        <v>3</v>
      </c>
      <c r="N377" s="202" t="s">
        <v>43</v>
      </c>
      <c r="O377" s="55"/>
      <c r="P377" s="151">
        <f>O377*H377</f>
        <v>0</v>
      </c>
      <c r="Q377" s="151">
        <v>0.00051</v>
      </c>
      <c r="R377" s="151">
        <f>Q377*H377</f>
        <v>0.0050490000000000005</v>
      </c>
      <c r="S377" s="151">
        <v>0</v>
      </c>
      <c r="T377" s="15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3" t="s">
        <v>175</v>
      </c>
      <c r="AT377" s="153" t="s">
        <v>280</v>
      </c>
      <c r="AU377" s="153" t="s">
        <v>82</v>
      </c>
      <c r="AY377" s="19" t="s">
        <v>144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9" t="s">
        <v>80</v>
      </c>
      <c r="BK377" s="154">
        <f>ROUND(I377*H377,2)</f>
        <v>0</v>
      </c>
      <c r="BL377" s="19" t="s">
        <v>160</v>
      </c>
      <c r="BM377" s="153" t="s">
        <v>681</v>
      </c>
    </row>
    <row r="378" spans="2:51" s="13" customFormat="1" ht="12">
      <c r="B378" s="160"/>
      <c r="D378" s="161" t="s">
        <v>221</v>
      </c>
      <c r="E378" s="162" t="s">
        <v>3</v>
      </c>
      <c r="F378" s="163" t="s">
        <v>682</v>
      </c>
      <c r="H378" s="164">
        <v>9</v>
      </c>
      <c r="I378" s="165"/>
      <c r="L378" s="160"/>
      <c r="M378" s="166"/>
      <c r="N378" s="167"/>
      <c r="O378" s="167"/>
      <c r="P378" s="167"/>
      <c r="Q378" s="167"/>
      <c r="R378" s="167"/>
      <c r="S378" s="167"/>
      <c r="T378" s="168"/>
      <c r="AT378" s="162" t="s">
        <v>221</v>
      </c>
      <c r="AU378" s="162" t="s">
        <v>82</v>
      </c>
      <c r="AV378" s="13" t="s">
        <v>82</v>
      </c>
      <c r="AW378" s="13" t="s">
        <v>33</v>
      </c>
      <c r="AX378" s="13" t="s">
        <v>80</v>
      </c>
      <c r="AY378" s="162" t="s">
        <v>144</v>
      </c>
    </row>
    <row r="379" spans="2:51" s="13" customFormat="1" ht="12">
      <c r="B379" s="160"/>
      <c r="D379" s="161" t="s">
        <v>221</v>
      </c>
      <c r="F379" s="163" t="s">
        <v>683</v>
      </c>
      <c r="H379" s="164">
        <v>9.9</v>
      </c>
      <c r="I379" s="165"/>
      <c r="L379" s="160"/>
      <c r="M379" s="166"/>
      <c r="N379" s="167"/>
      <c r="O379" s="167"/>
      <c r="P379" s="167"/>
      <c r="Q379" s="167"/>
      <c r="R379" s="167"/>
      <c r="S379" s="167"/>
      <c r="T379" s="168"/>
      <c r="AT379" s="162" t="s">
        <v>221</v>
      </c>
      <c r="AU379" s="162" t="s">
        <v>82</v>
      </c>
      <c r="AV379" s="13" t="s">
        <v>82</v>
      </c>
      <c r="AW379" s="13" t="s">
        <v>4</v>
      </c>
      <c r="AX379" s="13" t="s">
        <v>80</v>
      </c>
      <c r="AY379" s="162" t="s">
        <v>144</v>
      </c>
    </row>
    <row r="380" spans="1:65" s="2" customFormat="1" ht="21.75" customHeight="1">
      <c r="A380" s="34"/>
      <c r="B380" s="140"/>
      <c r="C380" s="141" t="s">
        <v>684</v>
      </c>
      <c r="D380" s="141" t="s">
        <v>147</v>
      </c>
      <c r="E380" s="142" t="s">
        <v>685</v>
      </c>
      <c r="F380" s="143" t="s">
        <v>686</v>
      </c>
      <c r="G380" s="144" t="s">
        <v>219</v>
      </c>
      <c r="H380" s="145">
        <v>34.72</v>
      </c>
      <c r="I380" s="146"/>
      <c r="J380" s="147">
        <f>ROUND(I380*H380,2)</f>
        <v>0</v>
      </c>
      <c r="K380" s="148"/>
      <c r="L380" s="35"/>
      <c r="M380" s="149" t="s">
        <v>3</v>
      </c>
      <c r="N380" s="150" t="s">
        <v>43</v>
      </c>
      <c r="O380" s="55"/>
      <c r="P380" s="151">
        <f>O380*H380</f>
        <v>0</v>
      </c>
      <c r="Q380" s="151">
        <v>0.00628</v>
      </c>
      <c r="R380" s="151">
        <f>Q380*H380</f>
        <v>0.2180416</v>
      </c>
      <c r="S380" s="151">
        <v>0</v>
      </c>
      <c r="T380" s="15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53" t="s">
        <v>160</v>
      </c>
      <c r="AT380" s="153" t="s">
        <v>147</v>
      </c>
      <c r="AU380" s="153" t="s">
        <v>82</v>
      </c>
      <c r="AY380" s="19" t="s">
        <v>144</v>
      </c>
      <c r="BE380" s="154">
        <f>IF(N380="základní",J380,0)</f>
        <v>0</v>
      </c>
      <c r="BF380" s="154">
        <f>IF(N380="snížená",J380,0)</f>
        <v>0</v>
      </c>
      <c r="BG380" s="154">
        <f>IF(N380="zákl. přenesená",J380,0)</f>
        <v>0</v>
      </c>
      <c r="BH380" s="154">
        <f>IF(N380="sníž. přenesená",J380,0)</f>
        <v>0</v>
      </c>
      <c r="BI380" s="154">
        <f>IF(N380="nulová",J380,0)</f>
        <v>0</v>
      </c>
      <c r="BJ380" s="19" t="s">
        <v>80</v>
      </c>
      <c r="BK380" s="154">
        <f>ROUND(I380*H380,2)</f>
        <v>0</v>
      </c>
      <c r="BL380" s="19" t="s">
        <v>160</v>
      </c>
      <c r="BM380" s="153" t="s">
        <v>687</v>
      </c>
    </row>
    <row r="381" spans="2:51" s="13" customFormat="1" ht="12">
      <c r="B381" s="160"/>
      <c r="D381" s="161" t="s">
        <v>221</v>
      </c>
      <c r="E381" s="162" t="s">
        <v>3</v>
      </c>
      <c r="F381" s="163" t="s">
        <v>688</v>
      </c>
      <c r="H381" s="164">
        <v>34.72</v>
      </c>
      <c r="I381" s="165"/>
      <c r="L381" s="160"/>
      <c r="M381" s="166"/>
      <c r="N381" s="167"/>
      <c r="O381" s="167"/>
      <c r="P381" s="167"/>
      <c r="Q381" s="167"/>
      <c r="R381" s="167"/>
      <c r="S381" s="167"/>
      <c r="T381" s="168"/>
      <c r="AT381" s="162" t="s">
        <v>221</v>
      </c>
      <c r="AU381" s="162" t="s">
        <v>82</v>
      </c>
      <c r="AV381" s="13" t="s">
        <v>82</v>
      </c>
      <c r="AW381" s="13" t="s">
        <v>33</v>
      </c>
      <c r="AX381" s="13" t="s">
        <v>80</v>
      </c>
      <c r="AY381" s="162" t="s">
        <v>144</v>
      </c>
    </row>
    <row r="382" spans="1:65" s="2" customFormat="1" ht="33" customHeight="1">
      <c r="A382" s="34"/>
      <c r="B382" s="140"/>
      <c r="C382" s="141" t="s">
        <v>689</v>
      </c>
      <c r="D382" s="141" t="s">
        <v>147</v>
      </c>
      <c r="E382" s="142" t="s">
        <v>690</v>
      </c>
      <c r="F382" s="143" t="s">
        <v>691</v>
      </c>
      <c r="G382" s="144" t="s">
        <v>219</v>
      </c>
      <c r="H382" s="145">
        <v>312.265</v>
      </c>
      <c r="I382" s="146"/>
      <c r="J382" s="147">
        <f>ROUND(I382*H382,2)</f>
        <v>0</v>
      </c>
      <c r="K382" s="148"/>
      <c r="L382" s="35"/>
      <c r="M382" s="149" t="s">
        <v>3</v>
      </c>
      <c r="N382" s="150" t="s">
        <v>43</v>
      </c>
      <c r="O382" s="55"/>
      <c r="P382" s="151">
        <f>O382*H382</f>
        <v>0</v>
      </c>
      <c r="Q382" s="151">
        <v>0.00268</v>
      </c>
      <c r="R382" s="151">
        <f>Q382*H382</f>
        <v>0.8368702</v>
      </c>
      <c r="S382" s="151">
        <v>0</v>
      </c>
      <c r="T382" s="15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3" t="s">
        <v>160</v>
      </c>
      <c r="AT382" s="153" t="s">
        <v>147</v>
      </c>
      <c r="AU382" s="153" t="s">
        <v>82</v>
      </c>
      <c r="AY382" s="19" t="s">
        <v>144</v>
      </c>
      <c r="BE382" s="154">
        <f>IF(N382="základní",J382,0)</f>
        <v>0</v>
      </c>
      <c r="BF382" s="154">
        <f>IF(N382="snížená",J382,0)</f>
        <v>0</v>
      </c>
      <c r="BG382" s="154">
        <f>IF(N382="zákl. přenesená",J382,0)</f>
        <v>0</v>
      </c>
      <c r="BH382" s="154">
        <f>IF(N382="sníž. přenesená",J382,0)</f>
        <v>0</v>
      </c>
      <c r="BI382" s="154">
        <f>IF(N382="nulová",J382,0)</f>
        <v>0</v>
      </c>
      <c r="BJ382" s="19" t="s">
        <v>80</v>
      </c>
      <c r="BK382" s="154">
        <f>ROUND(I382*H382,2)</f>
        <v>0</v>
      </c>
      <c r="BL382" s="19" t="s">
        <v>160</v>
      </c>
      <c r="BM382" s="153" t="s">
        <v>692</v>
      </c>
    </row>
    <row r="383" spans="2:51" s="13" customFormat="1" ht="12">
      <c r="B383" s="160"/>
      <c r="D383" s="161" t="s">
        <v>221</v>
      </c>
      <c r="E383" s="162" t="s">
        <v>3</v>
      </c>
      <c r="F383" s="163" t="s">
        <v>693</v>
      </c>
      <c r="H383" s="164">
        <v>377.05</v>
      </c>
      <c r="I383" s="165"/>
      <c r="L383" s="160"/>
      <c r="M383" s="166"/>
      <c r="N383" s="167"/>
      <c r="O383" s="167"/>
      <c r="P383" s="167"/>
      <c r="Q383" s="167"/>
      <c r="R383" s="167"/>
      <c r="S383" s="167"/>
      <c r="T383" s="168"/>
      <c r="AT383" s="162" t="s">
        <v>221</v>
      </c>
      <c r="AU383" s="162" t="s">
        <v>82</v>
      </c>
      <c r="AV383" s="13" t="s">
        <v>82</v>
      </c>
      <c r="AW383" s="13" t="s">
        <v>33</v>
      </c>
      <c r="AX383" s="13" t="s">
        <v>72</v>
      </c>
      <c r="AY383" s="162" t="s">
        <v>144</v>
      </c>
    </row>
    <row r="384" spans="2:51" s="16" customFormat="1" ht="12">
      <c r="B384" s="185"/>
      <c r="D384" s="161" t="s">
        <v>221</v>
      </c>
      <c r="E384" s="186" t="s">
        <v>3</v>
      </c>
      <c r="F384" s="187" t="s">
        <v>590</v>
      </c>
      <c r="H384" s="186" t="s">
        <v>3</v>
      </c>
      <c r="I384" s="188"/>
      <c r="L384" s="185"/>
      <c r="M384" s="189"/>
      <c r="N384" s="190"/>
      <c r="O384" s="190"/>
      <c r="P384" s="190"/>
      <c r="Q384" s="190"/>
      <c r="R384" s="190"/>
      <c r="S384" s="190"/>
      <c r="T384" s="191"/>
      <c r="AT384" s="186" t="s">
        <v>221</v>
      </c>
      <c r="AU384" s="186" t="s">
        <v>82</v>
      </c>
      <c r="AV384" s="16" t="s">
        <v>80</v>
      </c>
      <c r="AW384" s="16" t="s">
        <v>33</v>
      </c>
      <c r="AX384" s="16" t="s">
        <v>72</v>
      </c>
      <c r="AY384" s="186" t="s">
        <v>144</v>
      </c>
    </row>
    <row r="385" spans="2:51" s="13" customFormat="1" ht="12">
      <c r="B385" s="160"/>
      <c r="D385" s="161" t="s">
        <v>221</v>
      </c>
      <c r="E385" s="162" t="s">
        <v>3</v>
      </c>
      <c r="F385" s="163" t="s">
        <v>694</v>
      </c>
      <c r="H385" s="164">
        <v>32.29</v>
      </c>
      <c r="I385" s="165"/>
      <c r="L385" s="160"/>
      <c r="M385" s="166"/>
      <c r="N385" s="167"/>
      <c r="O385" s="167"/>
      <c r="P385" s="167"/>
      <c r="Q385" s="167"/>
      <c r="R385" s="167"/>
      <c r="S385" s="167"/>
      <c r="T385" s="168"/>
      <c r="AT385" s="162" t="s">
        <v>221</v>
      </c>
      <c r="AU385" s="162" t="s">
        <v>82</v>
      </c>
      <c r="AV385" s="13" t="s">
        <v>82</v>
      </c>
      <c r="AW385" s="13" t="s">
        <v>33</v>
      </c>
      <c r="AX385" s="13" t="s">
        <v>72</v>
      </c>
      <c r="AY385" s="162" t="s">
        <v>144</v>
      </c>
    </row>
    <row r="386" spans="2:51" s="16" customFormat="1" ht="12">
      <c r="B386" s="185"/>
      <c r="D386" s="161" t="s">
        <v>221</v>
      </c>
      <c r="E386" s="186" t="s">
        <v>3</v>
      </c>
      <c r="F386" s="187" t="s">
        <v>593</v>
      </c>
      <c r="H386" s="186" t="s">
        <v>3</v>
      </c>
      <c r="I386" s="188"/>
      <c r="L386" s="185"/>
      <c r="M386" s="189"/>
      <c r="N386" s="190"/>
      <c r="O386" s="190"/>
      <c r="P386" s="190"/>
      <c r="Q386" s="190"/>
      <c r="R386" s="190"/>
      <c r="S386" s="190"/>
      <c r="T386" s="191"/>
      <c r="AT386" s="186" t="s">
        <v>221</v>
      </c>
      <c r="AU386" s="186" t="s">
        <v>82</v>
      </c>
      <c r="AV386" s="16" t="s">
        <v>80</v>
      </c>
      <c r="AW386" s="16" t="s">
        <v>33</v>
      </c>
      <c r="AX386" s="16" t="s">
        <v>72</v>
      </c>
      <c r="AY386" s="186" t="s">
        <v>144</v>
      </c>
    </row>
    <row r="387" spans="2:51" s="13" customFormat="1" ht="12">
      <c r="B387" s="160"/>
      <c r="D387" s="161" t="s">
        <v>221</v>
      </c>
      <c r="E387" s="162" t="s">
        <v>3</v>
      </c>
      <c r="F387" s="163" t="s">
        <v>376</v>
      </c>
      <c r="H387" s="164">
        <v>-97.075</v>
      </c>
      <c r="I387" s="165"/>
      <c r="L387" s="160"/>
      <c r="M387" s="166"/>
      <c r="N387" s="167"/>
      <c r="O387" s="167"/>
      <c r="P387" s="167"/>
      <c r="Q387" s="167"/>
      <c r="R387" s="167"/>
      <c r="S387" s="167"/>
      <c r="T387" s="168"/>
      <c r="AT387" s="162" t="s">
        <v>221</v>
      </c>
      <c r="AU387" s="162" t="s">
        <v>82</v>
      </c>
      <c r="AV387" s="13" t="s">
        <v>82</v>
      </c>
      <c r="AW387" s="13" t="s">
        <v>33</v>
      </c>
      <c r="AX387" s="13" t="s">
        <v>72</v>
      </c>
      <c r="AY387" s="162" t="s">
        <v>144</v>
      </c>
    </row>
    <row r="388" spans="2:51" s="14" customFormat="1" ht="12">
      <c r="B388" s="169"/>
      <c r="D388" s="161" t="s">
        <v>221</v>
      </c>
      <c r="E388" s="170" t="s">
        <v>3</v>
      </c>
      <c r="F388" s="171" t="s">
        <v>234</v>
      </c>
      <c r="H388" s="172">
        <v>312.26500000000004</v>
      </c>
      <c r="I388" s="173"/>
      <c r="L388" s="169"/>
      <c r="M388" s="174"/>
      <c r="N388" s="175"/>
      <c r="O388" s="175"/>
      <c r="P388" s="175"/>
      <c r="Q388" s="175"/>
      <c r="R388" s="175"/>
      <c r="S388" s="175"/>
      <c r="T388" s="176"/>
      <c r="AT388" s="170" t="s">
        <v>221</v>
      </c>
      <c r="AU388" s="170" t="s">
        <v>82</v>
      </c>
      <c r="AV388" s="14" t="s">
        <v>160</v>
      </c>
      <c r="AW388" s="14" t="s">
        <v>33</v>
      </c>
      <c r="AX388" s="14" t="s">
        <v>80</v>
      </c>
      <c r="AY388" s="170" t="s">
        <v>144</v>
      </c>
    </row>
    <row r="389" spans="1:65" s="2" customFormat="1" ht="33" customHeight="1">
      <c r="A389" s="34"/>
      <c r="B389" s="140"/>
      <c r="C389" s="141" t="s">
        <v>695</v>
      </c>
      <c r="D389" s="141" t="s">
        <v>147</v>
      </c>
      <c r="E389" s="142" t="s">
        <v>696</v>
      </c>
      <c r="F389" s="143" t="s">
        <v>697</v>
      </c>
      <c r="G389" s="144" t="s">
        <v>219</v>
      </c>
      <c r="H389" s="145">
        <v>7.8</v>
      </c>
      <c r="I389" s="146"/>
      <c r="J389" s="147">
        <f>ROUND(I389*H389,2)</f>
        <v>0</v>
      </c>
      <c r="K389" s="148"/>
      <c r="L389" s="35"/>
      <c r="M389" s="149" t="s">
        <v>3</v>
      </c>
      <c r="N389" s="150" t="s">
        <v>43</v>
      </c>
      <c r="O389" s="55"/>
      <c r="P389" s="151">
        <f>O389*H389</f>
        <v>0</v>
      </c>
      <c r="Q389" s="151">
        <v>0.00268</v>
      </c>
      <c r="R389" s="151">
        <f>Q389*H389</f>
        <v>0.020904</v>
      </c>
      <c r="S389" s="151">
        <v>0</v>
      </c>
      <c r="T389" s="152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3" t="s">
        <v>160</v>
      </c>
      <c r="AT389" s="153" t="s">
        <v>147</v>
      </c>
      <c r="AU389" s="153" t="s">
        <v>82</v>
      </c>
      <c r="AY389" s="19" t="s">
        <v>144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9" t="s">
        <v>80</v>
      </c>
      <c r="BK389" s="154">
        <f>ROUND(I389*H389,2)</f>
        <v>0</v>
      </c>
      <c r="BL389" s="19" t="s">
        <v>160</v>
      </c>
      <c r="BM389" s="153" t="s">
        <v>698</v>
      </c>
    </row>
    <row r="390" spans="2:51" s="13" customFormat="1" ht="12">
      <c r="B390" s="160"/>
      <c r="D390" s="161" t="s">
        <v>221</v>
      </c>
      <c r="E390" s="162" t="s">
        <v>3</v>
      </c>
      <c r="F390" s="163" t="s">
        <v>699</v>
      </c>
      <c r="H390" s="164">
        <v>7.8</v>
      </c>
      <c r="I390" s="165"/>
      <c r="L390" s="160"/>
      <c r="M390" s="166"/>
      <c r="N390" s="167"/>
      <c r="O390" s="167"/>
      <c r="P390" s="167"/>
      <c r="Q390" s="167"/>
      <c r="R390" s="167"/>
      <c r="S390" s="167"/>
      <c r="T390" s="168"/>
      <c r="AT390" s="162" t="s">
        <v>221</v>
      </c>
      <c r="AU390" s="162" t="s">
        <v>82</v>
      </c>
      <c r="AV390" s="13" t="s">
        <v>82</v>
      </c>
      <c r="AW390" s="13" t="s">
        <v>33</v>
      </c>
      <c r="AX390" s="13" t="s">
        <v>80</v>
      </c>
      <c r="AY390" s="162" t="s">
        <v>144</v>
      </c>
    </row>
    <row r="391" spans="1:65" s="2" customFormat="1" ht="21.75" customHeight="1">
      <c r="A391" s="34"/>
      <c r="B391" s="140"/>
      <c r="C391" s="141" t="s">
        <v>700</v>
      </c>
      <c r="D391" s="141" t="s">
        <v>147</v>
      </c>
      <c r="E391" s="142" t="s">
        <v>701</v>
      </c>
      <c r="F391" s="143" t="s">
        <v>702</v>
      </c>
      <c r="G391" s="144" t="s">
        <v>219</v>
      </c>
      <c r="H391" s="145">
        <v>194.15</v>
      </c>
      <c r="I391" s="146"/>
      <c r="J391" s="147">
        <f>ROUND(I391*H391,2)</f>
        <v>0</v>
      </c>
      <c r="K391" s="148"/>
      <c r="L391" s="35"/>
      <c r="M391" s="149" t="s">
        <v>3</v>
      </c>
      <c r="N391" s="150" t="s">
        <v>43</v>
      </c>
      <c r="O391" s="55"/>
      <c r="P391" s="151">
        <f>O391*H391</f>
        <v>0</v>
      </c>
      <c r="Q391" s="151">
        <v>0</v>
      </c>
      <c r="R391" s="151">
        <f>Q391*H391</f>
        <v>0</v>
      </c>
      <c r="S391" s="151">
        <v>0</v>
      </c>
      <c r="T391" s="152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53" t="s">
        <v>160</v>
      </c>
      <c r="AT391" s="153" t="s">
        <v>147</v>
      </c>
      <c r="AU391" s="153" t="s">
        <v>82</v>
      </c>
      <c r="AY391" s="19" t="s">
        <v>144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9" t="s">
        <v>80</v>
      </c>
      <c r="BK391" s="154">
        <f>ROUND(I391*H391,2)</f>
        <v>0</v>
      </c>
      <c r="BL391" s="19" t="s">
        <v>160</v>
      </c>
      <c r="BM391" s="153" t="s">
        <v>703</v>
      </c>
    </row>
    <row r="392" spans="2:51" s="16" customFormat="1" ht="12">
      <c r="B392" s="185"/>
      <c r="D392" s="161" t="s">
        <v>221</v>
      </c>
      <c r="E392" s="186" t="s">
        <v>3</v>
      </c>
      <c r="F392" s="187" t="s">
        <v>644</v>
      </c>
      <c r="H392" s="186" t="s">
        <v>3</v>
      </c>
      <c r="I392" s="188"/>
      <c r="L392" s="185"/>
      <c r="M392" s="189"/>
      <c r="N392" s="190"/>
      <c r="O392" s="190"/>
      <c r="P392" s="190"/>
      <c r="Q392" s="190"/>
      <c r="R392" s="190"/>
      <c r="S392" s="190"/>
      <c r="T392" s="191"/>
      <c r="AT392" s="186" t="s">
        <v>221</v>
      </c>
      <c r="AU392" s="186" t="s">
        <v>82</v>
      </c>
      <c r="AV392" s="16" t="s">
        <v>80</v>
      </c>
      <c r="AW392" s="16" t="s">
        <v>33</v>
      </c>
      <c r="AX392" s="16" t="s">
        <v>72</v>
      </c>
      <c r="AY392" s="186" t="s">
        <v>144</v>
      </c>
    </row>
    <row r="393" spans="2:51" s="13" customFormat="1" ht="12">
      <c r="B393" s="160"/>
      <c r="D393" s="161" t="s">
        <v>221</v>
      </c>
      <c r="E393" s="162" t="s">
        <v>3</v>
      </c>
      <c r="F393" s="163" t="s">
        <v>704</v>
      </c>
      <c r="H393" s="164">
        <v>194.15</v>
      </c>
      <c r="I393" s="165"/>
      <c r="L393" s="160"/>
      <c r="M393" s="166"/>
      <c r="N393" s="167"/>
      <c r="O393" s="167"/>
      <c r="P393" s="167"/>
      <c r="Q393" s="167"/>
      <c r="R393" s="167"/>
      <c r="S393" s="167"/>
      <c r="T393" s="168"/>
      <c r="AT393" s="162" t="s">
        <v>221</v>
      </c>
      <c r="AU393" s="162" t="s">
        <v>82</v>
      </c>
      <c r="AV393" s="13" t="s">
        <v>82</v>
      </c>
      <c r="AW393" s="13" t="s">
        <v>33</v>
      </c>
      <c r="AX393" s="13" t="s">
        <v>80</v>
      </c>
      <c r="AY393" s="162" t="s">
        <v>144</v>
      </c>
    </row>
    <row r="394" spans="1:65" s="2" customFormat="1" ht="21.75" customHeight="1">
      <c r="A394" s="34"/>
      <c r="B394" s="140"/>
      <c r="C394" s="141" t="s">
        <v>705</v>
      </c>
      <c r="D394" s="141" t="s">
        <v>147</v>
      </c>
      <c r="E394" s="142" t="s">
        <v>706</v>
      </c>
      <c r="F394" s="143" t="s">
        <v>707</v>
      </c>
      <c r="G394" s="144" t="s">
        <v>225</v>
      </c>
      <c r="H394" s="145">
        <v>21.042</v>
      </c>
      <c r="I394" s="146"/>
      <c r="J394" s="147">
        <f>ROUND(I394*H394,2)</f>
        <v>0</v>
      </c>
      <c r="K394" s="148"/>
      <c r="L394" s="35"/>
      <c r="M394" s="149" t="s">
        <v>3</v>
      </c>
      <c r="N394" s="150" t="s">
        <v>43</v>
      </c>
      <c r="O394" s="55"/>
      <c r="P394" s="151">
        <f>O394*H394</f>
        <v>0</v>
      </c>
      <c r="Q394" s="151">
        <v>2.45329</v>
      </c>
      <c r="R394" s="151">
        <f>Q394*H394</f>
        <v>51.622128180000004</v>
      </c>
      <c r="S394" s="151">
        <v>0</v>
      </c>
      <c r="T394" s="15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53" t="s">
        <v>160</v>
      </c>
      <c r="AT394" s="153" t="s">
        <v>147</v>
      </c>
      <c r="AU394" s="153" t="s">
        <v>82</v>
      </c>
      <c r="AY394" s="19" t="s">
        <v>144</v>
      </c>
      <c r="BE394" s="154">
        <f>IF(N394="základní",J394,0)</f>
        <v>0</v>
      </c>
      <c r="BF394" s="154">
        <f>IF(N394="snížená",J394,0)</f>
        <v>0</v>
      </c>
      <c r="BG394" s="154">
        <f>IF(N394="zákl. přenesená",J394,0)</f>
        <v>0</v>
      </c>
      <c r="BH394" s="154">
        <f>IF(N394="sníž. přenesená",J394,0)</f>
        <v>0</v>
      </c>
      <c r="BI394" s="154">
        <f>IF(N394="nulová",J394,0)</f>
        <v>0</v>
      </c>
      <c r="BJ394" s="19" t="s">
        <v>80</v>
      </c>
      <c r="BK394" s="154">
        <f>ROUND(I394*H394,2)</f>
        <v>0</v>
      </c>
      <c r="BL394" s="19" t="s">
        <v>160</v>
      </c>
      <c r="BM394" s="153" t="s">
        <v>708</v>
      </c>
    </row>
    <row r="395" spans="2:51" s="13" customFormat="1" ht="12">
      <c r="B395" s="160"/>
      <c r="D395" s="161" t="s">
        <v>221</v>
      </c>
      <c r="E395" s="162" t="s">
        <v>3</v>
      </c>
      <c r="F395" s="163" t="s">
        <v>709</v>
      </c>
      <c r="H395" s="164">
        <v>21.042</v>
      </c>
      <c r="I395" s="165"/>
      <c r="L395" s="160"/>
      <c r="M395" s="166"/>
      <c r="N395" s="167"/>
      <c r="O395" s="167"/>
      <c r="P395" s="167"/>
      <c r="Q395" s="167"/>
      <c r="R395" s="167"/>
      <c r="S395" s="167"/>
      <c r="T395" s="168"/>
      <c r="AT395" s="162" t="s">
        <v>221</v>
      </c>
      <c r="AU395" s="162" t="s">
        <v>82</v>
      </c>
      <c r="AV395" s="13" t="s">
        <v>82</v>
      </c>
      <c r="AW395" s="13" t="s">
        <v>33</v>
      </c>
      <c r="AX395" s="13" t="s">
        <v>80</v>
      </c>
      <c r="AY395" s="162" t="s">
        <v>144</v>
      </c>
    </row>
    <row r="396" spans="1:65" s="2" customFormat="1" ht="21.75" customHeight="1">
      <c r="A396" s="34"/>
      <c r="B396" s="140"/>
      <c r="C396" s="141" t="s">
        <v>710</v>
      </c>
      <c r="D396" s="141" t="s">
        <v>147</v>
      </c>
      <c r="E396" s="142" t="s">
        <v>711</v>
      </c>
      <c r="F396" s="143" t="s">
        <v>712</v>
      </c>
      <c r="G396" s="144" t="s">
        <v>225</v>
      </c>
      <c r="H396" s="145">
        <v>21.042</v>
      </c>
      <c r="I396" s="146"/>
      <c r="J396" s="147">
        <f>ROUND(I396*H396,2)</f>
        <v>0</v>
      </c>
      <c r="K396" s="148"/>
      <c r="L396" s="35"/>
      <c r="M396" s="149" t="s">
        <v>3</v>
      </c>
      <c r="N396" s="150" t="s">
        <v>43</v>
      </c>
      <c r="O396" s="55"/>
      <c r="P396" s="151">
        <f>O396*H396</f>
        <v>0</v>
      </c>
      <c r="Q396" s="151">
        <v>0</v>
      </c>
      <c r="R396" s="151">
        <f>Q396*H396</f>
        <v>0</v>
      </c>
      <c r="S396" s="151">
        <v>0</v>
      </c>
      <c r="T396" s="152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3" t="s">
        <v>160</v>
      </c>
      <c r="AT396" s="153" t="s">
        <v>147</v>
      </c>
      <c r="AU396" s="153" t="s">
        <v>82</v>
      </c>
      <c r="AY396" s="19" t="s">
        <v>144</v>
      </c>
      <c r="BE396" s="154">
        <f>IF(N396="základní",J396,0)</f>
        <v>0</v>
      </c>
      <c r="BF396" s="154">
        <f>IF(N396="snížená",J396,0)</f>
        <v>0</v>
      </c>
      <c r="BG396" s="154">
        <f>IF(N396="zákl. přenesená",J396,0)</f>
        <v>0</v>
      </c>
      <c r="BH396" s="154">
        <f>IF(N396="sníž. přenesená",J396,0)</f>
        <v>0</v>
      </c>
      <c r="BI396" s="154">
        <f>IF(N396="nulová",J396,0)</f>
        <v>0</v>
      </c>
      <c r="BJ396" s="19" t="s">
        <v>80</v>
      </c>
      <c r="BK396" s="154">
        <f>ROUND(I396*H396,2)</f>
        <v>0</v>
      </c>
      <c r="BL396" s="19" t="s">
        <v>160</v>
      </c>
      <c r="BM396" s="153" t="s">
        <v>713</v>
      </c>
    </row>
    <row r="397" spans="1:65" s="2" customFormat="1" ht="21.75" customHeight="1">
      <c r="A397" s="34"/>
      <c r="B397" s="140"/>
      <c r="C397" s="141" t="s">
        <v>714</v>
      </c>
      <c r="D397" s="141" t="s">
        <v>147</v>
      </c>
      <c r="E397" s="142" t="s">
        <v>715</v>
      </c>
      <c r="F397" s="143" t="s">
        <v>716</v>
      </c>
      <c r="G397" s="144" t="s">
        <v>225</v>
      </c>
      <c r="H397" s="145">
        <v>21.042</v>
      </c>
      <c r="I397" s="146"/>
      <c r="J397" s="147">
        <f>ROUND(I397*H397,2)</f>
        <v>0</v>
      </c>
      <c r="K397" s="148"/>
      <c r="L397" s="35"/>
      <c r="M397" s="149" t="s">
        <v>3</v>
      </c>
      <c r="N397" s="150" t="s">
        <v>43</v>
      </c>
      <c r="O397" s="55"/>
      <c r="P397" s="151">
        <f>O397*H397</f>
        <v>0</v>
      </c>
      <c r="Q397" s="151">
        <v>0.0202</v>
      </c>
      <c r="R397" s="151">
        <f>Q397*H397</f>
        <v>0.4250484</v>
      </c>
      <c r="S397" s="151">
        <v>0</v>
      </c>
      <c r="T397" s="15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3" t="s">
        <v>160</v>
      </c>
      <c r="AT397" s="153" t="s">
        <v>147</v>
      </c>
      <c r="AU397" s="153" t="s">
        <v>82</v>
      </c>
      <c r="AY397" s="19" t="s">
        <v>144</v>
      </c>
      <c r="BE397" s="154">
        <f>IF(N397="základní",J397,0)</f>
        <v>0</v>
      </c>
      <c r="BF397" s="154">
        <f>IF(N397="snížená",J397,0)</f>
        <v>0</v>
      </c>
      <c r="BG397" s="154">
        <f>IF(N397="zákl. přenesená",J397,0)</f>
        <v>0</v>
      </c>
      <c r="BH397" s="154">
        <f>IF(N397="sníž. přenesená",J397,0)</f>
        <v>0</v>
      </c>
      <c r="BI397" s="154">
        <f>IF(N397="nulová",J397,0)</f>
        <v>0</v>
      </c>
      <c r="BJ397" s="19" t="s">
        <v>80</v>
      </c>
      <c r="BK397" s="154">
        <f>ROUND(I397*H397,2)</f>
        <v>0</v>
      </c>
      <c r="BL397" s="19" t="s">
        <v>160</v>
      </c>
      <c r="BM397" s="153" t="s">
        <v>717</v>
      </c>
    </row>
    <row r="398" spans="1:65" s="2" customFormat="1" ht="16.5" customHeight="1">
      <c r="A398" s="34"/>
      <c r="B398" s="140"/>
      <c r="C398" s="141" t="s">
        <v>718</v>
      </c>
      <c r="D398" s="141" t="s">
        <v>147</v>
      </c>
      <c r="E398" s="142" t="s">
        <v>719</v>
      </c>
      <c r="F398" s="143" t="s">
        <v>720</v>
      </c>
      <c r="G398" s="144" t="s">
        <v>337</v>
      </c>
      <c r="H398" s="145">
        <v>4</v>
      </c>
      <c r="I398" s="146"/>
      <c r="J398" s="147">
        <f>ROUND(I398*H398,2)</f>
        <v>0</v>
      </c>
      <c r="K398" s="148"/>
      <c r="L398" s="35"/>
      <c r="M398" s="149" t="s">
        <v>3</v>
      </c>
      <c r="N398" s="150" t="s">
        <v>43</v>
      </c>
      <c r="O398" s="55"/>
      <c r="P398" s="151">
        <f>O398*H398</f>
        <v>0</v>
      </c>
      <c r="Q398" s="151">
        <v>0</v>
      </c>
      <c r="R398" s="151">
        <f>Q398*H398</f>
        <v>0</v>
      </c>
      <c r="S398" s="151">
        <v>0</v>
      </c>
      <c r="T398" s="152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53" t="s">
        <v>160</v>
      </c>
      <c r="AT398" s="153" t="s">
        <v>147</v>
      </c>
      <c r="AU398" s="153" t="s">
        <v>82</v>
      </c>
      <c r="AY398" s="19" t="s">
        <v>144</v>
      </c>
      <c r="BE398" s="154">
        <f>IF(N398="základní",J398,0)</f>
        <v>0</v>
      </c>
      <c r="BF398" s="154">
        <f>IF(N398="snížená",J398,0)</f>
        <v>0</v>
      </c>
      <c r="BG398" s="154">
        <f>IF(N398="zákl. přenesená",J398,0)</f>
        <v>0</v>
      </c>
      <c r="BH398" s="154">
        <f>IF(N398="sníž. přenesená",J398,0)</f>
        <v>0</v>
      </c>
      <c r="BI398" s="154">
        <f>IF(N398="nulová",J398,0)</f>
        <v>0</v>
      </c>
      <c r="BJ398" s="19" t="s">
        <v>80</v>
      </c>
      <c r="BK398" s="154">
        <f>ROUND(I398*H398,2)</f>
        <v>0</v>
      </c>
      <c r="BL398" s="19" t="s">
        <v>160</v>
      </c>
      <c r="BM398" s="153" t="s">
        <v>721</v>
      </c>
    </row>
    <row r="399" spans="2:51" s="16" customFormat="1" ht="12">
      <c r="B399" s="185"/>
      <c r="D399" s="161" t="s">
        <v>221</v>
      </c>
      <c r="E399" s="186" t="s">
        <v>3</v>
      </c>
      <c r="F399" s="187" t="s">
        <v>722</v>
      </c>
      <c r="H399" s="186" t="s">
        <v>3</v>
      </c>
      <c r="I399" s="188"/>
      <c r="L399" s="185"/>
      <c r="M399" s="189"/>
      <c r="N399" s="190"/>
      <c r="O399" s="190"/>
      <c r="P399" s="190"/>
      <c r="Q399" s="190"/>
      <c r="R399" s="190"/>
      <c r="S399" s="190"/>
      <c r="T399" s="191"/>
      <c r="AT399" s="186" t="s">
        <v>221</v>
      </c>
      <c r="AU399" s="186" t="s">
        <v>82</v>
      </c>
      <c r="AV399" s="16" t="s">
        <v>80</v>
      </c>
      <c r="AW399" s="16" t="s">
        <v>33</v>
      </c>
      <c r="AX399" s="16" t="s">
        <v>72</v>
      </c>
      <c r="AY399" s="186" t="s">
        <v>144</v>
      </c>
    </row>
    <row r="400" spans="2:51" s="13" customFormat="1" ht="12">
      <c r="B400" s="160"/>
      <c r="D400" s="161" t="s">
        <v>221</v>
      </c>
      <c r="E400" s="162" t="s">
        <v>3</v>
      </c>
      <c r="F400" s="163" t="s">
        <v>723</v>
      </c>
      <c r="H400" s="164">
        <v>4</v>
      </c>
      <c r="I400" s="165"/>
      <c r="L400" s="160"/>
      <c r="M400" s="166"/>
      <c r="N400" s="167"/>
      <c r="O400" s="167"/>
      <c r="P400" s="167"/>
      <c r="Q400" s="167"/>
      <c r="R400" s="167"/>
      <c r="S400" s="167"/>
      <c r="T400" s="168"/>
      <c r="AT400" s="162" t="s">
        <v>221</v>
      </c>
      <c r="AU400" s="162" t="s">
        <v>82</v>
      </c>
      <c r="AV400" s="13" t="s">
        <v>82</v>
      </c>
      <c r="AW400" s="13" t="s">
        <v>33</v>
      </c>
      <c r="AX400" s="13" t="s">
        <v>80</v>
      </c>
      <c r="AY400" s="162" t="s">
        <v>144</v>
      </c>
    </row>
    <row r="401" spans="1:65" s="2" customFormat="1" ht="21.75" customHeight="1">
      <c r="A401" s="34"/>
      <c r="B401" s="140"/>
      <c r="C401" s="141" t="s">
        <v>724</v>
      </c>
      <c r="D401" s="141" t="s">
        <v>147</v>
      </c>
      <c r="E401" s="142" t="s">
        <v>725</v>
      </c>
      <c r="F401" s="143" t="s">
        <v>726</v>
      </c>
      <c r="G401" s="144" t="s">
        <v>409</v>
      </c>
      <c r="H401" s="145">
        <v>301.95</v>
      </c>
      <c r="I401" s="146"/>
      <c r="J401" s="147">
        <f>ROUND(I401*H401,2)</f>
        <v>0</v>
      </c>
      <c r="K401" s="148"/>
      <c r="L401" s="35"/>
      <c r="M401" s="149" t="s">
        <v>3</v>
      </c>
      <c r="N401" s="150" t="s">
        <v>43</v>
      </c>
      <c r="O401" s="55"/>
      <c r="P401" s="151">
        <f>O401*H401</f>
        <v>0</v>
      </c>
      <c r="Q401" s="151">
        <v>2E-05</v>
      </c>
      <c r="R401" s="151">
        <f>Q401*H401</f>
        <v>0.006039</v>
      </c>
      <c r="S401" s="151">
        <v>0</v>
      </c>
      <c r="T401" s="152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3" t="s">
        <v>160</v>
      </c>
      <c r="AT401" s="153" t="s">
        <v>147</v>
      </c>
      <c r="AU401" s="153" t="s">
        <v>82</v>
      </c>
      <c r="AY401" s="19" t="s">
        <v>144</v>
      </c>
      <c r="BE401" s="154">
        <f>IF(N401="základní",J401,0)</f>
        <v>0</v>
      </c>
      <c r="BF401" s="154">
        <f>IF(N401="snížená",J401,0)</f>
        <v>0</v>
      </c>
      <c r="BG401" s="154">
        <f>IF(N401="zákl. přenesená",J401,0)</f>
        <v>0</v>
      </c>
      <c r="BH401" s="154">
        <f>IF(N401="sníž. přenesená",J401,0)</f>
        <v>0</v>
      </c>
      <c r="BI401" s="154">
        <f>IF(N401="nulová",J401,0)</f>
        <v>0</v>
      </c>
      <c r="BJ401" s="19" t="s">
        <v>80</v>
      </c>
      <c r="BK401" s="154">
        <f>ROUND(I401*H401,2)</f>
        <v>0</v>
      </c>
      <c r="BL401" s="19" t="s">
        <v>160</v>
      </c>
      <c r="BM401" s="153" t="s">
        <v>727</v>
      </c>
    </row>
    <row r="402" spans="2:51" s="16" customFormat="1" ht="12">
      <c r="B402" s="185"/>
      <c r="D402" s="161" t="s">
        <v>221</v>
      </c>
      <c r="E402" s="186" t="s">
        <v>3</v>
      </c>
      <c r="F402" s="187" t="s">
        <v>586</v>
      </c>
      <c r="H402" s="186" t="s">
        <v>3</v>
      </c>
      <c r="I402" s="188"/>
      <c r="L402" s="185"/>
      <c r="M402" s="189"/>
      <c r="N402" s="190"/>
      <c r="O402" s="190"/>
      <c r="P402" s="190"/>
      <c r="Q402" s="190"/>
      <c r="R402" s="190"/>
      <c r="S402" s="190"/>
      <c r="T402" s="191"/>
      <c r="AT402" s="186" t="s">
        <v>221</v>
      </c>
      <c r="AU402" s="186" t="s">
        <v>82</v>
      </c>
      <c r="AV402" s="16" t="s">
        <v>80</v>
      </c>
      <c r="AW402" s="16" t="s">
        <v>33</v>
      </c>
      <c r="AX402" s="16" t="s">
        <v>72</v>
      </c>
      <c r="AY402" s="186" t="s">
        <v>144</v>
      </c>
    </row>
    <row r="403" spans="2:51" s="13" customFormat="1" ht="22.5">
      <c r="B403" s="160"/>
      <c r="D403" s="161" t="s">
        <v>221</v>
      </c>
      <c r="E403" s="162" t="s">
        <v>3</v>
      </c>
      <c r="F403" s="163" t="s">
        <v>728</v>
      </c>
      <c r="H403" s="164">
        <v>244.05</v>
      </c>
      <c r="I403" s="165"/>
      <c r="L403" s="160"/>
      <c r="M403" s="166"/>
      <c r="N403" s="167"/>
      <c r="O403" s="167"/>
      <c r="P403" s="167"/>
      <c r="Q403" s="167"/>
      <c r="R403" s="167"/>
      <c r="S403" s="167"/>
      <c r="T403" s="168"/>
      <c r="AT403" s="162" t="s">
        <v>221</v>
      </c>
      <c r="AU403" s="162" t="s">
        <v>82</v>
      </c>
      <c r="AV403" s="13" t="s">
        <v>82</v>
      </c>
      <c r="AW403" s="13" t="s">
        <v>33</v>
      </c>
      <c r="AX403" s="13" t="s">
        <v>72</v>
      </c>
      <c r="AY403" s="162" t="s">
        <v>144</v>
      </c>
    </row>
    <row r="404" spans="2:51" s="13" customFormat="1" ht="12">
      <c r="B404" s="160"/>
      <c r="D404" s="161" t="s">
        <v>221</v>
      </c>
      <c r="E404" s="162" t="s">
        <v>3</v>
      </c>
      <c r="F404" s="163" t="s">
        <v>729</v>
      </c>
      <c r="H404" s="164">
        <v>57.9</v>
      </c>
      <c r="I404" s="165"/>
      <c r="L404" s="160"/>
      <c r="M404" s="166"/>
      <c r="N404" s="167"/>
      <c r="O404" s="167"/>
      <c r="P404" s="167"/>
      <c r="Q404" s="167"/>
      <c r="R404" s="167"/>
      <c r="S404" s="167"/>
      <c r="T404" s="168"/>
      <c r="AT404" s="162" t="s">
        <v>221</v>
      </c>
      <c r="AU404" s="162" t="s">
        <v>82</v>
      </c>
      <c r="AV404" s="13" t="s">
        <v>82</v>
      </c>
      <c r="AW404" s="13" t="s">
        <v>33</v>
      </c>
      <c r="AX404" s="13" t="s">
        <v>72</v>
      </c>
      <c r="AY404" s="162" t="s">
        <v>144</v>
      </c>
    </row>
    <row r="405" spans="2:51" s="15" customFormat="1" ht="12">
      <c r="B405" s="177"/>
      <c r="D405" s="161" t="s">
        <v>221</v>
      </c>
      <c r="E405" s="178" t="s">
        <v>3</v>
      </c>
      <c r="F405" s="179" t="s">
        <v>245</v>
      </c>
      <c r="H405" s="180">
        <v>301.95</v>
      </c>
      <c r="I405" s="181"/>
      <c r="L405" s="177"/>
      <c r="M405" s="182"/>
      <c r="N405" s="183"/>
      <c r="O405" s="183"/>
      <c r="P405" s="183"/>
      <c r="Q405" s="183"/>
      <c r="R405" s="183"/>
      <c r="S405" s="183"/>
      <c r="T405" s="184"/>
      <c r="AT405" s="178" t="s">
        <v>221</v>
      </c>
      <c r="AU405" s="178" t="s">
        <v>82</v>
      </c>
      <c r="AV405" s="15" t="s">
        <v>156</v>
      </c>
      <c r="AW405" s="15" t="s">
        <v>33</v>
      </c>
      <c r="AX405" s="15" t="s">
        <v>80</v>
      </c>
      <c r="AY405" s="178" t="s">
        <v>144</v>
      </c>
    </row>
    <row r="406" spans="1:65" s="2" customFormat="1" ht="21.75" customHeight="1">
      <c r="A406" s="34"/>
      <c r="B406" s="140"/>
      <c r="C406" s="141" t="s">
        <v>730</v>
      </c>
      <c r="D406" s="141" t="s">
        <v>147</v>
      </c>
      <c r="E406" s="142" t="s">
        <v>731</v>
      </c>
      <c r="F406" s="143" t="s">
        <v>732</v>
      </c>
      <c r="G406" s="144" t="s">
        <v>219</v>
      </c>
      <c r="H406" s="145">
        <v>22.1</v>
      </c>
      <c r="I406" s="146"/>
      <c r="J406" s="147">
        <f>ROUND(I406*H406,2)</f>
        <v>0</v>
      </c>
      <c r="K406" s="148"/>
      <c r="L406" s="35"/>
      <c r="M406" s="149" t="s">
        <v>3</v>
      </c>
      <c r="N406" s="150" t="s">
        <v>43</v>
      </c>
      <c r="O406" s="55"/>
      <c r="P406" s="151">
        <f>O406*H406</f>
        <v>0</v>
      </c>
      <c r="Q406" s="151">
        <v>0.28362</v>
      </c>
      <c r="R406" s="151">
        <f>Q406*H406</f>
        <v>6.268002</v>
      </c>
      <c r="S406" s="151">
        <v>0</v>
      </c>
      <c r="T406" s="152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3" t="s">
        <v>160</v>
      </c>
      <c r="AT406" s="153" t="s">
        <v>147</v>
      </c>
      <c r="AU406" s="153" t="s">
        <v>82</v>
      </c>
      <c r="AY406" s="19" t="s">
        <v>144</v>
      </c>
      <c r="BE406" s="154">
        <f>IF(N406="základní",J406,0)</f>
        <v>0</v>
      </c>
      <c r="BF406" s="154">
        <f>IF(N406="snížená",J406,0)</f>
        <v>0</v>
      </c>
      <c r="BG406" s="154">
        <f>IF(N406="zákl. přenesená",J406,0)</f>
        <v>0</v>
      </c>
      <c r="BH406" s="154">
        <f>IF(N406="sníž. přenesená",J406,0)</f>
        <v>0</v>
      </c>
      <c r="BI406" s="154">
        <f>IF(N406="nulová",J406,0)</f>
        <v>0</v>
      </c>
      <c r="BJ406" s="19" t="s">
        <v>80</v>
      </c>
      <c r="BK406" s="154">
        <f>ROUND(I406*H406,2)</f>
        <v>0</v>
      </c>
      <c r="BL406" s="19" t="s">
        <v>160</v>
      </c>
      <c r="BM406" s="153" t="s">
        <v>733</v>
      </c>
    </row>
    <row r="407" spans="2:51" s="13" customFormat="1" ht="12">
      <c r="B407" s="160"/>
      <c r="D407" s="161" t="s">
        <v>221</v>
      </c>
      <c r="E407" s="162" t="s">
        <v>3</v>
      </c>
      <c r="F407" s="163" t="s">
        <v>734</v>
      </c>
      <c r="H407" s="164">
        <v>22.1</v>
      </c>
      <c r="I407" s="165"/>
      <c r="L407" s="160"/>
      <c r="M407" s="166"/>
      <c r="N407" s="167"/>
      <c r="O407" s="167"/>
      <c r="P407" s="167"/>
      <c r="Q407" s="167"/>
      <c r="R407" s="167"/>
      <c r="S407" s="167"/>
      <c r="T407" s="168"/>
      <c r="AT407" s="162" t="s">
        <v>221</v>
      </c>
      <c r="AU407" s="162" t="s">
        <v>82</v>
      </c>
      <c r="AV407" s="13" t="s">
        <v>82</v>
      </c>
      <c r="AW407" s="13" t="s">
        <v>33</v>
      </c>
      <c r="AX407" s="13" t="s">
        <v>80</v>
      </c>
      <c r="AY407" s="162" t="s">
        <v>144</v>
      </c>
    </row>
    <row r="408" spans="1:65" s="2" customFormat="1" ht="21.75" customHeight="1">
      <c r="A408" s="34"/>
      <c r="B408" s="140"/>
      <c r="C408" s="141" t="s">
        <v>735</v>
      </c>
      <c r="D408" s="141" t="s">
        <v>147</v>
      </c>
      <c r="E408" s="142" t="s">
        <v>736</v>
      </c>
      <c r="F408" s="143" t="s">
        <v>737</v>
      </c>
      <c r="G408" s="144" t="s">
        <v>337</v>
      </c>
      <c r="H408" s="145">
        <v>25</v>
      </c>
      <c r="I408" s="146"/>
      <c r="J408" s="147">
        <f>ROUND(I408*H408,2)</f>
        <v>0</v>
      </c>
      <c r="K408" s="148"/>
      <c r="L408" s="35"/>
      <c r="M408" s="149" t="s">
        <v>3</v>
      </c>
      <c r="N408" s="150" t="s">
        <v>43</v>
      </c>
      <c r="O408" s="55"/>
      <c r="P408" s="151">
        <f>O408*H408</f>
        <v>0</v>
      </c>
      <c r="Q408" s="151">
        <v>0.00048</v>
      </c>
      <c r="R408" s="151">
        <f>Q408*H408</f>
        <v>0.012</v>
      </c>
      <c r="S408" s="151">
        <v>0</v>
      </c>
      <c r="T408" s="152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53" t="s">
        <v>160</v>
      </c>
      <c r="AT408" s="153" t="s">
        <v>147</v>
      </c>
      <c r="AU408" s="153" t="s">
        <v>82</v>
      </c>
      <c r="AY408" s="19" t="s">
        <v>144</v>
      </c>
      <c r="BE408" s="154">
        <f>IF(N408="základní",J408,0)</f>
        <v>0</v>
      </c>
      <c r="BF408" s="154">
        <f>IF(N408="snížená",J408,0)</f>
        <v>0</v>
      </c>
      <c r="BG408" s="154">
        <f>IF(N408="zákl. přenesená",J408,0)</f>
        <v>0</v>
      </c>
      <c r="BH408" s="154">
        <f>IF(N408="sníž. přenesená",J408,0)</f>
        <v>0</v>
      </c>
      <c r="BI408" s="154">
        <f>IF(N408="nulová",J408,0)</f>
        <v>0</v>
      </c>
      <c r="BJ408" s="19" t="s">
        <v>80</v>
      </c>
      <c r="BK408" s="154">
        <f>ROUND(I408*H408,2)</f>
        <v>0</v>
      </c>
      <c r="BL408" s="19" t="s">
        <v>160</v>
      </c>
      <c r="BM408" s="153" t="s">
        <v>738</v>
      </c>
    </row>
    <row r="409" spans="2:51" s="13" customFormat="1" ht="12">
      <c r="B409" s="160"/>
      <c r="D409" s="161" t="s">
        <v>221</v>
      </c>
      <c r="E409" s="162" t="s">
        <v>3</v>
      </c>
      <c r="F409" s="163" t="s">
        <v>739</v>
      </c>
      <c r="H409" s="164">
        <v>25</v>
      </c>
      <c r="I409" s="165"/>
      <c r="L409" s="160"/>
      <c r="M409" s="166"/>
      <c r="N409" s="167"/>
      <c r="O409" s="167"/>
      <c r="P409" s="167"/>
      <c r="Q409" s="167"/>
      <c r="R409" s="167"/>
      <c r="S409" s="167"/>
      <c r="T409" s="168"/>
      <c r="AT409" s="162" t="s">
        <v>221</v>
      </c>
      <c r="AU409" s="162" t="s">
        <v>82</v>
      </c>
      <c r="AV409" s="13" t="s">
        <v>82</v>
      </c>
      <c r="AW409" s="13" t="s">
        <v>33</v>
      </c>
      <c r="AX409" s="13" t="s">
        <v>80</v>
      </c>
      <c r="AY409" s="162" t="s">
        <v>144</v>
      </c>
    </row>
    <row r="410" spans="1:65" s="2" customFormat="1" ht="16.5" customHeight="1">
      <c r="A410" s="34"/>
      <c r="B410" s="140"/>
      <c r="C410" s="192" t="s">
        <v>740</v>
      </c>
      <c r="D410" s="192" t="s">
        <v>280</v>
      </c>
      <c r="E410" s="193" t="s">
        <v>741</v>
      </c>
      <c r="F410" s="194" t="s">
        <v>742</v>
      </c>
      <c r="G410" s="195" t="s">
        <v>337</v>
      </c>
      <c r="H410" s="196">
        <v>5</v>
      </c>
      <c r="I410" s="197"/>
      <c r="J410" s="198">
        <f aca="true" t="shared" si="10" ref="J410:J415">ROUND(I410*H410,2)</f>
        <v>0</v>
      </c>
      <c r="K410" s="199"/>
      <c r="L410" s="200"/>
      <c r="M410" s="201" t="s">
        <v>3</v>
      </c>
      <c r="N410" s="202" t="s">
        <v>43</v>
      </c>
      <c r="O410" s="55"/>
      <c r="P410" s="151">
        <f aca="true" t="shared" si="11" ref="P410:P415">O410*H410</f>
        <v>0</v>
      </c>
      <c r="Q410" s="151">
        <v>0.01201</v>
      </c>
      <c r="R410" s="151">
        <f aca="true" t="shared" si="12" ref="R410:R415">Q410*H410</f>
        <v>0.06005</v>
      </c>
      <c r="S410" s="151">
        <v>0</v>
      </c>
      <c r="T410" s="152">
        <f aca="true" t="shared" si="13" ref="T410:T415"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3" t="s">
        <v>175</v>
      </c>
      <c r="AT410" s="153" t="s">
        <v>280</v>
      </c>
      <c r="AU410" s="153" t="s">
        <v>82</v>
      </c>
      <c r="AY410" s="19" t="s">
        <v>144</v>
      </c>
      <c r="BE410" s="154">
        <f aca="true" t="shared" si="14" ref="BE410:BE415">IF(N410="základní",J410,0)</f>
        <v>0</v>
      </c>
      <c r="BF410" s="154">
        <f aca="true" t="shared" si="15" ref="BF410:BF415">IF(N410="snížená",J410,0)</f>
        <v>0</v>
      </c>
      <c r="BG410" s="154">
        <f aca="true" t="shared" si="16" ref="BG410:BG415">IF(N410="zákl. přenesená",J410,0)</f>
        <v>0</v>
      </c>
      <c r="BH410" s="154">
        <f aca="true" t="shared" si="17" ref="BH410:BH415">IF(N410="sníž. přenesená",J410,0)</f>
        <v>0</v>
      </c>
      <c r="BI410" s="154">
        <f aca="true" t="shared" si="18" ref="BI410:BI415">IF(N410="nulová",J410,0)</f>
        <v>0</v>
      </c>
      <c r="BJ410" s="19" t="s">
        <v>80</v>
      </c>
      <c r="BK410" s="154">
        <f aca="true" t="shared" si="19" ref="BK410:BK415">ROUND(I410*H410,2)</f>
        <v>0</v>
      </c>
      <c r="BL410" s="19" t="s">
        <v>160</v>
      </c>
      <c r="BM410" s="153" t="s">
        <v>743</v>
      </c>
    </row>
    <row r="411" spans="1:65" s="2" customFormat="1" ht="16.5" customHeight="1">
      <c r="A411" s="34"/>
      <c r="B411" s="140"/>
      <c r="C411" s="192" t="s">
        <v>744</v>
      </c>
      <c r="D411" s="192" t="s">
        <v>280</v>
      </c>
      <c r="E411" s="193" t="s">
        <v>745</v>
      </c>
      <c r="F411" s="194" t="s">
        <v>746</v>
      </c>
      <c r="G411" s="195" t="s">
        <v>337</v>
      </c>
      <c r="H411" s="196">
        <v>5</v>
      </c>
      <c r="I411" s="197"/>
      <c r="J411" s="198">
        <f t="shared" si="10"/>
        <v>0</v>
      </c>
      <c r="K411" s="199"/>
      <c r="L411" s="200"/>
      <c r="M411" s="201" t="s">
        <v>3</v>
      </c>
      <c r="N411" s="202" t="s">
        <v>43</v>
      </c>
      <c r="O411" s="55"/>
      <c r="P411" s="151">
        <f t="shared" si="11"/>
        <v>0</v>
      </c>
      <c r="Q411" s="151">
        <v>0.01225</v>
      </c>
      <c r="R411" s="151">
        <f t="shared" si="12"/>
        <v>0.06125</v>
      </c>
      <c r="S411" s="151">
        <v>0</v>
      </c>
      <c r="T411" s="152">
        <f t="shared" si="13"/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3" t="s">
        <v>175</v>
      </c>
      <c r="AT411" s="153" t="s">
        <v>280</v>
      </c>
      <c r="AU411" s="153" t="s">
        <v>82</v>
      </c>
      <c r="AY411" s="19" t="s">
        <v>144</v>
      </c>
      <c r="BE411" s="154">
        <f t="shared" si="14"/>
        <v>0</v>
      </c>
      <c r="BF411" s="154">
        <f t="shared" si="15"/>
        <v>0</v>
      </c>
      <c r="BG411" s="154">
        <f t="shared" si="16"/>
        <v>0</v>
      </c>
      <c r="BH411" s="154">
        <f t="shared" si="17"/>
        <v>0</v>
      </c>
      <c r="BI411" s="154">
        <f t="shared" si="18"/>
        <v>0</v>
      </c>
      <c r="BJ411" s="19" t="s">
        <v>80</v>
      </c>
      <c r="BK411" s="154">
        <f t="shared" si="19"/>
        <v>0</v>
      </c>
      <c r="BL411" s="19" t="s">
        <v>160</v>
      </c>
      <c r="BM411" s="153" t="s">
        <v>747</v>
      </c>
    </row>
    <row r="412" spans="1:65" s="2" customFormat="1" ht="16.5" customHeight="1">
      <c r="A412" s="34"/>
      <c r="B412" s="140"/>
      <c r="C412" s="192" t="s">
        <v>748</v>
      </c>
      <c r="D412" s="192" t="s">
        <v>280</v>
      </c>
      <c r="E412" s="193" t="s">
        <v>749</v>
      </c>
      <c r="F412" s="194" t="s">
        <v>750</v>
      </c>
      <c r="G412" s="195" t="s">
        <v>337</v>
      </c>
      <c r="H412" s="196">
        <v>7</v>
      </c>
      <c r="I412" s="197"/>
      <c r="J412" s="198">
        <f t="shared" si="10"/>
        <v>0</v>
      </c>
      <c r="K412" s="199"/>
      <c r="L412" s="200"/>
      <c r="M412" s="201" t="s">
        <v>3</v>
      </c>
      <c r="N412" s="202" t="s">
        <v>43</v>
      </c>
      <c r="O412" s="55"/>
      <c r="P412" s="151">
        <f t="shared" si="11"/>
        <v>0</v>
      </c>
      <c r="Q412" s="151">
        <v>0.01249</v>
      </c>
      <c r="R412" s="151">
        <f t="shared" si="12"/>
        <v>0.08743</v>
      </c>
      <c r="S412" s="151">
        <v>0</v>
      </c>
      <c r="T412" s="152">
        <f t="shared" si="13"/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53" t="s">
        <v>175</v>
      </c>
      <c r="AT412" s="153" t="s">
        <v>280</v>
      </c>
      <c r="AU412" s="153" t="s">
        <v>82</v>
      </c>
      <c r="AY412" s="19" t="s">
        <v>144</v>
      </c>
      <c r="BE412" s="154">
        <f t="shared" si="14"/>
        <v>0</v>
      </c>
      <c r="BF412" s="154">
        <f t="shared" si="15"/>
        <v>0</v>
      </c>
      <c r="BG412" s="154">
        <f t="shared" si="16"/>
        <v>0</v>
      </c>
      <c r="BH412" s="154">
        <f t="shared" si="17"/>
        <v>0</v>
      </c>
      <c r="BI412" s="154">
        <f t="shared" si="18"/>
        <v>0</v>
      </c>
      <c r="BJ412" s="19" t="s">
        <v>80</v>
      </c>
      <c r="BK412" s="154">
        <f t="shared" si="19"/>
        <v>0</v>
      </c>
      <c r="BL412" s="19" t="s">
        <v>160</v>
      </c>
      <c r="BM412" s="153" t="s">
        <v>751</v>
      </c>
    </row>
    <row r="413" spans="1:65" s="2" customFormat="1" ht="16.5" customHeight="1">
      <c r="A413" s="34"/>
      <c r="B413" s="140"/>
      <c r="C413" s="192" t="s">
        <v>752</v>
      </c>
      <c r="D413" s="192" t="s">
        <v>280</v>
      </c>
      <c r="E413" s="193" t="s">
        <v>753</v>
      </c>
      <c r="F413" s="194" t="s">
        <v>754</v>
      </c>
      <c r="G413" s="195" t="s">
        <v>337</v>
      </c>
      <c r="H413" s="196">
        <v>8</v>
      </c>
      <c r="I413" s="197"/>
      <c r="J413" s="198">
        <f t="shared" si="10"/>
        <v>0</v>
      </c>
      <c r="K413" s="199"/>
      <c r="L413" s="200"/>
      <c r="M413" s="201" t="s">
        <v>3</v>
      </c>
      <c r="N413" s="202" t="s">
        <v>43</v>
      </c>
      <c r="O413" s="55"/>
      <c r="P413" s="151">
        <f t="shared" si="11"/>
        <v>0</v>
      </c>
      <c r="Q413" s="151">
        <v>0.01272</v>
      </c>
      <c r="R413" s="151">
        <f t="shared" si="12"/>
        <v>0.10176</v>
      </c>
      <c r="S413" s="151">
        <v>0</v>
      </c>
      <c r="T413" s="152">
        <f t="shared" si="13"/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3" t="s">
        <v>175</v>
      </c>
      <c r="AT413" s="153" t="s">
        <v>280</v>
      </c>
      <c r="AU413" s="153" t="s">
        <v>82</v>
      </c>
      <c r="AY413" s="19" t="s">
        <v>144</v>
      </c>
      <c r="BE413" s="154">
        <f t="shared" si="14"/>
        <v>0</v>
      </c>
      <c r="BF413" s="154">
        <f t="shared" si="15"/>
        <v>0</v>
      </c>
      <c r="BG413" s="154">
        <f t="shared" si="16"/>
        <v>0</v>
      </c>
      <c r="BH413" s="154">
        <f t="shared" si="17"/>
        <v>0</v>
      </c>
      <c r="BI413" s="154">
        <f t="shared" si="18"/>
        <v>0</v>
      </c>
      <c r="BJ413" s="19" t="s">
        <v>80</v>
      </c>
      <c r="BK413" s="154">
        <f t="shared" si="19"/>
        <v>0</v>
      </c>
      <c r="BL413" s="19" t="s">
        <v>160</v>
      </c>
      <c r="BM413" s="153" t="s">
        <v>755</v>
      </c>
    </row>
    <row r="414" spans="1:65" s="2" customFormat="1" ht="21.75" customHeight="1">
      <c r="A414" s="34"/>
      <c r="B414" s="140"/>
      <c r="C414" s="141" t="s">
        <v>756</v>
      </c>
      <c r="D414" s="141" t="s">
        <v>147</v>
      </c>
      <c r="E414" s="142" t="s">
        <v>757</v>
      </c>
      <c r="F414" s="143" t="s">
        <v>758</v>
      </c>
      <c r="G414" s="144" t="s">
        <v>337</v>
      </c>
      <c r="H414" s="145">
        <v>1</v>
      </c>
      <c r="I414" s="146"/>
      <c r="J414" s="147">
        <f t="shared" si="10"/>
        <v>0</v>
      </c>
      <c r="K414" s="148"/>
      <c r="L414" s="35"/>
      <c r="M414" s="149" t="s">
        <v>3</v>
      </c>
      <c r="N414" s="150" t="s">
        <v>43</v>
      </c>
      <c r="O414" s="55"/>
      <c r="P414" s="151">
        <f t="shared" si="11"/>
        <v>0</v>
      </c>
      <c r="Q414" s="151">
        <v>0.00096</v>
      </c>
      <c r="R414" s="151">
        <f t="shared" si="12"/>
        <v>0.00096</v>
      </c>
      <c r="S414" s="151">
        <v>0</v>
      </c>
      <c r="T414" s="152">
        <f t="shared" si="13"/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53" t="s">
        <v>160</v>
      </c>
      <c r="AT414" s="153" t="s">
        <v>147</v>
      </c>
      <c r="AU414" s="153" t="s">
        <v>82</v>
      </c>
      <c r="AY414" s="19" t="s">
        <v>144</v>
      </c>
      <c r="BE414" s="154">
        <f t="shared" si="14"/>
        <v>0</v>
      </c>
      <c r="BF414" s="154">
        <f t="shared" si="15"/>
        <v>0</v>
      </c>
      <c r="BG414" s="154">
        <f t="shared" si="16"/>
        <v>0</v>
      </c>
      <c r="BH414" s="154">
        <f t="shared" si="17"/>
        <v>0</v>
      </c>
      <c r="BI414" s="154">
        <f t="shared" si="18"/>
        <v>0</v>
      </c>
      <c r="BJ414" s="19" t="s">
        <v>80</v>
      </c>
      <c r="BK414" s="154">
        <f t="shared" si="19"/>
        <v>0</v>
      </c>
      <c r="BL414" s="19" t="s">
        <v>160</v>
      </c>
      <c r="BM414" s="153" t="s">
        <v>759</v>
      </c>
    </row>
    <row r="415" spans="1:65" s="2" customFormat="1" ht="21.75" customHeight="1">
      <c r="A415" s="34"/>
      <c r="B415" s="140"/>
      <c r="C415" s="192" t="s">
        <v>760</v>
      </c>
      <c r="D415" s="192" t="s">
        <v>280</v>
      </c>
      <c r="E415" s="193" t="s">
        <v>761</v>
      </c>
      <c r="F415" s="194" t="s">
        <v>762</v>
      </c>
      <c r="G415" s="195" t="s">
        <v>337</v>
      </c>
      <c r="H415" s="196">
        <v>1</v>
      </c>
      <c r="I415" s="197"/>
      <c r="J415" s="198">
        <f t="shared" si="10"/>
        <v>0</v>
      </c>
      <c r="K415" s="199"/>
      <c r="L415" s="200"/>
      <c r="M415" s="201" t="s">
        <v>3</v>
      </c>
      <c r="N415" s="202" t="s">
        <v>43</v>
      </c>
      <c r="O415" s="55"/>
      <c r="P415" s="151">
        <f t="shared" si="11"/>
        <v>0</v>
      </c>
      <c r="Q415" s="151">
        <v>0.01868</v>
      </c>
      <c r="R415" s="151">
        <f t="shared" si="12"/>
        <v>0.01868</v>
      </c>
      <c r="S415" s="151">
        <v>0</v>
      </c>
      <c r="T415" s="152">
        <f t="shared" si="13"/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3" t="s">
        <v>175</v>
      </c>
      <c r="AT415" s="153" t="s">
        <v>280</v>
      </c>
      <c r="AU415" s="153" t="s">
        <v>82</v>
      </c>
      <c r="AY415" s="19" t="s">
        <v>144</v>
      </c>
      <c r="BE415" s="154">
        <f t="shared" si="14"/>
        <v>0</v>
      </c>
      <c r="BF415" s="154">
        <f t="shared" si="15"/>
        <v>0</v>
      </c>
      <c r="BG415" s="154">
        <f t="shared" si="16"/>
        <v>0</v>
      </c>
      <c r="BH415" s="154">
        <f t="shared" si="17"/>
        <v>0</v>
      </c>
      <c r="BI415" s="154">
        <f t="shared" si="18"/>
        <v>0</v>
      </c>
      <c r="BJ415" s="19" t="s">
        <v>80</v>
      </c>
      <c r="BK415" s="154">
        <f t="shared" si="19"/>
        <v>0</v>
      </c>
      <c r="BL415" s="19" t="s">
        <v>160</v>
      </c>
      <c r="BM415" s="153" t="s">
        <v>763</v>
      </c>
    </row>
    <row r="416" spans="2:63" s="12" customFormat="1" ht="22.9" customHeight="1">
      <c r="B416" s="127"/>
      <c r="D416" s="128" t="s">
        <v>71</v>
      </c>
      <c r="E416" s="138" t="s">
        <v>179</v>
      </c>
      <c r="F416" s="138" t="s">
        <v>764</v>
      </c>
      <c r="I416" s="130"/>
      <c r="J416" s="139">
        <f>BK416</f>
        <v>0</v>
      </c>
      <c r="L416" s="127"/>
      <c r="M416" s="132"/>
      <c r="N416" s="133"/>
      <c r="O416" s="133"/>
      <c r="P416" s="134">
        <f>SUM(P417:P444)</f>
        <v>0</v>
      </c>
      <c r="Q416" s="133"/>
      <c r="R416" s="134">
        <f>SUM(R417:R444)</f>
        <v>36.43984772000001</v>
      </c>
      <c r="S416" s="133"/>
      <c r="T416" s="135">
        <f>SUM(T417:T444)</f>
        <v>1.5210000000000001</v>
      </c>
      <c r="AR416" s="128" t="s">
        <v>80</v>
      </c>
      <c r="AT416" s="136" t="s">
        <v>71</v>
      </c>
      <c r="AU416" s="136" t="s">
        <v>80</v>
      </c>
      <c r="AY416" s="128" t="s">
        <v>144</v>
      </c>
      <c r="BK416" s="137">
        <f>SUM(BK417:BK444)</f>
        <v>0</v>
      </c>
    </row>
    <row r="417" spans="1:65" s="2" customFormat="1" ht="21.75" customHeight="1">
      <c r="A417" s="34"/>
      <c r="B417" s="140"/>
      <c r="C417" s="141" t="s">
        <v>765</v>
      </c>
      <c r="D417" s="141" t="s">
        <v>147</v>
      </c>
      <c r="E417" s="142" t="s">
        <v>766</v>
      </c>
      <c r="F417" s="143" t="s">
        <v>767</v>
      </c>
      <c r="G417" s="144" t="s">
        <v>409</v>
      </c>
      <c r="H417" s="145">
        <v>136.8</v>
      </c>
      <c r="I417" s="146"/>
      <c r="J417" s="147">
        <f>ROUND(I417*H417,2)</f>
        <v>0</v>
      </c>
      <c r="K417" s="148"/>
      <c r="L417" s="35"/>
      <c r="M417" s="149" t="s">
        <v>3</v>
      </c>
      <c r="N417" s="150" t="s">
        <v>43</v>
      </c>
      <c r="O417" s="55"/>
      <c r="P417" s="151">
        <f>O417*H417</f>
        <v>0</v>
      </c>
      <c r="Q417" s="151">
        <v>0.10095</v>
      </c>
      <c r="R417" s="151">
        <f>Q417*H417</f>
        <v>13.80996</v>
      </c>
      <c r="S417" s="151">
        <v>0</v>
      </c>
      <c r="T417" s="15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3" t="s">
        <v>160</v>
      </c>
      <c r="AT417" s="153" t="s">
        <v>147</v>
      </c>
      <c r="AU417" s="153" t="s">
        <v>82</v>
      </c>
      <c r="AY417" s="19" t="s">
        <v>144</v>
      </c>
      <c r="BE417" s="154">
        <f>IF(N417="základní",J417,0)</f>
        <v>0</v>
      </c>
      <c r="BF417" s="154">
        <f>IF(N417="snížená",J417,0)</f>
        <v>0</v>
      </c>
      <c r="BG417" s="154">
        <f>IF(N417="zákl. přenesená",J417,0)</f>
        <v>0</v>
      </c>
      <c r="BH417" s="154">
        <f>IF(N417="sníž. přenesená",J417,0)</f>
        <v>0</v>
      </c>
      <c r="BI417" s="154">
        <f>IF(N417="nulová",J417,0)</f>
        <v>0</v>
      </c>
      <c r="BJ417" s="19" t="s">
        <v>80</v>
      </c>
      <c r="BK417" s="154">
        <f>ROUND(I417*H417,2)</f>
        <v>0</v>
      </c>
      <c r="BL417" s="19" t="s">
        <v>160</v>
      </c>
      <c r="BM417" s="153" t="s">
        <v>768</v>
      </c>
    </row>
    <row r="418" spans="2:51" s="13" customFormat="1" ht="12">
      <c r="B418" s="160"/>
      <c r="D418" s="161" t="s">
        <v>221</v>
      </c>
      <c r="E418" s="162" t="s">
        <v>3</v>
      </c>
      <c r="F418" s="163" t="s">
        <v>769</v>
      </c>
      <c r="H418" s="164">
        <v>136.8</v>
      </c>
      <c r="I418" s="165"/>
      <c r="L418" s="160"/>
      <c r="M418" s="166"/>
      <c r="N418" s="167"/>
      <c r="O418" s="167"/>
      <c r="P418" s="167"/>
      <c r="Q418" s="167"/>
      <c r="R418" s="167"/>
      <c r="S418" s="167"/>
      <c r="T418" s="168"/>
      <c r="AT418" s="162" t="s">
        <v>221</v>
      </c>
      <c r="AU418" s="162" t="s">
        <v>82</v>
      </c>
      <c r="AV418" s="13" t="s">
        <v>82</v>
      </c>
      <c r="AW418" s="13" t="s">
        <v>33</v>
      </c>
      <c r="AX418" s="13" t="s">
        <v>80</v>
      </c>
      <c r="AY418" s="162" t="s">
        <v>144</v>
      </c>
    </row>
    <row r="419" spans="1:65" s="2" customFormat="1" ht="16.5" customHeight="1">
      <c r="A419" s="34"/>
      <c r="B419" s="140"/>
      <c r="C419" s="192" t="s">
        <v>770</v>
      </c>
      <c r="D419" s="192" t="s">
        <v>280</v>
      </c>
      <c r="E419" s="193" t="s">
        <v>771</v>
      </c>
      <c r="F419" s="194" t="s">
        <v>772</v>
      </c>
      <c r="G419" s="195" t="s">
        <v>409</v>
      </c>
      <c r="H419" s="196">
        <v>136.8</v>
      </c>
      <c r="I419" s="197"/>
      <c r="J419" s="198">
        <f>ROUND(I419*H419,2)</f>
        <v>0</v>
      </c>
      <c r="K419" s="199"/>
      <c r="L419" s="200"/>
      <c r="M419" s="201" t="s">
        <v>3</v>
      </c>
      <c r="N419" s="202" t="s">
        <v>43</v>
      </c>
      <c r="O419" s="55"/>
      <c r="P419" s="151">
        <f>O419*H419</f>
        <v>0</v>
      </c>
      <c r="Q419" s="151">
        <v>0.028</v>
      </c>
      <c r="R419" s="151">
        <f>Q419*H419</f>
        <v>3.8304000000000005</v>
      </c>
      <c r="S419" s="151">
        <v>0</v>
      </c>
      <c r="T419" s="152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53" t="s">
        <v>175</v>
      </c>
      <c r="AT419" s="153" t="s">
        <v>280</v>
      </c>
      <c r="AU419" s="153" t="s">
        <v>82</v>
      </c>
      <c r="AY419" s="19" t="s">
        <v>144</v>
      </c>
      <c r="BE419" s="154">
        <f>IF(N419="základní",J419,0)</f>
        <v>0</v>
      </c>
      <c r="BF419" s="154">
        <f>IF(N419="snížená",J419,0)</f>
        <v>0</v>
      </c>
      <c r="BG419" s="154">
        <f>IF(N419="zákl. přenesená",J419,0)</f>
        <v>0</v>
      </c>
      <c r="BH419" s="154">
        <f>IF(N419="sníž. přenesená",J419,0)</f>
        <v>0</v>
      </c>
      <c r="BI419" s="154">
        <f>IF(N419="nulová",J419,0)</f>
        <v>0</v>
      </c>
      <c r="BJ419" s="19" t="s">
        <v>80</v>
      </c>
      <c r="BK419" s="154">
        <f>ROUND(I419*H419,2)</f>
        <v>0</v>
      </c>
      <c r="BL419" s="19" t="s">
        <v>160</v>
      </c>
      <c r="BM419" s="153" t="s">
        <v>773</v>
      </c>
    </row>
    <row r="420" spans="1:65" s="2" customFormat="1" ht="16.5" customHeight="1">
      <c r="A420" s="34"/>
      <c r="B420" s="140"/>
      <c r="C420" s="141" t="s">
        <v>774</v>
      </c>
      <c r="D420" s="141" t="s">
        <v>147</v>
      </c>
      <c r="E420" s="142" t="s">
        <v>775</v>
      </c>
      <c r="F420" s="143" t="s">
        <v>776</v>
      </c>
      <c r="G420" s="144" t="s">
        <v>225</v>
      </c>
      <c r="H420" s="145">
        <v>8.208</v>
      </c>
      <c r="I420" s="146"/>
      <c r="J420" s="147">
        <f>ROUND(I420*H420,2)</f>
        <v>0</v>
      </c>
      <c r="K420" s="148"/>
      <c r="L420" s="35"/>
      <c r="M420" s="149" t="s">
        <v>3</v>
      </c>
      <c r="N420" s="150" t="s">
        <v>43</v>
      </c>
      <c r="O420" s="55"/>
      <c r="P420" s="151">
        <f>O420*H420</f>
        <v>0</v>
      </c>
      <c r="Q420" s="151">
        <v>2.25634</v>
      </c>
      <c r="R420" s="151">
        <f>Q420*H420</f>
        <v>18.52003872</v>
      </c>
      <c r="S420" s="151">
        <v>0</v>
      </c>
      <c r="T420" s="152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53" t="s">
        <v>160</v>
      </c>
      <c r="AT420" s="153" t="s">
        <v>147</v>
      </c>
      <c r="AU420" s="153" t="s">
        <v>82</v>
      </c>
      <c r="AY420" s="19" t="s">
        <v>144</v>
      </c>
      <c r="BE420" s="154">
        <f>IF(N420="základní",J420,0)</f>
        <v>0</v>
      </c>
      <c r="BF420" s="154">
        <f>IF(N420="snížená",J420,0)</f>
        <v>0</v>
      </c>
      <c r="BG420" s="154">
        <f>IF(N420="zákl. přenesená",J420,0)</f>
        <v>0</v>
      </c>
      <c r="BH420" s="154">
        <f>IF(N420="sníž. přenesená",J420,0)</f>
        <v>0</v>
      </c>
      <c r="BI420" s="154">
        <f>IF(N420="nulová",J420,0)</f>
        <v>0</v>
      </c>
      <c r="BJ420" s="19" t="s">
        <v>80</v>
      </c>
      <c r="BK420" s="154">
        <f>ROUND(I420*H420,2)</f>
        <v>0</v>
      </c>
      <c r="BL420" s="19" t="s">
        <v>160</v>
      </c>
      <c r="BM420" s="153" t="s">
        <v>777</v>
      </c>
    </row>
    <row r="421" spans="2:51" s="13" customFormat="1" ht="12">
      <c r="B421" s="160"/>
      <c r="D421" s="161" t="s">
        <v>221</v>
      </c>
      <c r="E421" s="162" t="s">
        <v>3</v>
      </c>
      <c r="F421" s="163" t="s">
        <v>778</v>
      </c>
      <c r="H421" s="164">
        <v>8.208</v>
      </c>
      <c r="I421" s="165"/>
      <c r="L421" s="160"/>
      <c r="M421" s="166"/>
      <c r="N421" s="167"/>
      <c r="O421" s="167"/>
      <c r="P421" s="167"/>
      <c r="Q421" s="167"/>
      <c r="R421" s="167"/>
      <c r="S421" s="167"/>
      <c r="T421" s="168"/>
      <c r="AT421" s="162" t="s">
        <v>221</v>
      </c>
      <c r="AU421" s="162" t="s">
        <v>82</v>
      </c>
      <c r="AV421" s="13" t="s">
        <v>82</v>
      </c>
      <c r="AW421" s="13" t="s">
        <v>33</v>
      </c>
      <c r="AX421" s="13" t="s">
        <v>80</v>
      </c>
      <c r="AY421" s="162" t="s">
        <v>144</v>
      </c>
    </row>
    <row r="422" spans="1:65" s="2" customFormat="1" ht="21.75" customHeight="1">
      <c r="A422" s="34"/>
      <c r="B422" s="140"/>
      <c r="C422" s="141" t="s">
        <v>779</v>
      </c>
      <c r="D422" s="141" t="s">
        <v>147</v>
      </c>
      <c r="E422" s="142" t="s">
        <v>780</v>
      </c>
      <c r="F422" s="143" t="s">
        <v>781</v>
      </c>
      <c r="G422" s="144" t="s">
        <v>219</v>
      </c>
      <c r="H422" s="145">
        <v>537.8</v>
      </c>
      <c r="I422" s="146"/>
      <c r="J422" s="147">
        <f>ROUND(I422*H422,2)</f>
        <v>0</v>
      </c>
      <c r="K422" s="148"/>
      <c r="L422" s="35"/>
      <c r="M422" s="149" t="s">
        <v>3</v>
      </c>
      <c r="N422" s="150" t="s">
        <v>43</v>
      </c>
      <c r="O422" s="55"/>
      <c r="P422" s="151">
        <f>O422*H422</f>
        <v>0</v>
      </c>
      <c r="Q422" s="151">
        <v>0</v>
      </c>
      <c r="R422" s="151">
        <f>Q422*H422</f>
        <v>0</v>
      </c>
      <c r="S422" s="151">
        <v>0</v>
      </c>
      <c r="T422" s="152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3" t="s">
        <v>160</v>
      </c>
      <c r="AT422" s="153" t="s">
        <v>147</v>
      </c>
      <c r="AU422" s="153" t="s">
        <v>82</v>
      </c>
      <c r="AY422" s="19" t="s">
        <v>144</v>
      </c>
      <c r="BE422" s="154">
        <f>IF(N422="základní",J422,0)</f>
        <v>0</v>
      </c>
      <c r="BF422" s="154">
        <f>IF(N422="snížená",J422,0)</f>
        <v>0</v>
      </c>
      <c r="BG422" s="154">
        <f>IF(N422="zákl. přenesená",J422,0)</f>
        <v>0</v>
      </c>
      <c r="BH422" s="154">
        <f>IF(N422="sníž. přenesená",J422,0)</f>
        <v>0</v>
      </c>
      <c r="BI422" s="154">
        <f>IF(N422="nulová",J422,0)</f>
        <v>0</v>
      </c>
      <c r="BJ422" s="19" t="s">
        <v>80</v>
      </c>
      <c r="BK422" s="154">
        <f>ROUND(I422*H422,2)</f>
        <v>0</v>
      </c>
      <c r="BL422" s="19" t="s">
        <v>160</v>
      </c>
      <c r="BM422" s="153" t="s">
        <v>782</v>
      </c>
    </row>
    <row r="423" spans="2:51" s="13" customFormat="1" ht="12">
      <c r="B423" s="160"/>
      <c r="D423" s="161" t="s">
        <v>221</v>
      </c>
      <c r="E423" s="162" t="s">
        <v>3</v>
      </c>
      <c r="F423" s="163" t="s">
        <v>783</v>
      </c>
      <c r="H423" s="164">
        <v>537.8</v>
      </c>
      <c r="I423" s="165"/>
      <c r="L423" s="160"/>
      <c r="M423" s="166"/>
      <c r="N423" s="167"/>
      <c r="O423" s="167"/>
      <c r="P423" s="167"/>
      <c r="Q423" s="167"/>
      <c r="R423" s="167"/>
      <c r="S423" s="167"/>
      <c r="T423" s="168"/>
      <c r="AT423" s="162" t="s">
        <v>221</v>
      </c>
      <c r="AU423" s="162" t="s">
        <v>82</v>
      </c>
      <c r="AV423" s="13" t="s">
        <v>82</v>
      </c>
      <c r="AW423" s="13" t="s">
        <v>33</v>
      </c>
      <c r="AX423" s="13" t="s">
        <v>80</v>
      </c>
      <c r="AY423" s="162" t="s">
        <v>144</v>
      </c>
    </row>
    <row r="424" spans="1:65" s="2" customFormat="1" ht="21.75" customHeight="1">
      <c r="A424" s="34"/>
      <c r="B424" s="140"/>
      <c r="C424" s="141" t="s">
        <v>784</v>
      </c>
      <c r="D424" s="141" t="s">
        <v>147</v>
      </c>
      <c r="E424" s="142" t="s">
        <v>785</v>
      </c>
      <c r="F424" s="143" t="s">
        <v>786</v>
      </c>
      <c r="G424" s="144" t="s">
        <v>219</v>
      </c>
      <c r="H424" s="145">
        <v>1613.4</v>
      </c>
      <c r="I424" s="146"/>
      <c r="J424" s="147">
        <f>ROUND(I424*H424,2)</f>
        <v>0</v>
      </c>
      <c r="K424" s="148"/>
      <c r="L424" s="35"/>
      <c r="M424" s="149" t="s">
        <v>3</v>
      </c>
      <c r="N424" s="150" t="s">
        <v>43</v>
      </c>
      <c r="O424" s="55"/>
      <c r="P424" s="151">
        <f>O424*H424</f>
        <v>0</v>
      </c>
      <c r="Q424" s="151">
        <v>0</v>
      </c>
      <c r="R424" s="151">
        <f>Q424*H424</f>
        <v>0</v>
      </c>
      <c r="S424" s="151">
        <v>0</v>
      </c>
      <c r="T424" s="152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53" t="s">
        <v>160</v>
      </c>
      <c r="AT424" s="153" t="s">
        <v>147</v>
      </c>
      <c r="AU424" s="153" t="s">
        <v>82</v>
      </c>
      <c r="AY424" s="19" t="s">
        <v>144</v>
      </c>
      <c r="BE424" s="154">
        <f>IF(N424="základní",J424,0)</f>
        <v>0</v>
      </c>
      <c r="BF424" s="154">
        <f>IF(N424="snížená",J424,0)</f>
        <v>0</v>
      </c>
      <c r="BG424" s="154">
        <f>IF(N424="zákl. přenesená",J424,0)</f>
        <v>0</v>
      </c>
      <c r="BH424" s="154">
        <f>IF(N424="sníž. přenesená",J424,0)</f>
        <v>0</v>
      </c>
      <c r="BI424" s="154">
        <f>IF(N424="nulová",J424,0)</f>
        <v>0</v>
      </c>
      <c r="BJ424" s="19" t="s">
        <v>80</v>
      </c>
      <c r="BK424" s="154">
        <f>ROUND(I424*H424,2)</f>
        <v>0</v>
      </c>
      <c r="BL424" s="19" t="s">
        <v>160</v>
      </c>
      <c r="BM424" s="153" t="s">
        <v>787</v>
      </c>
    </row>
    <row r="425" spans="2:51" s="13" customFormat="1" ht="12">
      <c r="B425" s="160"/>
      <c r="D425" s="161" t="s">
        <v>221</v>
      </c>
      <c r="E425" s="162" t="s">
        <v>3</v>
      </c>
      <c r="F425" s="163" t="s">
        <v>788</v>
      </c>
      <c r="H425" s="164">
        <v>1613.4</v>
      </c>
      <c r="I425" s="165"/>
      <c r="L425" s="160"/>
      <c r="M425" s="166"/>
      <c r="N425" s="167"/>
      <c r="O425" s="167"/>
      <c r="P425" s="167"/>
      <c r="Q425" s="167"/>
      <c r="R425" s="167"/>
      <c r="S425" s="167"/>
      <c r="T425" s="168"/>
      <c r="AT425" s="162" t="s">
        <v>221</v>
      </c>
      <c r="AU425" s="162" t="s">
        <v>82</v>
      </c>
      <c r="AV425" s="13" t="s">
        <v>82</v>
      </c>
      <c r="AW425" s="13" t="s">
        <v>33</v>
      </c>
      <c r="AX425" s="13" t="s">
        <v>80</v>
      </c>
      <c r="AY425" s="162" t="s">
        <v>144</v>
      </c>
    </row>
    <row r="426" spans="1:65" s="2" customFormat="1" ht="21.75" customHeight="1">
      <c r="A426" s="34"/>
      <c r="B426" s="140"/>
      <c r="C426" s="141" t="s">
        <v>789</v>
      </c>
      <c r="D426" s="141" t="s">
        <v>147</v>
      </c>
      <c r="E426" s="142" t="s">
        <v>790</v>
      </c>
      <c r="F426" s="143" t="s">
        <v>791</v>
      </c>
      <c r="G426" s="144" t="s">
        <v>219</v>
      </c>
      <c r="H426" s="145">
        <v>537.8</v>
      </c>
      <c r="I426" s="146"/>
      <c r="J426" s="147">
        <f>ROUND(I426*H426,2)</f>
        <v>0</v>
      </c>
      <c r="K426" s="148"/>
      <c r="L426" s="35"/>
      <c r="M426" s="149" t="s">
        <v>3</v>
      </c>
      <c r="N426" s="150" t="s">
        <v>43</v>
      </c>
      <c r="O426" s="55"/>
      <c r="P426" s="151">
        <f>O426*H426</f>
        <v>0</v>
      </c>
      <c r="Q426" s="151">
        <v>0</v>
      </c>
      <c r="R426" s="151">
        <f>Q426*H426</f>
        <v>0</v>
      </c>
      <c r="S426" s="151">
        <v>0</v>
      </c>
      <c r="T426" s="152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53" t="s">
        <v>160</v>
      </c>
      <c r="AT426" s="153" t="s">
        <v>147</v>
      </c>
      <c r="AU426" s="153" t="s">
        <v>82</v>
      </c>
      <c r="AY426" s="19" t="s">
        <v>144</v>
      </c>
      <c r="BE426" s="154">
        <f>IF(N426="základní",J426,0)</f>
        <v>0</v>
      </c>
      <c r="BF426" s="154">
        <f>IF(N426="snížená",J426,0)</f>
        <v>0</v>
      </c>
      <c r="BG426" s="154">
        <f>IF(N426="zákl. přenesená",J426,0)</f>
        <v>0</v>
      </c>
      <c r="BH426" s="154">
        <f>IF(N426="sníž. přenesená",J426,0)</f>
        <v>0</v>
      </c>
      <c r="BI426" s="154">
        <f>IF(N426="nulová",J426,0)</f>
        <v>0</v>
      </c>
      <c r="BJ426" s="19" t="s">
        <v>80</v>
      </c>
      <c r="BK426" s="154">
        <f>ROUND(I426*H426,2)</f>
        <v>0</v>
      </c>
      <c r="BL426" s="19" t="s">
        <v>160</v>
      </c>
      <c r="BM426" s="153" t="s">
        <v>792</v>
      </c>
    </row>
    <row r="427" spans="1:65" s="2" customFormat="1" ht="21.75" customHeight="1">
      <c r="A427" s="34"/>
      <c r="B427" s="140"/>
      <c r="C427" s="141" t="s">
        <v>793</v>
      </c>
      <c r="D427" s="141" t="s">
        <v>147</v>
      </c>
      <c r="E427" s="142" t="s">
        <v>794</v>
      </c>
      <c r="F427" s="143" t="s">
        <v>795</v>
      </c>
      <c r="G427" s="144" t="s">
        <v>219</v>
      </c>
      <c r="H427" s="145">
        <v>1062.1</v>
      </c>
      <c r="I427" s="146"/>
      <c r="J427" s="147">
        <f>ROUND(I427*H427,2)</f>
        <v>0</v>
      </c>
      <c r="K427" s="148"/>
      <c r="L427" s="35"/>
      <c r="M427" s="149" t="s">
        <v>3</v>
      </c>
      <c r="N427" s="150" t="s">
        <v>43</v>
      </c>
      <c r="O427" s="55"/>
      <c r="P427" s="151">
        <f>O427*H427</f>
        <v>0</v>
      </c>
      <c r="Q427" s="151">
        <v>0.00021</v>
      </c>
      <c r="R427" s="151">
        <f>Q427*H427</f>
        <v>0.223041</v>
      </c>
      <c r="S427" s="151">
        <v>0</v>
      </c>
      <c r="T427" s="152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3" t="s">
        <v>160</v>
      </c>
      <c r="AT427" s="153" t="s">
        <v>147</v>
      </c>
      <c r="AU427" s="153" t="s">
        <v>82</v>
      </c>
      <c r="AY427" s="19" t="s">
        <v>144</v>
      </c>
      <c r="BE427" s="154">
        <f>IF(N427="základní",J427,0)</f>
        <v>0</v>
      </c>
      <c r="BF427" s="154">
        <f>IF(N427="snížená",J427,0)</f>
        <v>0</v>
      </c>
      <c r="BG427" s="154">
        <f>IF(N427="zákl. přenesená",J427,0)</f>
        <v>0</v>
      </c>
      <c r="BH427" s="154">
        <f>IF(N427="sníž. přenesená",J427,0)</f>
        <v>0</v>
      </c>
      <c r="BI427" s="154">
        <f>IF(N427="nulová",J427,0)</f>
        <v>0</v>
      </c>
      <c r="BJ427" s="19" t="s">
        <v>80</v>
      </c>
      <c r="BK427" s="154">
        <f>ROUND(I427*H427,2)</f>
        <v>0</v>
      </c>
      <c r="BL427" s="19" t="s">
        <v>160</v>
      </c>
      <c r="BM427" s="153" t="s">
        <v>796</v>
      </c>
    </row>
    <row r="428" spans="2:51" s="13" customFormat="1" ht="12">
      <c r="B428" s="160"/>
      <c r="D428" s="161" t="s">
        <v>221</v>
      </c>
      <c r="E428" s="162" t="s">
        <v>3</v>
      </c>
      <c r="F428" s="163" t="s">
        <v>797</v>
      </c>
      <c r="H428" s="164">
        <v>1062.1</v>
      </c>
      <c r="I428" s="165"/>
      <c r="L428" s="160"/>
      <c r="M428" s="166"/>
      <c r="N428" s="167"/>
      <c r="O428" s="167"/>
      <c r="P428" s="167"/>
      <c r="Q428" s="167"/>
      <c r="R428" s="167"/>
      <c r="S428" s="167"/>
      <c r="T428" s="168"/>
      <c r="AT428" s="162" t="s">
        <v>221</v>
      </c>
      <c r="AU428" s="162" t="s">
        <v>82</v>
      </c>
      <c r="AV428" s="13" t="s">
        <v>82</v>
      </c>
      <c r="AW428" s="13" t="s">
        <v>33</v>
      </c>
      <c r="AX428" s="13" t="s">
        <v>80</v>
      </c>
      <c r="AY428" s="162" t="s">
        <v>144</v>
      </c>
    </row>
    <row r="429" spans="1:65" s="2" customFormat="1" ht="21.75" customHeight="1">
      <c r="A429" s="34"/>
      <c r="B429" s="140"/>
      <c r="C429" s="141" t="s">
        <v>798</v>
      </c>
      <c r="D429" s="141" t="s">
        <v>147</v>
      </c>
      <c r="E429" s="142" t="s">
        <v>799</v>
      </c>
      <c r="F429" s="143" t="s">
        <v>800</v>
      </c>
      <c r="G429" s="144" t="s">
        <v>219</v>
      </c>
      <c r="H429" s="145">
        <v>350.7</v>
      </c>
      <c r="I429" s="146"/>
      <c r="J429" s="147">
        <f>ROUND(I429*H429,2)</f>
        <v>0</v>
      </c>
      <c r="K429" s="148"/>
      <c r="L429" s="35"/>
      <c r="M429" s="149" t="s">
        <v>3</v>
      </c>
      <c r="N429" s="150" t="s">
        <v>43</v>
      </c>
      <c r="O429" s="55"/>
      <c r="P429" s="151">
        <f>O429*H429</f>
        <v>0</v>
      </c>
      <c r="Q429" s="151">
        <v>4E-05</v>
      </c>
      <c r="R429" s="151">
        <f>Q429*H429</f>
        <v>0.014028</v>
      </c>
      <c r="S429" s="151">
        <v>0</v>
      </c>
      <c r="T429" s="152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3" t="s">
        <v>160</v>
      </c>
      <c r="AT429" s="153" t="s">
        <v>147</v>
      </c>
      <c r="AU429" s="153" t="s">
        <v>82</v>
      </c>
      <c r="AY429" s="19" t="s">
        <v>144</v>
      </c>
      <c r="BE429" s="154">
        <f>IF(N429="základní",J429,0)</f>
        <v>0</v>
      </c>
      <c r="BF429" s="154">
        <f>IF(N429="snížená",J429,0)</f>
        <v>0</v>
      </c>
      <c r="BG429" s="154">
        <f>IF(N429="zákl. přenesená",J429,0)</f>
        <v>0</v>
      </c>
      <c r="BH429" s="154">
        <f>IF(N429="sníž. přenesená",J429,0)</f>
        <v>0</v>
      </c>
      <c r="BI429" s="154">
        <f>IF(N429="nulová",J429,0)</f>
        <v>0</v>
      </c>
      <c r="BJ429" s="19" t="s">
        <v>80</v>
      </c>
      <c r="BK429" s="154">
        <f>ROUND(I429*H429,2)</f>
        <v>0</v>
      </c>
      <c r="BL429" s="19" t="s">
        <v>160</v>
      </c>
      <c r="BM429" s="153" t="s">
        <v>801</v>
      </c>
    </row>
    <row r="430" spans="1:65" s="2" customFormat="1" ht="16.5" customHeight="1">
      <c r="A430" s="34"/>
      <c r="B430" s="140"/>
      <c r="C430" s="141" t="s">
        <v>802</v>
      </c>
      <c r="D430" s="141" t="s">
        <v>147</v>
      </c>
      <c r="E430" s="142" t="s">
        <v>803</v>
      </c>
      <c r="F430" s="143" t="s">
        <v>804</v>
      </c>
      <c r="G430" s="144" t="s">
        <v>337</v>
      </c>
      <c r="H430" s="145">
        <v>3</v>
      </c>
      <c r="I430" s="146"/>
      <c r="J430" s="147">
        <f>ROUND(I430*H430,2)</f>
        <v>0</v>
      </c>
      <c r="K430" s="148"/>
      <c r="L430" s="35"/>
      <c r="M430" s="149" t="s">
        <v>3</v>
      </c>
      <c r="N430" s="150" t="s">
        <v>43</v>
      </c>
      <c r="O430" s="55"/>
      <c r="P430" s="151">
        <f>O430*H430</f>
        <v>0</v>
      </c>
      <c r="Q430" s="151">
        <v>0.00018</v>
      </c>
      <c r="R430" s="151">
        <f>Q430*H430</f>
        <v>0.00054</v>
      </c>
      <c r="S430" s="151">
        <v>0</v>
      </c>
      <c r="T430" s="152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53" t="s">
        <v>160</v>
      </c>
      <c r="AT430" s="153" t="s">
        <v>147</v>
      </c>
      <c r="AU430" s="153" t="s">
        <v>82</v>
      </c>
      <c r="AY430" s="19" t="s">
        <v>144</v>
      </c>
      <c r="BE430" s="154">
        <f>IF(N430="základní",J430,0)</f>
        <v>0</v>
      </c>
      <c r="BF430" s="154">
        <f>IF(N430="snížená",J430,0)</f>
        <v>0</v>
      </c>
      <c r="BG430" s="154">
        <f>IF(N430="zákl. přenesená",J430,0)</f>
        <v>0</v>
      </c>
      <c r="BH430" s="154">
        <f>IF(N430="sníž. přenesená",J430,0)</f>
        <v>0</v>
      </c>
      <c r="BI430" s="154">
        <f>IF(N430="nulová",J430,0)</f>
        <v>0</v>
      </c>
      <c r="BJ430" s="19" t="s">
        <v>80</v>
      </c>
      <c r="BK430" s="154">
        <f>ROUND(I430*H430,2)</f>
        <v>0</v>
      </c>
      <c r="BL430" s="19" t="s">
        <v>160</v>
      </c>
      <c r="BM430" s="153" t="s">
        <v>805</v>
      </c>
    </row>
    <row r="431" spans="1:65" s="2" customFormat="1" ht="16.5" customHeight="1">
      <c r="A431" s="34"/>
      <c r="B431" s="140"/>
      <c r="C431" s="192" t="s">
        <v>806</v>
      </c>
      <c r="D431" s="192" t="s">
        <v>280</v>
      </c>
      <c r="E431" s="193" t="s">
        <v>807</v>
      </c>
      <c r="F431" s="194" t="s">
        <v>808</v>
      </c>
      <c r="G431" s="195" t="s">
        <v>337</v>
      </c>
      <c r="H431" s="196">
        <v>3</v>
      </c>
      <c r="I431" s="197"/>
      <c r="J431" s="198">
        <f>ROUND(I431*H431,2)</f>
        <v>0</v>
      </c>
      <c r="K431" s="199"/>
      <c r="L431" s="200"/>
      <c r="M431" s="201" t="s">
        <v>3</v>
      </c>
      <c r="N431" s="202" t="s">
        <v>43</v>
      </c>
      <c r="O431" s="55"/>
      <c r="P431" s="151">
        <f>O431*H431</f>
        <v>0</v>
      </c>
      <c r="Q431" s="151">
        <v>0.012</v>
      </c>
      <c r="R431" s="151">
        <f>Q431*H431</f>
        <v>0.036000000000000004</v>
      </c>
      <c r="S431" s="151">
        <v>0</v>
      </c>
      <c r="T431" s="152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53" t="s">
        <v>175</v>
      </c>
      <c r="AT431" s="153" t="s">
        <v>280</v>
      </c>
      <c r="AU431" s="153" t="s">
        <v>82</v>
      </c>
      <c r="AY431" s="19" t="s">
        <v>144</v>
      </c>
      <c r="BE431" s="154">
        <f>IF(N431="základní",J431,0)</f>
        <v>0</v>
      </c>
      <c r="BF431" s="154">
        <f>IF(N431="snížená",J431,0)</f>
        <v>0</v>
      </c>
      <c r="BG431" s="154">
        <f>IF(N431="zákl. přenesená",J431,0)</f>
        <v>0</v>
      </c>
      <c r="BH431" s="154">
        <f>IF(N431="sníž. přenesená",J431,0)</f>
        <v>0</v>
      </c>
      <c r="BI431" s="154">
        <f>IF(N431="nulová",J431,0)</f>
        <v>0</v>
      </c>
      <c r="BJ431" s="19" t="s">
        <v>80</v>
      </c>
      <c r="BK431" s="154">
        <f>ROUND(I431*H431,2)</f>
        <v>0</v>
      </c>
      <c r="BL431" s="19" t="s">
        <v>160</v>
      </c>
      <c r="BM431" s="153" t="s">
        <v>809</v>
      </c>
    </row>
    <row r="432" spans="1:65" s="2" customFormat="1" ht="21.75" customHeight="1">
      <c r="A432" s="34"/>
      <c r="B432" s="140"/>
      <c r="C432" s="141" t="s">
        <v>810</v>
      </c>
      <c r="D432" s="141" t="s">
        <v>147</v>
      </c>
      <c r="E432" s="142" t="s">
        <v>811</v>
      </c>
      <c r="F432" s="143" t="s">
        <v>812</v>
      </c>
      <c r="G432" s="144" t="s">
        <v>337</v>
      </c>
      <c r="H432" s="145">
        <v>146</v>
      </c>
      <c r="I432" s="146"/>
      <c r="J432" s="147">
        <f>ROUND(I432*H432,2)</f>
        <v>0</v>
      </c>
      <c r="K432" s="148"/>
      <c r="L432" s="35"/>
      <c r="M432" s="149" t="s">
        <v>3</v>
      </c>
      <c r="N432" s="150" t="s">
        <v>43</v>
      </c>
      <c r="O432" s="55"/>
      <c r="P432" s="151">
        <f>O432*H432</f>
        <v>0</v>
      </c>
      <c r="Q432" s="151">
        <v>4E-05</v>
      </c>
      <c r="R432" s="151">
        <f>Q432*H432</f>
        <v>0.005840000000000001</v>
      </c>
      <c r="S432" s="151">
        <v>0</v>
      </c>
      <c r="T432" s="152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53" t="s">
        <v>160</v>
      </c>
      <c r="AT432" s="153" t="s">
        <v>147</v>
      </c>
      <c r="AU432" s="153" t="s">
        <v>82</v>
      </c>
      <c r="AY432" s="19" t="s">
        <v>144</v>
      </c>
      <c r="BE432" s="154">
        <f>IF(N432="základní",J432,0)</f>
        <v>0</v>
      </c>
      <c r="BF432" s="154">
        <f>IF(N432="snížená",J432,0)</f>
        <v>0</v>
      </c>
      <c r="BG432" s="154">
        <f>IF(N432="zákl. přenesená",J432,0)</f>
        <v>0</v>
      </c>
      <c r="BH432" s="154">
        <f>IF(N432="sníž. přenesená",J432,0)</f>
        <v>0</v>
      </c>
      <c r="BI432" s="154">
        <f>IF(N432="nulová",J432,0)</f>
        <v>0</v>
      </c>
      <c r="BJ432" s="19" t="s">
        <v>80</v>
      </c>
      <c r="BK432" s="154">
        <f>ROUND(I432*H432,2)</f>
        <v>0</v>
      </c>
      <c r="BL432" s="19" t="s">
        <v>160</v>
      </c>
      <c r="BM432" s="153" t="s">
        <v>813</v>
      </c>
    </row>
    <row r="433" spans="2:51" s="16" customFormat="1" ht="12">
      <c r="B433" s="185"/>
      <c r="D433" s="161" t="s">
        <v>221</v>
      </c>
      <c r="E433" s="186" t="s">
        <v>3</v>
      </c>
      <c r="F433" s="187" t="s">
        <v>814</v>
      </c>
      <c r="H433" s="186" t="s">
        <v>3</v>
      </c>
      <c r="I433" s="188"/>
      <c r="L433" s="185"/>
      <c r="M433" s="189"/>
      <c r="N433" s="190"/>
      <c r="O433" s="190"/>
      <c r="P433" s="190"/>
      <c r="Q433" s="190"/>
      <c r="R433" s="190"/>
      <c r="S433" s="190"/>
      <c r="T433" s="191"/>
      <c r="AT433" s="186" t="s">
        <v>221</v>
      </c>
      <c r="AU433" s="186" t="s">
        <v>82</v>
      </c>
      <c r="AV433" s="16" t="s">
        <v>80</v>
      </c>
      <c r="AW433" s="16" t="s">
        <v>33</v>
      </c>
      <c r="AX433" s="16" t="s">
        <v>72</v>
      </c>
      <c r="AY433" s="186" t="s">
        <v>144</v>
      </c>
    </row>
    <row r="434" spans="2:51" s="13" customFormat="1" ht="12">
      <c r="B434" s="160"/>
      <c r="D434" s="161" t="s">
        <v>221</v>
      </c>
      <c r="E434" s="162" t="s">
        <v>3</v>
      </c>
      <c r="F434" s="163" t="s">
        <v>815</v>
      </c>
      <c r="H434" s="164">
        <v>146</v>
      </c>
      <c r="I434" s="165"/>
      <c r="L434" s="160"/>
      <c r="M434" s="166"/>
      <c r="N434" s="167"/>
      <c r="O434" s="167"/>
      <c r="P434" s="167"/>
      <c r="Q434" s="167"/>
      <c r="R434" s="167"/>
      <c r="S434" s="167"/>
      <c r="T434" s="168"/>
      <c r="AT434" s="162" t="s">
        <v>221</v>
      </c>
      <c r="AU434" s="162" t="s">
        <v>82</v>
      </c>
      <c r="AV434" s="13" t="s">
        <v>82</v>
      </c>
      <c r="AW434" s="13" t="s">
        <v>33</v>
      </c>
      <c r="AX434" s="13" t="s">
        <v>80</v>
      </c>
      <c r="AY434" s="162" t="s">
        <v>144</v>
      </c>
    </row>
    <row r="435" spans="1:65" s="2" customFormat="1" ht="21.75" customHeight="1">
      <c r="A435" s="34"/>
      <c r="B435" s="140"/>
      <c r="C435" s="141" t="s">
        <v>816</v>
      </c>
      <c r="D435" s="141" t="s">
        <v>147</v>
      </c>
      <c r="E435" s="142" t="s">
        <v>817</v>
      </c>
      <c r="F435" s="143" t="s">
        <v>818</v>
      </c>
      <c r="G435" s="144" t="s">
        <v>337</v>
      </c>
      <c r="H435" s="145">
        <v>11</v>
      </c>
      <c r="I435" s="146"/>
      <c r="J435" s="147">
        <f>ROUND(I435*H435,2)</f>
        <v>0</v>
      </c>
      <c r="K435" s="148"/>
      <c r="L435" s="35"/>
      <c r="M435" s="149" t="s">
        <v>3</v>
      </c>
      <c r="N435" s="150" t="s">
        <v>43</v>
      </c>
      <c r="O435" s="55"/>
      <c r="P435" s="151">
        <f>O435*H435</f>
        <v>0</v>
      </c>
      <c r="Q435" s="151">
        <v>0</v>
      </c>
      <c r="R435" s="151">
        <f>Q435*H435</f>
        <v>0</v>
      </c>
      <c r="S435" s="151">
        <v>0.004</v>
      </c>
      <c r="T435" s="152">
        <f>S435*H435</f>
        <v>0.044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3" t="s">
        <v>160</v>
      </c>
      <c r="AT435" s="153" t="s">
        <v>147</v>
      </c>
      <c r="AU435" s="153" t="s">
        <v>82</v>
      </c>
      <c r="AY435" s="19" t="s">
        <v>144</v>
      </c>
      <c r="BE435" s="154">
        <f>IF(N435="základní",J435,0)</f>
        <v>0</v>
      </c>
      <c r="BF435" s="154">
        <f>IF(N435="snížená",J435,0)</f>
        <v>0</v>
      </c>
      <c r="BG435" s="154">
        <f>IF(N435="zákl. přenesená",J435,0)</f>
        <v>0</v>
      </c>
      <c r="BH435" s="154">
        <f>IF(N435="sníž. přenesená",J435,0)</f>
        <v>0</v>
      </c>
      <c r="BI435" s="154">
        <f>IF(N435="nulová",J435,0)</f>
        <v>0</v>
      </c>
      <c r="BJ435" s="19" t="s">
        <v>80</v>
      </c>
      <c r="BK435" s="154">
        <f>ROUND(I435*H435,2)</f>
        <v>0</v>
      </c>
      <c r="BL435" s="19" t="s">
        <v>160</v>
      </c>
      <c r="BM435" s="153" t="s">
        <v>819</v>
      </c>
    </row>
    <row r="436" spans="2:51" s="13" customFormat="1" ht="12">
      <c r="B436" s="160"/>
      <c r="D436" s="161" t="s">
        <v>221</v>
      </c>
      <c r="E436" s="162" t="s">
        <v>3</v>
      </c>
      <c r="F436" s="163" t="s">
        <v>820</v>
      </c>
      <c r="H436" s="164">
        <v>11</v>
      </c>
      <c r="I436" s="165"/>
      <c r="L436" s="160"/>
      <c r="M436" s="166"/>
      <c r="N436" s="167"/>
      <c r="O436" s="167"/>
      <c r="P436" s="167"/>
      <c r="Q436" s="167"/>
      <c r="R436" s="167"/>
      <c r="S436" s="167"/>
      <c r="T436" s="168"/>
      <c r="AT436" s="162" t="s">
        <v>221</v>
      </c>
      <c r="AU436" s="162" t="s">
        <v>82</v>
      </c>
      <c r="AV436" s="13" t="s">
        <v>82</v>
      </c>
      <c r="AW436" s="13" t="s">
        <v>33</v>
      </c>
      <c r="AX436" s="13" t="s">
        <v>80</v>
      </c>
      <c r="AY436" s="162" t="s">
        <v>144</v>
      </c>
    </row>
    <row r="437" spans="1:65" s="2" customFormat="1" ht="21.75" customHeight="1">
      <c r="A437" s="34"/>
      <c r="B437" s="140"/>
      <c r="C437" s="141" t="s">
        <v>821</v>
      </c>
      <c r="D437" s="141" t="s">
        <v>147</v>
      </c>
      <c r="E437" s="142" t="s">
        <v>822</v>
      </c>
      <c r="F437" s="143" t="s">
        <v>823</v>
      </c>
      <c r="G437" s="144" t="s">
        <v>337</v>
      </c>
      <c r="H437" s="145">
        <v>10</v>
      </c>
      <c r="I437" s="146"/>
      <c r="J437" s="147">
        <f>ROUND(I437*H437,2)</f>
        <v>0</v>
      </c>
      <c r="K437" s="148"/>
      <c r="L437" s="35"/>
      <c r="M437" s="149" t="s">
        <v>3</v>
      </c>
      <c r="N437" s="150" t="s">
        <v>43</v>
      </c>
      <c r="O437" s="55"/>
      <c r="P437" s="151">
        <f>O437*H437</f>
        <v>0</v>
      </c>
      <c r="Q437" s="151">
        <v>0</v>
      </c>
      <c r="R437" s="151">
        <f>Q437*H437</f>
        <v>0</v>
      </c>
      <c r="S437" s="151">
        <v>0.008</v>
      </c>
      <c r="T437" s="152">
        <f>S437*H437</f>
        <v>0.08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3" t="s">
        <v>160</v>
      </c>
      <c r="AT437" s="153" t="s">
        <v>147</v>
      </c>
      <c r="AU437" s="153" t="s">
        <v>82</v>
      </c>
      <c r="AY437" s="19" t="s">
        <v>144</v>
      </c>
      <c r="BE437" s="154">
        <f>IF(N437="základní",J437,0)</f>
        <v>0</v>
      </c>
      <c r="BF437" s="154">
        <f>IF(N437="snížená",J437,0)</f>
        <v>0</v>
      </c>
      <c r="BG437" s="154">
        <f>IF(N437="zákl. přenesená",J437,0)</f>
        <v>0</v>
      </c>
      <c r="BH437" s="154">
        <f>IF(N437="sníž. přenesená",J437,0)</f>
        <v>0</v>
      </c>
      <c r="BI437" s="154">
        <f>IF(N437="nulová",J437,0)</f>
        <v>0</v>
      </c>
      <c r="BJ437" s="19" t="s">
        <v>80</v>
      </c>
      <c r="BK437" s="154">
        <f>ROUND(I437*H437,2)</f>
        <v>0</v>
      </c>
      <c r="BL437" s="19" t="s">
        <v>160</v>
      </c>
      <c r="BM437" s="153" t="s">
        <v>824</v>
      </c>
    </row>
    <row r="438" spans="2:51" s="13" customFormat="1" ht="12">
      <c r="B438" s="160"/>
      <c r="D438" s="161" t="s">
        <v>221</v>
      </c>
      <c r="E438" s="162" t="s">
        <v>3</v>
      </c>
      <c r="F438" s="163" t="s">
        <v>825</v>
      </c>
      <c r="H438" s="164">
        <v>10</v>
      </c>
      <c r="I438" s="165"/>
      <c r="L438" s="160"/>
      <c r="M438" s="166"/>
      <c r="N438" s="167"/>
      <c r="O438" s="167"/>
      <c r="P438" s="167"/>
      <c r="Q438" s="167"/>
      <c r="R438" s="167"/>
      <c r="S438" s="167"/>
      <c r="T438" s="168"/>
      <c r="AT438" s="162" t="s">
        <v>221</v>
      </c>
      <c r="AU438" s="162" t="s">
        <v>82</v>
      </c>
      <c r="AV438" s="13" t="s">
        <v>82</v>
      </c>
      <c r="AW438" s="13" t="s">
        <v>33</v>
      </c>
      <c r="AX438" s="13" t="s">
        <v>80</v>
      </c>
      <c r="AY438" s="162" t="s">
        <v>144</v>
      </c>
    </row>
    <row r="439" spans="1:65" s="2" customFormat="1" ht="21.75" customHeight="1">
      <c r="A439" s="34"/>
      <c r="B439" s="140"/>
      <c r="C439" s="141" t="s">
        <v>826</v>
      </c>
      <c r="D439" s="141" t="s">
        <v>147</v>
      </c>
      <c r="E439" s="142" t="s">
        <v>827</v>
      </c>
      <c r="F439" s="143" t="s">
        <v>828</v>
      </c>
      <c r="G439" s="144" t="s">
        <v>337</v>
      </c>
      <c r="H439" s="145">
        <v>1</v>
      </c>
      <c r="I439" s="146"/>
      <c r="J439" s="147">
        <f>ROUND(I439*H439,2)</f>
        <v>0</v>
      </c>
      <c r="K439" s="148"/>
      <c r="L439" s="35"/>
      <c r="M439" s="149" t="s">
        <v>3</v>
      </c>
      <c r="N439" s="150" t="s">
        <v>43</v>
      </c>
      <c r="O439" s="55"/>
      <c r="P439" s="151">
        <f>O439*H439</f>
        <v>0</v>
      </c>
      <c r="Q439" s="151">
        <v>0</v>
      </c>
      <c r="R439" s="151">
        <f>Q439*H439</f>
        <v>0</v>
      </c>
      <c r="S439" s="151">
        <v>0.012</v>
      </c>
      <c r="T439" s="152">
        <f>S439*H439</f>
        <v>0.012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3" t="s">
        <v>160</v>
      </c>
      <c r="AT439" s="153" t="s">
        <v>147</v>
      </c>
      <c r="AU439" s="153" t="s">
        <v>82</v>
      </c>
      <c r="AY439" s="19" t="s">
        <v>144</v>
      </c>
      <c r="BE439" s="154">
        <f>IF(N439="základní",J439,0)</f>
        <v>0</v>
      </c>
      <c r="BF439" s="154">
        <f>IF(N439="snížená",J439,0)</f>
        <v>0</v>
      </c>
      <c r="BG439" s="154">
        <f>IF(N439="zákl. přenesená",J439,0)</f>
        <v>0</v>
      </c>
      <c r="BH439" s="154">
        <f>IF(N439="sníž. přenesená",J439,0)</f>
        <v>0</v>
      </c>
      <c r="BI439" s="154">
        <f>IF(N439="nulová",J439,0)</f>
        <v>0</v>
      </c>
      <c r="BJ439" s="19" t="s">
        <v>80</v>
      </c>
      <c r="BK439" s="154">
        <f>ROUND(I439*H439,2)</f>
        <v>0</v>
      </c>
      <c r="BL439" s="19" t="s">
        <v>160</v>
      </c>
      <c r="BM439" s="153" t="s">
        <v>829</v>
      </c>
    </row>
    <row r="440" spans="1:65" s="2" customFormat="1" ht="21.75" customHeight="1">
      <c r="A440" s="34"/>
      <c r="B440" s="140"/>
      <c r="C440" s="141" t="s">
        <v>830</v>
      </c>
      <c r="D440" s="141" t="s">
        <v>147</v>
      </c>
      <c r="E440" s="142" t="s">
        <v>831</v>
      </c>
      <c r="F440" s="143" t="s">
        <v>832</v>
      </c>
      <c r="G440" s="144" t="s">
        <v>409</v>
      </c>
      <c r="H440" s="145">
        <v>10</v>
      </c>
      <c r="I440" s="146"/>
      <c r="J440" s="147">
        <f>ROUND(I440*H440,2)</f>
        <v>0</v>
      </c>
      <c r="K440" s="148"/>
      <c r="L440" s="35"/>
      <c r="M440" s="149" t="s">
        <v>3</v>
      </c>
      <c r="N440" s="150" t="s">
        <v>43</v>
      </c>
      <c r="O440" s="55"/>
      <c r="P440" s="151">
        <f>O440*H440</f>
        <v>0</v>
      </c>
      <c r="Q440" s="151">
        <v>0</v>
      </c>
      <c r="R440" s="151">
        <f>Q440*H440</f>
        <v>0</v>
      </c>
      <c r="S440" s="151">
        <v>0.007</v>
      </c>
      <c r="T440" s="152">
        <f>S440*H440</f>
        <v>0.07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53" t="s">
        <v>160</v>
      </c>
      <c r="AT440" s="153" t="s">
        <v>147</v>
      </c>
      <c r="AU440" s="153" t="s">
        <v>82</v>
      </c>
      <c r="AY440" s="19" t="s">
        <v>144</v>
      </c>
      <c r="BE440" s="154">
        <f>IF(N440="základní",J440,0)</f>
        <v>0</v>
      </c>
      <c r="BF440" s="154">
        <f>IF(N440="snížená",J440,0)</f>
        <v>0</v>
      </c>
      <c r="BG440" s="154">
        <f>IF(N440="zákl. přenesená",J440,0)</f>
        <v>0</v>
      </c>
      <c r="BH440" s="154">
        <f>IF(N440="sníž. přenesená",J440,0)</f>
        <v>0</v>
      </c>
      <c r="BI440" s="154">
        <f>IF(N440="nulová",J440,0)</f>
        <v>0</v>
      </c>
      <c r="BJ440" s="19" t="s">
        <v>80</v>
      </c>
      <c r="BK440" s="154">
        <f>ROUND(I440*H440,2)</f>
        <v>0</v>
      </c>
      <c r="BL440" s="19" t="s">
        <v>160</v>
      </c>
      <c r="BM440" s="153" t="s">
        <v>833</v>
      </c>
    </row>
    <row r="441" spans="1:65" s="2" customFormat="1" ht="21.75" customHeight="1">
      <c r="A441" s="34"/>
      <c r="B441" s="140"/>
      <c r="C441" s="141" t="s">
        <v>834</v>
      </c>
      <c r="D441" s="141" t="s">
        <v>147</v>
      </c>
      <c r="E441" s="142" t="s">
        <v>835</v>
      </c>
      <c r="F441" s="143" t="s">
        <v>836</v>
      </c>
      <c r="G441" s="144" t="s">
        <v>409</v>
      </c>
      <c r="H441" s="145">
        <v>30</v>
      </c>
      <c r="I441" s="146"/>
      <c r="J441" s="147">
        <f>ROUND(I441*H441,2)</f>
        <v>0</v>
      </c>
      <c r="K441" s="148"/>
      <c r="L441" s="35"/>
      <c r="M441" s="149" t="s">
        <v>3</v>
      </c>
      <c r="N441" s="150" t="s">
        <v>43</v>
      </c>
      <c r="O441" s="55"/>
      <c r="P441" s="151">
        <f>O441*H441</f>
        <v>0</v>
      </c>
      <c r="Q441" s="151">
        <v>0</v>
      </c>
      <c r="R441" s="151">
        <f>Q441*H441</f>
        <v>0</v>
      </c>
      <c r="S441" s="151">
        <v>0.01</v>
      </c>
      <c r="T441" s="152">
        <f>S441*H441</f>
        <v>0.3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3" t="s">
        <v>160</v>
      </c>
      <c r="AT441" s="153" t="s">
        <v>147</v>
      </c>
      <c r="AU441" s="153" t="s">
        <v>82</v>
      </c>
      <c r="AY441" s="19" t="s">
        <v>144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9" t="s">
        <v>80</v>
      </c>
      <c r="BK441" s="154">
        <f>ROUND(I441*H441,2)</f>
        <v>0</v>
      </c>
      <c r="BL441" s="19" t="s">
        <v>160</v>
      </c>
      <c r="BM441" s="153" t="s">
        <v>837</v>
      </c>
    </row>
    <row r="442" spans="2:51" s="13" customFormat="1" ht="12">
      <c r="B442" s="160"/>
      <c r="D442" s="161" t="s">
        <v>221</v>
      </c>
      <c r="E442" s="162" t="s">
        <v>3</v>
      </c>
      <c r="F442" s="163" t="s">
        <v>838</v>
      </c>
      <c r="H442" s="164">
        <v>30</v>
      </c>
      <c r="I442" s="165"/>
      <c r="L442" s="160"/>
      <c r="M442" s="166"/>
      <c r="N442" s="167"/>
      <c r="O442" s="167"/>
      <c r="P442" s="167"/>
      <c r="Q442" s="167"/>
      <c r="R442" s="167"/>
      <c r="S442" s="167"/>
      <c r="T442" s="168"/>
      <c r="AT442" s="162" t="s">
        <v>221</v>
      </c>
      <c r="AU442" s="162" t="s">
        <v>82</v>
      </c>
      <c r="AV442" s="13" t="s">
        <v>82</v>
      </c>
      <c r="AW442" s="13" t="s">
        <v>33</v>
      </c>
      <c r="AX442" s="13" t="s">
        <v>80</v>
      </c>
      <c r="AY442" s="162" t="s">
        <v>144</v>
      </c>
    </row>
    <row r="443" spans="1:65" s="2" customFormat="1" ht="21.75" customHeight="1">
      <c r="A443" s="34"/>
      <c r="B443" s="140"/>
      <c r="C443" s="141" t="s">
        <v>839</v>
      </c>
      <c r="D443" s="141" t="s">
        <v>147</v>
      </c>
      <c r="E443" s="142" t="s">
        <v>840</v>
      </c>
      <c r="F443" s="143" t="s">
        <v>841</v>
      </c>
      <c r="G443" s="144" t="s">
        <v>409</v>
      </c>
      <c r="H443" s="145">
        <v>45</v>
      </c>
      <c r="I443" s="146"/>
      <c r="J443" s="147">
        <f>ROUND(I443*H443,2)</f>
        <v>0</v>
      </c>
      <c r="K443" s="148"/>
      <c r="L443" s="35"/>
      <c r="M443" s="149" t="s">
        <v>3</v>
      </c>
      <c r="N443" s="150" t="s">
        <v>43</v>
      </c>
      <c r="O443" s="55"/>
      <c r="P443" s="151">
        <f>O443*H443</f>
        <v>0</v>
      </c>
      <c r="Q443" s="151">
        <v>0</v>
      </c>
      <c r="R443" s="151">
        <f>Q443*H443</f>
        <v>0</v>
      </c>
      <c r="S443" s="151">
        <v>0.015</v>
      </c>
      <c r="T443" s="152">
        <f>S443*H443</f>
        <v>0.6749999999999999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3" t="s">
        <v>160</v>
      </c>
      <c r="AT443" s="153" t="s">
        <v>147</v>
      </c>
      <c r="AU443" s="153" t="s">
        <v>82</v>
      </c>
      <c r="AY443" s="19" t="s">
        <v>144</v>
      </c>
      <c r="BE443" s="154">
        <f>IF(N443="základní",J443,0)</f>
        <v>0</v>
      </c>
      <c r="BF443" s="154">
        <f>IF(N443="snížená",J443,0)</f>
        <v>0</v>
      </c>
      <c r="BG443" s="154">
        <f>IF(N443="zákl. přenesená",J443,0)</f>
        <v>0</v>
      </c>
      <c r="BH443" s="154">
        <f>IF(N443="sníž. přenesená",J443,0)</f>
        <v>0</v>
      </c>
      <c r="BI443" s="154">
        <f>IF(N443="nulová",J443,0)</f>
        <v>0</v>
      </c>
      <c r="BJ443" s="19" t="s">
        <v>80</v>
      </c>
      <c r="BK443" s="154">
        <f>ROUND(I443*H443,2)</f>
        <v>0</v>
      </c>
      <c r="BL443" s="19" t="s">
        <v>160</v>
      </c>
      <c r="BM443" s="153" t="s">
        <v>842</v>
      </c>
    </row>
    <row r="444" spans="1:65" s="2" customFormat="1" ht="21.75" customHeight="1">
      <c r="A444" s="34"/>
      <c r="B444" s="140"/>
      <c r="C444" s="141" t="s">
        <v>843</v>
      </c>
      <c r="D444" s="141" t="s">
        <v>147</v>
      </c>
      <c r="E444" s="142" t="s">
        <v>844</v>
      </c>
      <c r="F444" s="143" t="s">
        <v>845</v>
      </c>
      <c r="G444" s="144" t="s">
        <v>409</v>
      </c>
      <c r="H444" s="145">
        <v>10</v>
      </c>
      <c r="I444" s="146"/>
      <c r="J444" s="147">
        <f>ROUND(I444*H444,2)</f>
        <v>0</v>
      </c>
      <c r="K444" s="148"/>
      <c r="L444" s="35"/>
      <c r="M444" s="149" t="s">
        <v>3</v>
      </c>
      <c r="N444" s="150" t="s">
        <v>43</v>
      </c>
      <c r="O444" s="55"/>
      <c r="P444" s="151">
        <f>O444*H444</f>
        <v>0</v>
      </c>
      <c r="Q444" s="151">
        <v>0</v>
      </c>
      <c r="R444" s="151">
        <f>Q444*H444</f>
        <v>0</v>
      </c>
      <c r="S444" s="151">
        <v>0.034</v>
      </c>
      <c r="T444" s="152">
        <f>S444*H444</f>
        <v>0.34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53" t="s">
        <v>160</v>
      </c>
      <c r="AT444" s="153" t="s">
        <v>147</v>
      </c>
      <c r="AU444" s="153" t="s">
        <v>82</v>
      </c>
      <c r="AY444" s="19" t="s">
        <v>144</v>
      </c>
      <c r="BE444" s="154">
        <f>IF(N444="základní",J444,0)</f>
        <v>0</v>
      </c>
      <c r="BF444" s="154">
        <f>IF(N444="snížená",J444,0)</f>
        <v>0</v>
      </c>
      <c r="BG444" s="154">
        <f>IF(N444="zákl. přenesená",J444,0)</f>
        <v>0</v>
      </c>
      <c r="BH444" s="154">
        <f>IF(N444="sníž. přenesená",J444,0)</f>
        <v>0</v>
      </c>
      <c r="BI444" s="154">
        <f>IF(N444="nulová",J444,0)</f>
        <v>0</v>
      </c>
      <c r="BJ444" s="19" t="s">
        <v>80</v>
      </c>
      <c r="BK444" s="154">
        <f>ROUND(I444*H444,2)</f>
        <v>0</v>
      </c>
      <c r="BL444" s="19" t="s">
        <v>160</v>
      </c>
      <c r="BM444" s="153" t="s">
        <v>846</v>
      </c>
    </row>
    <row r="445" spans="2:63" s="12" customFormat="1" ht="22.9" customHeight="1">
      <c r="B445" s="127"/>
      <c r="D445" s="128" t="s">
        <v>71</v>
      </c>
      <c r="E445" s="138" t="s">
        <v>847</v>
      </c>
      <c r="F445" s="138" t="s">
        <v>848</v>
      </c>
      <c r="I445" s="130"/>
      <c r="J445" s="139">
        <f>BK445</f>
        <v>0</v>
      </c>
      <c r="L445" s="127"/>
      <c r="M445" s="132"/>
      <c r="N445" s="133"/>
      <c r="O445" s="133"/>
      <c r="P445" s="134">
        <f>SUM(P446:P450)</f>
        <v>0</v>
      </c>
      <c r="Q445" s="133"/>
      <c r="R445" s="134">
        <f>SUM(R446:R450)</f>
        <v>0</v>
      </c>
      <c r="S445" s="133"/>
      <c r="T445" s="135">
        <f>SUM(T446:T450)</f>
        <v>0</v>
      </c>
      <c r="AR445" s="128" t="s">
        <v>80</v>
      </c>
      <c r="AT445" s="136" t="s">
        <v>71</v>
      </c>
      <c r="AU445" s="136" t="s">
        <v>80</v>
      </c>
      <c r="AY445" s="128" t="s">
        <v>144</v>
      </c>
      <c r="BK445" s="137">
        <f>SUM(BK446:BK450)</f>
        <v>0</v>
      </c>
    </row>
    <row r="446" spans="1:65" s="2" customFormat="1" ht="21.75" customHeight="1">
      <c r="A446" s="34"/>
      <c r="B446" s="140"/>
      <c r="C446" s="141" t="s">
        <v>849</v>
      </c>
      <c r="D446" s="141" t="s">
        <v>147</v>
      </c>
      <c r="E446" s="142" t="s">
        <v>850</v>
      </c>
      <c r="F446" s="143" t="s">
        <v>851</v>
      </c>
      <c r="G446" s="144" t="s">
        <v>283</v>
      </c>
      <c r="H446" s="145">
        <v>1.521</v>
      </c>
      <c r="I446" s="146"/>
      <c r="J446" s="147">
        <f>ROUND(I446*H446,2)</f>
        <v>0</v>
      </c>
      <c r="K446" s="148"/>
      <c r="L446" s="35"/>
      <c r="M446" s="149" t="s">
        <v>3</v>
      </c>
      <c r="N446" s="150" t="s">
        <v>43</v>
      </c>
      <c r="O446" s="55"/>
      <c r="P446" s="151">
        <f>O446*H446</f>
        <v>0</v>
      </c>
      <c r="Q446" s="151">
        <v>0</v>
      </c>
      <c r="R446" s="151">
        <f>Q446*H446</f>
        <v>0</v>
      </c>
      <c r="S446" s="151">
        <v>0</v>
      </c>
      <c r="T446" s="152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3" t="s">
        <v>160</v>
      </c>
      <c r="AT446" s="153" t="s">
        <v>147</v>
      </c>
      <c r="AU446" s="153" t="s">
        <v>82</v>
      </c>
      <c r="AY446" s="19" t="s">
        <v>144</v>
      </c>
      <c r="BE446" s="154">
        <f>IF(N446="základní",J446,0)</f>
        <v>0</v>
      </c>
      <c r="BF446" s="154">
        <f>IF(N446="snížená",J446,0)</f>
        <v>0</v>
      </c>
      <c r="BG446" s="154">
        <f>IF(N446="zákl. přenesená",J446,0)</f>
        <v>0</v>
      </c>
      <c r="BH446" s="154">
        <f>IF(N446="sníž. přenesená",J446,0)</f>
        <v>0</v>
      </c>
      <c r="BI446" s="154">
        <f>IF(N446="nulová",J446,0)</f>
        <v>0</v>
      </c>
      <c r="BJ446" s="19" t="s">
        <v>80</v>
      </c>
      <c r="BK446" s="154">
        <f>ROUND(I446*H446,2)</f>
        <v>0</v>
      </c>
      <c r="BL446" s="19" t="s">
        <v>160</v>
      </c>
      <c r="BM446" s="153" t="s">
        <v>852</v>
      </c>
    </row>
    <row r="447" spans="1:65" s="2" customFormat="1" ht="21.75" customHeight="1">
      <c r="A447" s="34"/>
      <c r="B447" s="140"/>
      <c r="C447" s="141" t="s">
        <v>853</v>
      </c>
      <c r="D447" s="141" t="s">
        <v>147</v>
      </c>
      <c r="E447" s="142" t="s">
        <v>854</v>
      </c>
      <c r="F447" s="143" t="s">
        <v>855</v>
      </c>
      <c r="G447" s="144" t="s">
        <v>283</v>
      </c>
      <c r="H447" s="145">
        <v>1.521</v>
      </c>
      <c r="I447" s="146"/>
      <c r="J447" s="147">
        <f>ROUND(I447*H447,2)</f>
        <v>0</v>
      </c>
      <c r="K447" s="148"/>
      <c r="L447" s="35"/>
      <c r="M447" s="149" t="s">
        <v>3</v>
      </c>
      <c r="N447" s="150" t="s">
        <v>43</v>
      </c>
      <c r="O447" s="55"/>
      <c r="P447" s="151">
        <f>O447*H447</f>
        <v>0</v>
      </c>
      <c r="Q447" s="151">
        <v>0</v>
      </c>
      <c r="R447" s="151">
        <f>Q447*H447</f>
        <v>0</v>
      </c>
      <c r="S447" s="151">
        <v>0</v>
      </c>
      <c r="T447" s="152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3" t="s">
        <v>160</v>
      </c>
      <c r="AT447" s="153" t="s">
        <v>147</v>
      </c>
      <c r="AU447" s="153" t="s">
        <v>82</v>
      </c>
      <c r="AY447" s="19" t="s">
        <v>144</v>
      </c>
      <c r="BE447" s="154">
        <f>IF(N447="základní",J447,0)</f>
        <v>0</v>
      </c>
      <c r="BF447" s="154">
        <f>IF(N447="snížená",J447,0)</f>
        <v>0</v>
      </c>
      <c r="BG447" s="154">
        <f>IF(N447="zákl. přenesená",J447,0)</f>
        <v>0</v>
      </c>
      <c r="BH447" s="154">
        <f>IF(N447="sníž. přenesená",J447,0)</f>
        <v>0</v>
      </c>
      <c r="BI447" s="154">
        <f>IF(N447="nulová",J447,0)</f>
        <v>0</v>
      </c>
      <c r="BJ447" s="19" t="s">
        <v>80</v>
      </c>
      <c r="BK447" s="154">
        <f>ROUND(I447*H447,2)</f>
        <v>0</v>
      </c>
      <c r="BL447" s="19" t="s">
        <v>160</v>
      </c>
      <c r="BM447" s="153" t="s">
        <v>856</v>
      </c>
    </row>
    <row r="448" spans="1:65" s="2" customFormat="1" ht="21.75" customHeight="1">
      <c r="A448" s="34"/>
      <c r="B448" s="140"/>
      <c r="C448" s="141" t="s">
        <v>857</v>
      </c>
      <c r="D448" s="141" t="s">
        <v>147</v>
      </c>
      <c r="E448" s="142" t="s">
        <v>858</v>
      </c>
      <c r="F448" s="143" t="s">
        <v>859</v>
      </c>
      <c r="G448" s="144" t="s">
        <v>283</v>
      </c>
      <c r="H448" s="145">
        <v>22.815</v>
      </c>
      <c r="I448" s="146"/>
      <c r="J448" s="147">
        <f>ROUND(I448*H448,2)</f>
        <v>0</v>
      </c>
      <c r="K448" s="148"/>
      <c r="L448" s="35"/>
      <c r="M448" s="149" t="s">
        <v>3</v>
      </c>
      <c r="N448" s="150" t="s">
        <v>43</v>
      </c>
      <c r="O448" s="55"/>
      <c r="P448" s="151">
        <f>O448*H448</f>
        <v>0</v>
      </c>
      <c r="Q448" s="151">
        <v>0</v>
      </c>
      <c r="R448" s="151">
        <f>Q448*H448</f>
        <v>0</v>
      </c>
      <c r="S448" s="151">
        <v>0</v>
      </c>
      <c r="T448" s="152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53" t="s">
        <v>160</v>
      </c>
      <c r="AT448" s="153" t="s">
        <v>147</v>
      </c>
      <c r="AU448" s="153" t="s">
        <v>82</v>
      </c>
      <c r="AY448" s="19" t="s">
        <v>144</v>
      </c>
      <c r="BE448" s="154">
        <f>IF(N448="základní",J448,0)</f>
        <v>0</v>
      </c>
      <c r="BF448" s="154">
        <f>IF(N448="snížená",J448,0)</f>
        <v>0</v>
      </c>
      <c r="BG448" s="154">
        <f>IF(N448="zákl. přenesená",J448,0)</f>
        <v>0</v>
      </c>
      <c r="BH448" s="154">
        <f>IF(N448="sníž. přenesená",J448,0)</f>
        <v>0</v>
      </c>
      <c r="BI448" s="154">
        <f>IF(N448="nulová",J448,0)</f>
        <v>0</v>
      </c>
      <c r="BJ448" s="19" t="s">
        <v>80</v>
      </c>
      <c r="BK448" s="154">
        <f>ROUND(I448*H448,2)</f>
        <v>0</v>
      </c>
      <c r="BL448" s="19" t="s">
        <v>160</v>
      </c>
      <c r="BM448" s="153" t="s">
        <v>860</v>
      </c>
    </row>
    <row r="449" spans="2:51" s="13" customFormat="1" ht="12">
      <c r="B449" s="160"/>
      <c r="D449" s="161" t="s">
        <v>221</v>
      </c>
      <c r="E449" s="162" t="s">
        <v>3</v>
      </c>
      <c r="F449" s="163" t="s">
        <v>861</v>
      </c>
      <c r="H449" s="164">
        <v>22.815</v>
      </c>
      <c r="I449" s="165"/>
      <c r="L449" s="160"/>
      <c r="M449" s="166"/>
      <c r="N449" s="167"/>
      <c r="O449" s="167"/>
      <c r="P449" s="167"/>
      <c r="Q449" s="167"/>
      <c r="R449" s="167"/>
      <c r="S449" s="167"/>
      <c r="T449" s="168"/>
      <c r="AT449" s="162" t="s">
        <v>221</v>
      </c>
      <c r="AU449" s="162" t="s">
        <v>82</v>
      </c>
      <c r="AV449" s="13" t="s">
        <v>82</v>
      </c>
      <c r="AW449" s="13" t="s">
        <v>33</v>
      </c>
      <c r="AX449" s="13" t="s">
        <v>80</v>
      </c>
      <c r="AY449" s="162" t="s">
        <v>144</v>
      </c>
    </row>
    <row r="450" spans="1:65" s="2" customFormat="1" ht="21.75" customHeight="1">
      <c r="A450" s="34"/>
      <c r="B450" s="140"/>
      <c r="C450" s="141" t="s">
        <v>862</v>
      </c>
      <c r="D450" s="141" t="s">
        <v>147</v>
      </c>
      <c r="E450" s="142" t="s">
        <v>863</v>
      </c>
      <c r="F450" s="143" t="s">
        <v>864</v>
      </c>
      <c r="G450" s="144" t="s">
        <v>283</v>
      </c>
      <c r="H450" s="145">
        <v>1.521</v>
      </c>
      <c r="I450" s="146"/>
      <c r="J450" s="147">
        <f>ROUND(I450*H450,2)</f>
        <v>0</v>
      </c>
      <c r="K450" s="148"/>
      <c r="L450" s="35"/>
      <c r="M450" s="149" t="s">
        <v>3</v>
      </c>
      <c r="N450" s="150" t="s">
        <v>43</v>
      </c>
      <c r="O450" s="55"/>
      <c r="P450" s="151">
        <f>O450*H450</f>
        <v>0</v>
      </c>
      <c r="Q450" s="151">
        <v>0</v>
      </c>
      <c r="R450" s="151">
        <f>Q450*H450</f>
        <v>0</v>
      </c>
      <c r="S450" s="151">
        <v>0</v>
      </c>
      <c r="T450" s="152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53" t="s">
        <v>160</v>
      </c>
      <c r="AT450" s="153" t="s">
        <v>147</v>
      </c>
      <c r="AU450" s="153" t="s">
        <v>82</v>
      </c>
      <c r="AY450" s="19" t="s">
        <v>144</v>
      </c>
      <c r="BE450" s="154">
        <f>IF(N450="základní",J450,0)</f>
        <v>0</v>
      </c>
      <c r="BF450" s="154">
        <f>IF(N450="snížená",J450,0)</f>
        <v>0</v>
      </c>
      <c r="BG450" s="154">
        <f>IF(N450="zákl. přenesená",J450,0)</f>
        <v>0</v>
      </c>
      <c r="BH450" s="154">
        <f>IF(N450="sníž. přenesená",J450,0)</f>
        <v>0</v>
      </c>
      <c r="BI450" s="154">
        <f>IF(N450="nulová",J450,0)</f>
        <v>0</v>
      </c>
      <c r="BJ450" s="19" t="s">
        <v>80</v>
      </c>
      <c r="BK450" s="154">
        <f>ROUND(I450*H450,2)</f>
        <v>0</v>
      </c>
      <c r="BL450" s="19" t="s">
        <v>160</v>
      </c>
      <c r="BM450" s="153" t="s">
        <v>865</v>
      </c>
    </row>
    <row r="451" spans="2:63" s="12" customFormat="1" ht="22.9" customHeight="1">
      <c r="B451" s="127"/>
      <c r="D451" s="128" t="s">
        <v>71</v>
      </c>
      <c r="E451" s="138" t="s">
        <v>866</v>
      </c>
      <c r="F451" s="138" t="s">
        <v>867</v>
      </c>
      <c r="I451" s="130"/>
      <c r="J451" s="139">
        <f>BK451</f>
        <v>0</v>
      </c>
      <c r="L451" s="127"/>
      <c r="M451" s="132"/>
      <c r="N451" s="133"/>
      <c r="O451" s="133"/>
      <c r="P451" s="134">
        <f>P452</f>
        <v>0</v>
      </c>
      <c r="Q451" s="133"/>
      <c r="R451" s="134">
        <f>R452</f>
        <v>0</v>
      </c>
      <c r="S451" s="133"/>
      <c r="T451" s="135">
        <f>T452</f>
        <v>0</v>
      </c>
      <c r="AR451" s="128" t="s">
        <v>80</v>
      </c>
      <c r="AT451" s="136" t="s">
        <v>71</v>
      </c>
      <c r="AU451" s="136" t="s">
        <v>80</v>
      </c>
      <c r="AY451" s="128" t="s">
        <v>144</v>
      </c>
      <c r="BK451" s="137">
        <f>BK452</f>
        <v>0</v>
      </c>
    </row>
    <row r="452" spans="1:65" s="2" customFormat="1" ht="33" customHeight="1">
      <c r="A452" s="34"/>
      <c r="B452" s="140"/>
      <c r="C452" s="141" t="s">
        <v>868</v>
      </c>
      <c r="D452" s="141" t="s">
        <v>147</v>
      </c>
      <c r="E452" s="142" t="s">
        <v>869</v>
      </c>
      <c r="F452" s="143" t="s">
        <v>870</v>
      </c>
      <c r="G452" s="144" t="s">
        <v>283</v>
      </c>
      <c r="H452" s="145">
        <v>1173.278</v>
      </c>
      <c r="I452" s="146"/>
      <c r="J452" s="147">
        <f>ROUND(I452*H452,2)</f>
        <v>0</v>
      </c>
      <c r="K452" s="148"/>
      <c r="L452" s="35"/>
      <c r="M452" s="149" t="s">
        <v>3</v>
      </c>
      <c r="N452" s="150" t="s">
        <v>43</v>
      </c>
      <c r="O452" s="55"/>
      <c r="P452" s="151">
        <f>O452*H452</f>
        <v>0</v>
      </c>
      <c r="Q452" s="151">
        <v>0</v>
      </c>
      <c r="R452" s="151">
        <f>Q452*H452</f>
        <v>0</v>
      </c>
      <c r="S452" s="151">
        <v>0</v>
      </c>
      <c r="T452" s="152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3" t="s">
        <v>160</v>
      </c>
      <c r="AT452" s="153" t="s">
        <v>147</v>
      </c>
      <c r="AU452" s="153" t="s">
        <v>82</v>
      </c>
      <c r="AY452" s="19" t="s">
        <v>144</v>
      </c>
      <c r="BE452" s="154">
        <f>IF(N452="základní",J452,0)</f>
        <v>0</v>
      </c>
      <c r="BF452" s="154">
        <f>IF(N452="snížená",J452,0)</f>
        <v>0</v>
      </c>
      <c r="BG452" s="154">
        <f>IF(N452="zákl. přenesená",J452,0)</f>
        <v>0</v>
      </c>
      <c r="BH452" s="154">
        <f>IF(N452="sníž. přenesená",J452,0)</f>
        <v>0</v>
      </c>
      <c r="BI452" s="154">
        <f>IF(N452="nulová",J452,0)</f>
        <v>0</v>
      </c>
      <c r="BJ452" s="19" t="s">
        <v>80</v>
      </c>
      <c r="BK452" s="154">
        <f>ROUND(I452*H452,2)</f>
        <v>0</v>
      </c>
      <c r="BL452" s="19" t="s">
        <v>160</v>
      </c>
      <c r="BM452" s="153" t="s">
        <v>871</v>
      </c>
    </row>
    <row r="453" spans="2:63" s="12" customFormat="1" ht="25.9" customHeight="1">
      <c r="B453" s="127"/>
      <c r="D453" s="128" t="s">
        <v>71</v>
      </c>
      <c r="E453" s="129" t="s">
        <v>872</v>
      </c>
      <c r="F453" s="129" t="s">
        <v>873</v>
      </c>
      <c r="I453" s="130"/>
      <c r="J453" s="131">
        <f>BK453</f>
        <v>0</v>
      </c>
      <c r="L453" s="127"/>
      <c r="M453" s="132"/>
      <c r="N453" s="133"/>
      <c r="O453" s="133"/>
      <c r="P453" s="134">
        <f>P454+P476+P491+P513+P595+P608+P621+P668+P719+P731+P765+P782+P826+P835+P840</f>
        <v>0</v>
      </c>
      <c r="Q453" s="133"/>
      <c r="R453" s="134">
        <f>R454+R476+R491+R513+R595+R608+R621+R668+R719+R731+R765+R782+R826+R835+R840</f>
        <v>89.36817423999999</v>
      </c>
      <c r="S453" s="133"/>
      <c r="T453" s="135">
        <f>T454+T476+T491+T513+T595+T608+T621+T668+T719+T731+T765+T782+T826+T835+T840</f>
        <v>0</v>
      </c>
      <c r="AR453" s="128" t="s">
        <v>82</v>
      </c>
      <c r="AT453" s="136" t="s">
        <v>71</v>
      </c>
      <c r="AU453" s="136" t="s">
        <v>72</v>
      </c>
      <c r="AY453" s="128" t="s">
        <v>144</v>
      </c>
      <c r="BK453" s="137">
        <f>BK454+BK476+BK491+BK513+BK595+BK608+BK621+BK668+BK719+BK731+BK765+BK782+BK826+BK835+BK840</f>
        <v>0</v>
      </c>
    </row>
    <row r="454" spans="2:63" s="12" customFormat="1" ht="22.9" customHeight="1">
      <c r="B454" s="127"/>
      <c r="D454" s="128" t="s">
        <v>71</v>
      </c>
      <c r="E454" s="138" t="s">
        <v>874</v>
      </c>
      <c r="F454" s="138" t="s">
        <v>875</v>
      </c>
      <c r="I454" s="130"/>
      <c r="J454" s="139">
        <f>BK454</f>
        <v>0</v>
      </c>
      <c r="L454" s="127"/>
      <c r="M454" s="132"/>
      <c r="N454" s="133"/>
      <c r="O454" s="133"/>
      <c r="P454" s="134">
        <f>SUM(P455:P475)</f>
        <v>0</v>
      </c>
      <c r="Q454" s="133"/>
      <c r="R454" s="134">
        <f>SUM(R455:R475)</f>
        <v>5.758067400000001</v>
      </c>
      <c r="S454" s="133"/>
      <c r="T454" s="135">
        <f>SUM(T455:T475)</f>
        <v>0</v>
      </c>
      <c r="AR454" s="128" t="s">
        <v>82</v>
      </c>
      <c r="AT454" s="136" t="s">
        <v>71</v>
      </c>
      <c r="AU454" s="136" t="s">
        <v>80</v>
      </c>
      <c r="AY454" s="128" t="s">
        <v>144</v>
      </c>
      <c r="BK454" s="137">
        <f>SUM(BK455:BK475)</f>
        <v>0</v>
      </c>
    </row>
    <row r="455" spans="1:65" s="2" customFormat="1" ht="21.75" customHeight="1">
      <c r="A455" s="34"/>
      <c r="B455" s="140"/>
      <c r="C455" s="141" t="s">
        <v>876</v>
      </c>
      <c r="D455" s="141" t="s">
        <v>147</v>
      </c>
      <c r="E455" s="142" t="s">
        <v>877</v>
      </c>
      <c r="F455" s="143" t="s">
        <v>878</v>
      </c>
      <c r="G455" s="144" t="s">
        <v>219</v>
      </c>
      <c r="H455" s="145">
        <v>411.525</v>
      </c>
      <c r="I455" s="146"/>
      <c r="J455" s="147">
        <f>ROUND(I455*H455,2)</f>
        <v>0</v>
      </c>
      <c r="K455" s="148"/>
      <c r="L455" s="35"/>
      <c r="M455" s="149" t="s">
        <v>3</v>
      </c>
      <c r="N455" s="150" t="s">
        <v>43</v>
      </c>
      <c r="O455" s="55"/>
      <c r="P455" s="151">
        <f>O455*H455</f>
        <v>0</v>
      </c>
      <c r="Q455" s="151">
        <v>0</v>
      </c>
      <c r="R455" s="151">
        <f>Q455*H455</f>
        <v>0</v>
      </c>
      <c r="S455" s="151">
        <v>0</v>
      </c>
      <c r="T455" s="152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53" t="s">
        <v>313</v>
      </c>
      <c r="AT455" s="153" t="s">
        <v>147</v>
      </c>
      <c r="AU455" s="153" t="s">
        <v>82</v>
      </c>
      <c r="AY455" s="19" t="s">
        <v>144</v>
      </c>
      <c r="BE455" s="154">
        <f>IF(N455="základní",J455,0)</f>
        <v>0</v>
      </c>
      <c r="BF455" s="154">
        <f>IF(N455="snížená",J455,0)</f>
        <v>0</v>
      </c>
      <c r="BG455" s="154">
        <f>IF(N455="zákl. přenesená",J455,0)</f>
        <v>0</v>
      </c>
      <c r="BH455" s="154">
        <f>IF(N455="sníž. přenesená",J455,0)</f>
        <v>0</v>
      </c>
      <c r="BI455" s="154">
        <f>IF(N455="nulová",J455,0)</f>
        <v>0</v>
      </c>
      <c r="BJ455" s="19" t="s">
        <v>80</v>
      </c>
      <c r="BK455" s="154">
        <f>ROUND(I455*H455,2)</f>
        <v>0</v>
      </c>
      <c r="BL455" s="19" t="s">
        <v>313</v>
      </c>
      <c r="BM455" s="153" t="s">
        <v>879</v>
      </c>
    </row>
    <row r="456" spans="2:51" s="13" customFormat="1" ht="12">
      <c r="B456" s="160"/>
      <c r="D456" s="161" t="s">
        <v>221</v>
      </c>
      <c r="E456" s="162" t="s">
        <v>3</v>
      </c>
      <c r="F456" s="163" t="s">
        <v>880</v>
      </c>
      <c r="H456" s="164">
        <v>411.525</v>
      </c>
      <c r="I456" s="165"/>
      <c r="L456" s="160"/>
      <c r="M456" s="166"/>
      <c r="N456" s="167"/>
      <c r="O456" s="167"/>
      <c r="P456" s="167"/>
      <c r="Q456" s="167"/>
      <c r="R456" s="167"/>
      <c r="S456" s="167"/>
      <c r="T456" s="168"/>
      <c r="AT456" s="162" t="s">
        <v>221</v>
      </c>
      <c r="AU456" s="162" t="s">
        <v>82</v>
      </c>
      <c r="AV456" s="13" t="s">
        <v>82</v>
      </c>
      <c r="AW456" s="13" t="s">
        <v>33</v>
      </c>
      <c r="AX456" s="13" t="s">
        <v>80</v>
      </c>
      <c r="AY456" s="162" t="s">
        <v>144</v>
      </c>
    </row>
    <row r="457" spans="1:65" s="2" customFormat="1" ht="16.5" customHeight="1">
      <c r="A457" s="34"/>
      <c r="B457" s="140"/>
      <c r="C457" s="192" t="s">
        <v>881</v>
      </c>
      <c r="D457" s="192" t="s">
        <v>280</v>
      </c>
      <c r="E457" s="193" t="s">
        <v>882</v>
      </c>
      <c r="F457" s="194" t="s">
        <v>883</v>
      </c>
      <c r="G457" s="195" t="s">
        <v>283</v>
      </c>
      <c r="H457" s="196">
        <v>0.136</v>
      </c>
      <c r="I457" s="197"/>
      <c r="J457" s="198">
        <f>ROUND(I457*H457,2)</f>
        <v>0</v>
      </c>
      <c r="K457" s="199"/>
      <c r="L457" s="200"/>
      <c r="M457" s="201" t="s">
        <v>3</v>
      </c>
      <c r="N457" s="202" t="s">
        <v>43</v>
      </c>
      <c r="O457" s="55"/>
      <c r="P457" s="151">
        <f>O457*H457</f>
        <v>0</v>
      </c>
      <c r="Q457" s="151">
        <v>1</v>
      </c>
      <c r="R457" s="151">
        <f>Q457*H457</f>
        <v>0.136</v>
      </c>
      <c r="S457" s="151">
        <v>0</v>
      </c>
      <c r="T457" s="152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53" t="s">
        <v>412</v>
      </c>
      <c r="AT457" s="153" t="s">
        <v>280</v>
      </c>
      <c r="AU457" s="153" t="s">
        <v>82</v>
      </c>
      <c r="AY457" s="19" t="s">
        <v>144</v>
      </c>
      <c r="BE457" s="154">
        <f>IF(N457="základní",J457,0)</f>
        <v>0</v>
      </c>
      <c r="BF457" s="154">
        <f>IF(N457="snížená",J457,0)</f>
        <v>0</v>
      </c>
      <c r="BG457" s="154">
        <f>IF(N457="zákl. přenesená",J457,0)</f>
        <v>0</v>
      </c>
      <c r="BH457" s="154">
        <f>IF(N457="sníž. přenesená",J457,0)</f>
        <v>0</v>
      </c>
      <c r="BI457" s="154">
        <f>IF(N457="nulová",J457,0)</f>
        <v>0</v>
      </c>
      <c r="BJ457" s="19" t="s">
        <v>80</v>
      </c>
      <c r="BK457" s="154">
        <f>ROUND(I457*H457,2)</f>
        <v>0</v>
      </c>
      <c r="BL457" s="19" t="s">
        <v>313</v>
      </c>
      <c r="BM457" s="153" t="s">
        <v>884</v>
      </c>
    </row>
    <row r="458" spans="2:51" s="13" customFormat="1" ht="12">
      <c r="B458" s="160"/>
      <c r="D458" s="161" t="s">
        <v>221</v>
      </c>
      <c r="F458" s="163" t="s">
        <v>885</v>
      </c>
      <c r="H458" s="164">
        <v>0.136</v>
      </c>
      <c r="I458" s="165"/>
      <c r="L458" s="160"/>
      <c r="M458" s="166"/>
      <c r="N458" s="167"/>
      <c r="O458" s="167"/>
      <c r="P458" s="167"/>
      <c r="Q458" s="167"/>
      <c r="R458" s="167"/>
      <c r="S458" s="167"/>
      <c r="T458" s="168"/>
      <c r="AT458" s="162" t="s">
        <v>221</v>
      </c>
      <c r="AU458" s="162" t="s">
        <v>82</v>
      </c>
      <c r="AV458" s="13" t="s">
        <v>82</v>
      </c>
      <c r="AW458" s="13" t="s">
        <v>4</v>
      </c>
      <c r="AX458" s="13" t="s">
        <v>80</v>
      </c>
      <c r="AY458" s="162" t="s">
        <v>144</v>
      </c>
    </row>
    <row r="459" spans="1:65" s="2" customFormat="1" ht="16.5" customHeight="1">
      <c r="A459" s="34"/>
      <c r="B459" s="140"/>
      <c r="C459" s="141" t="s">
        <v>886</v>
      </c>
      <c r="D459" s="141" t="s">
        <v>147</v>
      </c>
      <c r="E459" s="142" t="s">
        <v>887</v>
      </c>
      <c r="F459" s="143" t="s">
        <v>888</v>
      </c>
      <c r="G459" s="144" t="s">
        <v>219</v>
      </c>
      <c r="H459" s="145">
        <v>14.04</v>
      </c>
      <c r="I459" s="146"/>
      <c r="J459" s="147">
        <f>ROUND(I459*H459,2)</f>
        <v>0</v>
      </c>
      <c r="K459" s="148"/>
      <c r="L459" s="35"/>
      <c r="M459" s="149" t="s">
        <v>3</v>
      </c>
      <c r="N459" s="150" t="s">
        <v>43</v>
      </c>
      <c r="O459" s="55"/>
      <c r="P459" s="151">
        <f>O459*H459</f>
        <v>0</v>
      </c>
      <c r="Q459" s="151">
        <v>0</v>
      </c>
      <c r="R459" s="151">
        <f>Q459*H459</f>
        <v>0</v>
      </c>
      <c r="S459" s="151">
        <v>0</v>
      </c>
      <c r="T459" s="152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53" t="s">
        <v>313</v>
      </c>
      <c r="AT459" s="153" t="s">
        <v>147</v>
      </c>
      <c r="AU459" s="153" t="s">
        <v>82</v>
      </c>
      <c r="AY459" s="19" t="s">
        <v>144</v>
      </c>
      <c r="BE459" s="154">
        <f>IF(N459="základní",J459,0)</f>
        <v>0</v>
      </c>
      <c r="BF459" s="154">
        <f>IF(N459="snížená",J459,0)</f>
        <v>0</v>
      </c>
      <c r="BG459" s="154">
        <f>IF(N459="zákl. přenesená",J459,0)</f>
        <v>0</v>
      </c>
      <c r="BH459" s="154">
        <f>IF(N459="sníž. přenesená",J459,0)</f>
        <v>0</v>
      </c>
      <c r="BI459" s="154">
        <f>IF(N459="nulová",J459,0)</f>
        <v>0</v>
      </c>
      <c r="BJ459" s="19" t="s">
        <v>80</v>
      </c>
      <c r="BK459" s="154">
        <f>ROUND(I459*H459,2)</f>
        <v>0</v>
      </c>
      <c r="BL459" s="19" t="s">
        <v>313</v>
      </c>
      <c r="BM459" s="153" t="s">
        <v>889</v>
      </c>
    </row>
    <row r="460" spans="2:51" s="16" customFormat="1" ht="12">
      <c r="B460" s="185"/>
      <c r="D460" s="161" t="s">
        <v>221</v>
      </c>
      <c r="E460" s="186" t="s">
        <v>3</v>
      </c>
      <c r="F460" s="187" t="s">
        <v>890</v>
      </c>
      <c r="H460" s="186" t="s">
        <v>3</v>
      </c>
      <c r="I460" s="188"/>
      <c r="L460" s="185"/>
      <c r="M460" s="189"/>
      <c r="N460" s="190"/>
      <c r="O460" s="190"/>
      <c r="P460" s="190"/>
      <c r="Q460" s="190"/>
      <c r="R460" s="190"/>
      <c r="S460" s="190"/>
      <c r="T460" s="191"/>
      <c r="AT460" s="186" t="s">
        <v>221</v>
      </c>
      <c r="AU460" s="186" t="s">
        <v>82</v>
      </c>
      <c r="AV460" s="16" t="s">
        <v>80</v>
      </c>
      <c r="AW460" s="16" t="s">
        <v>33</v>
      </c>
      <c r="AX460" s="16" t="s">
        <v>72</v>
      </c>
      <c r="AY460" s="186" t="s">
        <v>144</v>
      </c>
    </row>
    <row r="461" spans="2:51" s="13" customFormat="1" ht="12">
      <c r="B461" s="160"/>
      <c r="D461" s="161" t="s">
        <v>221</v>
      </c>
      <c r="E461" s="162" t="s">
        <v>3</v>
      </c>
      <c r="F461" s="163" t="s">
        <v>891</v>
      </c>
      <c r="H461" s="164">
        <v>14.04</v>
      </c>
      <c r="I461" s="165"/>
      <c r="L461" s="160"/>
      <c r="M461" s="166"/>
      <c r="N461" s="167"/>
      <c r="O461" s="167"/>
      <c r="P461" s="167"/>
      <c r="Q461" s="167"/>
      <c r="R461" s="167"/>
      <c r="S461" s="167"/>
      <c r="T461" s="168"/>
      <c r="AT461" s="162" t="s">
        <v>221</v>
      </c>
      <c r="AU461" s="162" t="s">
        <v>82</v>
      </c>
      <c r="AV461" s="13" t="s">
        <v>82</v>
      </c>
      <c r="AW461" s="13" t="s">
        <v>33</v>
      </c>
      <c r="AX461" s="13" t="s">
        <v>80</v>
      </c>
      <c r="AY461" s="162" t="s">
        <v>144</v>
      </c>
    </row>
    <row r="462" spans="1:65" s="2" customFormat="1" ht="16.5" customHeight="1">
      <c r="A462" s="34"/>
      <c r="B462" s="140"/>
      <c r="C462" s="192" t="s">
        <v>892</v>
      </c>
      <c r="D462" s="192" t="s">
        <v>280</v>
      </c>
      <c r="E462" s="193" t="s">
        <v>893</v>
      </c>
      <c r="F462" s="194" t="s">
        <v>894</v>
      </c>
      <c r="G462" s="195" t="s">
        <v>219</v>
      </c>
      <c r="H462" s="196">
        <v>16.364</v>
      </c>
      <c r="I462" s="197"/>
      <c r="J462" s="198">
        <f>ROUND(I462*H462,2)</f>
        <v>0</v>
      </c>
      <c r="K462" s="199"/>
      <c r="L462" s="200"/>
      <c r="M462" s="201" t="s">
        <v>3</v>
      </c>
      <c r="N462" s="202" t="s">
        <v>43</v>
      </c>
      <c r="O462" s="55"/>
      <c r="P462" s="151">
        <f>O462*H462</f>
        <v>0</v>
      </c>
      <c r="Q462" s="151">
        <v>0.0017</v>
      </c>
      <c r="R462" s="151">
        <f>Q462*H462</f>
        <v>0.0278188</v>
      </c>
      <c r="S462" s="151">
        <v>0</v>
      </c>
      <c r="T462" s="152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3" t="s">
        <v>412</v>
      </c>
      <c r="AT462" s="153" t="s">
        <v>280</v>
      </c>
      <c r="AU462" s="153" t="s">
        <v>82</v>
      </c>
      <c r="AY462" s="19" t="s">
        <v>144</v>
      </c>
      <c r="BE462" s="154">
        <f>IF(N462="základní",J462,0)</f>
        <v>0</v>
      </c>
      <c r="BF462" s="154">
        <f>IF(N462="snížená",J462,0)</f>
        <v>0</v>
      </c>
      <c r="BG462" s="154">
        <f>IF(N462="zákl. přenesená",J462,0)</f>
        <v>0</v>
      </c>
      <c r="BH462" s="154">
        <f>IF(N462="sníž. přenesená",J462,0)</f>
        <v>0</v>
      </c>
      <c r="BI462" s="154">
        <f>IF(N462="nulová",J462,0)</f>
        <v>0</v>
      </c>
      <c r="BJ462" s="19" t="s">
        <v>80</v>
      </c>
      <c r="BK462" s="154">
        <f>ROUND(I462*H462,2)</f>
        <v>0</v>
      </c>
      <c r="BL462" s="19" t="s">
        <v>313</v>
      </c>
      <c r="BM462" s="153" t="s">
        <v>895</v>
      </c>
    </row>
    <row r="463" spans="2:51" s="13" customFormat="1" ht="12">
      <c r="B463" s="160"/>
      <c r="D463" s="161" t="s">
        <v>221</v>
      </c>
      <c r="F463" s="163" t="s">
        <v>896</v>
      </c>
      <c r="H463" s="164">
        <v>16.364</v>
      </c>
      <c r="I463" s="165"/>
      <c r="L463" s="160"/>
      <c r="M463" s="166"/>
      <c r="N463" s="167"/>
      <c r="O463" s="167"/>
      <c r="P463" s="167"/>
      <c r="Q463" s="167"/>
      <c r="R463" s="167"/>
      <c r="S463" s="167"/>
      <c r="T463" s="168"/>
      <c r="AT463" s="162" t="s">
        <v>221</v>
      </c>
      <c r="AU463" s="162" t="s">
        <v>82</v>
      </c>
      <c r="AV463" s="13" t="s">
        <v>82</v>
      </c>
      <c r="AW463" s="13" t="s">
        <v>4</v>
      </c>
      <c r="AX463" s="13" t="s">
        <v>80</v>
      </c>
      <c r="AY463" s="162" t="s">
        <v>144</v>
      </c>
    </row>
    <row r="464" spans="1:65" s="2" customFormat="1" ht="16.5" customHeight="1">
      <c r="A464" s="34"/>
      <c r="B464" s="140"/>
      <c r="C464" s="141" t="s">
        <v>897</v>
      </c>
      <c r="D464" s="141" t="s">
        <v>147</v>
      </c>
      <c r="E464" s="142" t="s">
        <v>898</v>
      </c>
      <c r="F464" s="143" t="s">
        <v>899</v>
      </c>
      <c r="G464" s="144" t="s">
        <v>219</v>
      </c>
      <c r="H464" s="145">
        <v>823.05</v>
      </c>
      <c r="I464" s="146"/>
      <c r="J464" s="147">
        <f>ROUND(I464*H464,2)</f>
        <v>0</v>
      </c>
      <c r="K464" s="148"/>
      <c r="L464" s="35"/>
      <c r="M464" s="149" t="s">
        <v>3</v>
      </c>
      <c r="N464" s="150" t="s">
        <v>43</v>
      </c>
      <c r="O464" s="55"/>
      <c r="P464" s="151">
        <f>O464*H464</f>
        <v>0</v>
      </c>
      <c r="Q464" s="151">
        <v>0.0004</v>
      </c>
      <c r="R464" s="151">
        <f>Q464*H464</f>
        <v>0.32922</v>
      </c>
      <c r="S464" s="151">
        <v>0</v>
      </c>
      <c r="T464" s="152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53" t="s">
        <v>313</v>
      </c>
      <c r="AT464" s="153" t="s">
        <v>147</v>
      </c>
      <c r="AU464" s="153" t="s">
        <v>82</v>
      </c>
      <c r="AY464" s="19" t="s">
        <v>144</v>
      </c>
      <c r="BE464" s="154">
        <f>IF(N464="základní",J464,0)</f>
        <v>0</v>
      </c>
      <c r="BF464" s="154">
        <f>IF(N464="snížená",J464,0)</f>
        <v>0</v>
      </c>
      <c r="BG464" s="154">
        <f>IF(N464="zákl. přenesená",J464,0)</f>
        <v>0</v>
      </c>
      <c r="BH464" s="154">
        <f>IF(N464="sníž. přenesená",J464,0)</f>
        <v>0</v>
      </c>
      <c r="BI464" s="154">
        <f>IF(N464="nulová",J464,0)</f>
        <v>0</v>
      </c>
      <c r="BJ464" s="19" t="s">
        <v>80</v>
      </c>
      <c r="BK464" s="154">
        <f>ROUND(I464*H464,2)</f>
        <v>0</v>
      </c>
      <c r="BL464" s="19" t="s">
        <v>313</v>
      </c>
      <c r="BM464" s="153" t="s">
        <v>900</v>
      </c>
    </row>
    <row r="465" spans="2:51" s="13" customFormat="1" ht="12">
      <c r="B465" s="160"/>
      <c r="D465" s="161" t="s">
        <v>221</v>
      </c>
      <c r="E465" s="162" t="s">
        <v>3</v>
      </c>
      <c r="F465" s="163" t="s">
        <v>901</v>
      </c>
      <c r="H465" s="164">
        <v>823.05</v>
      </c>
      <c r="I465" s="165"/>
      <c r="L465" s="160"/>
      <c r="M465" s="166"/>
      <c r="N465" s="167"/>
      <c r="O465" s="167"/>
      <c r="P465" s="167"/>
      <c r="Q465" s="167"/>
      <c r="R465" s="167"/>
      <c r="S465" s="167"/>
      <c r="T465" s="168"/>
      <c r="AT465" s="162" t="s">
        <v>221</v>
      </c>
      <c r="AU465" s="162" t="s">
        <v>82</v>
      </c>
      <c r="AV465" s="13" t="s">
        <v>82</v>
      </c>
      <c r="AW465" s="13" t="s">
        <v>33</v>
      </c>
      <c r="AX465" s="13" t="s">
        <v>80</v>
      </c>
      <c r="AY465" s="162" t="s">
        <v>144</v>
      </c>
    </row>
    <row r="466" spans="1:65" s="2" customFormat="1" ht="21.75" customHeight="1">
      <c r="A466" s="34"/>
      <c r="B466" s="140"/>
      <c r="C466" s="192" t="s">
        <v>902</v>
      </c>
      <c r="D466" s="192" t="s">
        <v>280</v>
      </c>
      <c r="E466" s="193" t="s">
        <v>903</v>
      </c>
      <c r="F466" s="194" t="s">
        <v>904</v>
      </c>
      <c r="G466" s="195" t="s">
        <v>219</v>
      </c>
      <c r="H466" s="196">
        <v>959.265</v>
      </c>
      <c r="I466" s="197"/>
      <c r="J466" s="198">
        <f>ROUND(I466*H466,2)</f>
        <v>0</v>
      </c>
      <c r="K466" s="199"/>
      <c r="L466" s="200"/>
      <c r="M466" s="201" t="s">
        <v>3</v>
      </c>
      <c r="N466" s="202" t="s">
        <v>43</v>
      </c>
      <c r="O466" s="55"/>
      <c r="P466" s="151">
        <f>O466*H466</f>
        <v>0</v>
      </c>
      <c r="Q466" s="151">
        <v>0.0054</v>
      </c>
      <c r="R466" s="151">
        <f>Q466*H466</f>
        <v>5.1800310000000005</v>
      </c>
      <c r="S466" s="151">
        <v>0</v>
      </c>
      <c r="T466" s="152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53" t="s">
        <v>412</v>
      </c>
      <c r="AT466" s="153" t="s">
        <v>280</v>
      </c>
      <c r="AU466" s="153" t="s">
        <v>82</v>
      </c>
      <c r="AY466" s="19" t="s">
        <v>144</v>
      </c>
      <c r="BE466" s="154">
        <f>IF(N466="základní",J466,0)</f>
        <v>0</v>
      </c>
      <c r="BF466" s="154">
        <f>IF(N466="snížená",J466,0)</f>
        <v>0</v>
      </c>
      <c r="BG466" s="154">
        <f>IF(N466="zákl. přenesená",J466,0)</f>
        <v>0</v>
      </c>
      <c r="BH466" s="154">
        <f>IF(N466="sníž. přenesená",J466,0)</f>
        <v>0</v>
      </c>
      <c r="BI466" s="154">
        <f>IF(N466="nulová",J466,0)</f>
        <v>0</v>
      </c>
      <c r="BJ466" s="19" t="s">
        <v>80</v>
      </c>
      <c r="BK466" s="154">
        <f>ROUND(I466*H466,2)</f>
        <v>0</v>
      </c>
      <c r="BL466" s="19" t="s">
        <v>313</v>
      </c>
      <c r="BM466" s="153" t="s">
        <v>905</v>
      </c>
    </row>
    <row r="467" spans="2:51" s="13" customFormat="1" ht="12">
      <c r="B467" s="160"/>
      <c r="D467" s="161" t="s">
        <v>221</v>
      </c>
      <c r="F467" s="163" t="s">
        <v>906</v>
      </c>
      <c r="H467" s="164">
        <v>959.265</v>
      </c>
      <c r="I467" s="165"/>
      <c r="L467" s="160"/>
      <c r="M467" s="166"/>
      <c r="N467" s="167"/>
      <c r="O467" s="167"/>
      <c r="P467" s="167"/>
      <c r="Q467" s="167"/>
      <c r="R467" s="167"/>
      <c r="S467" s="167"/>
      <c r="T467" s="168"/>
      <c r="AT467" s="162" t="s">
        <v>221</v>
      </c>
      <c r="AU467" s="162" t="s">
        <v>82</v>
      </c>
      <c r="AV467" s="13" t="s">
        <v>82</v>
      </c>
      <c r="AW467" s="13" t="s">
        <v>4</v>
      </c>
      <c r="AX467" s="13" t="s">
        <v>80</v>
      </c>
      <c r="AY467" s="162" t="s">
        <v>144</v>
      </c>
    </row>
    <row r="468" spans="1:65" s="2" customFormat="1" ht="21.75" customHeight="1">
      <c r="A468" s="34"/>
      <c r="B468" s="140"/>
      <c r="C468" s="141" t="s">
        <v>907</v>
      </c>
      <c r="D468" s="141" t="s">
        <v>147</v>
      </c>
      <c r="E468" s="142" t="s">
        <v>908</v>
      </c>
      <c r="F468" s="143" t="s">
        <v>909</v>
      </c>
      <c r="G468" s="144" t="s">
        <v>219</v>
      </c>
      <c r="H468" s="145">
        <v>71.649</v>
      </c>
      <c r="I468" s="146"/>
      <c r="J468" s="147">
        <f>ROUND(I468*H468,2)</f>
        <v>0</v>
      </c>
      <c r="K468" s="148"/>
      <c r="L468" s="35"/>
      <c r="M468" s="149" t="s">
        <v>3</v>
      </c>
      <c r="N468" s="150" t="s">
        <v>43</v>
      </c>
      <c r="O468" s="55"/>
      <c r="P468" s="151">
        <f>O468*H468</f>
        <v>0</v>
      </c>
      <c r="Q468" s="151">
        <v>0.0004</v>
      </c>
      <c r="R468" s="151">
        <f>Q468*H468</f>
        <v>0.0286596</v>
      </c>
      <c r="S468" s="151">
        <v>0</v>
      </c>
      <c r="T468" s="152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53" t="s">
        <v>313</v>
      </c>
      <c r="AT468" s="153" t="s">
        <v>147</v>
      </c>
      <c r="AU468" s="153" t="s">
        <v>82</v>
      </c>
      <c r="AY468" s="19" t="s">
        <v>144</v>
      </c>
      <c r="BE468" s="154">
        <f>IF(N468="základní",J468,0)</f>
        <v>0</v>
      </c>
      <c r="BF468" s="154">
        <f>IF(N468="snížená",J468,0)</f>
        <v>0</v>
      </c>
      <c r="BG468" s="154">
        <f>IF(N468="zákl. přenesená",J468,0)</f>
        <v>0</v>
      </c>
      <c r="BH468" s="154">
        <f>IF(N468="sníž. přenesená",J468,0)</f>
        <v>0</v>
      </c>
      <c r="BI468" s="154">
        <f>IF(N468="nulová",J468,0)</f>
        <v>0</v>
      </c>
      <c r="BJ468" s="19" t="s">
        <v>80</v>
      </c>
      <c r="BK468" s="154">
        <f>ROUND(I468*H468,2)</f>
        <v>0</v>
      </c>
      <c r="BL468" s="19" t="s">
        <v>313</v>
      </c>
      <c r="BM468" s="153" t="s">
        <v>910</v>
      </c>
    </row>
    <row r="469" spans="2:51" s="13" customFormat="1" ht="12">
      <c r="B469" s="160"/>
      <c r="D469" s="161" t="s">
        <v>221</v>
      </c>
      <c r="E469" s="162" t="s">
        <v>3</v>
      </c>
      <c r="F469" s="163" t="s">
        <v>911</v>
      </c>
      <c r="H469" s="164">
        <v>71.649</v>
      </c>
      <c r="I469" s="165"/>
      <c r="L469" s="160"/>
      <c r="M469" s="166"/>
      <c r="N469" s="167"/>
      <c r="O469" s="167"/>
      <c r="P469" s="167"/>
      <c r="Q469" s="167"/>
      <c r="R469" s="167"/>
      <c r="S469" s="167"/>
      <c r="T469" s="168"/>
      <c r="AT469" s="162" t="s">
        <v>221</v>
      </c>
      <c r="AU469" s="162" t="s">
        <v>82</v>
      </c>
      <c r="AV469" s="13" t="s">
        <v>82</v>
      </c>
      <c r="AW469" s="13" t="s">
        <v>33</v>
      </c>
      <c r="AX469" s="13" t="s">
        <v>80</v>
      </c>
      <c r="AY469" s="162" t="s">
        <v>144</v>
      </c>
    </row>
    <row r="470" spans="1:65" s="2" customFormat="1" ht="16.5" customHeight="1">
      <c r="A470" s="34"/>
      <c r="B470" s="140"/>
      <c r="C470" s="141" t="s">
        <v>912</v>
      </c>
      <c r="D470" s="141" t="s">
        <v>147</v>
      </c>
      <c r="E470" s="142" t="s">
        <v>913</v>
      </c>
      <c r="F470" s="143" t="s">
        <v>914</v>
      </c>
      <c r="G470" s="144" t="s">
        <v>409</v>
      </c>
      <c r="H470" s="145">
        <v>85.3</v>
      </c>
      <c r="I470" s="146"/>
      <c r="J470" s="147">
        <f>ROUND(I470*H470,2)</f>
        <v>0</v>
      </c>
      <c r="K470" s="148"/>
      <c r="L470" s="35"/>
      <c r="M470" s="149" t="s">
        <v>3</v>
      </c>
      <c r="N470" s="150" t="s">
        <v>43</v>
      </c>
      <c r="O470" s="55"/>
      <c r="P470" s="151">
        <f>O470*H470</f>
        <v>0</v>
      </c>
      <c r="Q470" s="151">
        <v>0.00016</v>
      </c>
      <c r="R470" s="151">
        <f>Q470*H470</f>
        <v>0.013648</v>
      </c>
      <c r="S470" s="151">
        <v>0</v>
      </c>
      <c r="T470" s="152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3" t="s">
        <v>313</v>
      </c>
      <c r="AT470" s="153" t="s">
        <v>147</v>
      </c>
      <c r="AU470" s="153" t="s">
        <v>82</v>
      </c>
      <c r="AY470" s="19" t="s">
        <v>144</v>
      </c>
      <c r="BE470" s="154">
        <f>IF(N470="základní",J470,0)</f>
        <v>0</v>
      </c>
      <c r="BF470" s="154">
        <f>IF(N470="snížená",J470,0)</f>
        <v>0</v>
      </c>
      <c r="BG470" s="154">
        <f>IF(N470="zákl. přenesená",J470,0)</f>
        <v>0</v>
      </c>
      <c r="BH470" s="154">
        <f>IF(N470="sníž. přenesená",J470,0)</f>
        <v>0</v>
      </c>
      <c r="BI470" s="154">
        <f>IF(N470="nulová",J470,0)</f>
        <v>0</v>
      </c>
      <c r="BJ470" s="19" t="s">
        <v>80</v>
      </c>
      <c r="BK470" s="154">
        <f>ROUND(I470*H470,2)</f>
        <v>0</v>
      </c>
      <c r="BL470" s="19" t="s">
        <v>313</v>
      </c>
      <c r="BM470" s="153" t="s">
        <v>915</v>
      </c>
    </row>
    <row r="471" spans="2:51" s="13" customFormat="1" ht="12">
      <c r="B471" s="160"/>
      <c r="D471" s="161" t="s">
        <v>221</v>
      </c>
      <c r="E471" s="162" t="s">
        <v>3</v>
      </c>
      <c r="F471" s="163" t="s">
        <v>636</v>
      </c>
      <c r="H471" s="164">
        <v>85.3</v>
      </c>
      <c r="I471" s="165"/>
      <c r="L471" s="160"/>
      <c r="M471" s="166"/>
      <c r="N471" s="167"/>
      <c r="O471" s="167"/>
      <c r="P471" s="167"/>
      <c r="Q471" s="167"/>
      <c r="R471" s="167"/>
      <c r="S471" s="167"/>
      <c r="T471" s="168"/>
      <c r="AT471" s="162" t="s">
        <v>221</v>
      </c>
      <c r="AU471" s="162" t="s">
        <v>82</v>
      </c>
      <c r="AV471" s="13" t="s">
        <v>82</v>
      </c>
      <c r="AW471" s="13" t="s">
        <v>33</v>
      </c>
      <c r="AX471" s="13" t="s">
        <v>80</v>
      </c>
      <c r="AY471" s="162" t="s">
        <v>144</v>
      </c>
    </row>
    <row r="472" spans="1:65" s="2" customFormat="1" ht="21.75" customHeight="1">
      <c r="A472" s="34"/>
      <c r="B472" s="140"/>
      <c r="C472" s="141" t="s">
        <v>916</v>
      </c>
      <c r="D472" s="141" t="s">
        <v>147</v>
      </c>
      <c r="E472" s="142" t="s">
        <v>917</v>
      </c>
      <c r="F472" s="143" t="s">
        <v>918</v>
      </c>
      <c r="G472" s="144" t="s">
        <v>337</v>
      </c>
      <c r="H472" s="145">
        <v>10</v>
      </c>
      <c r="I472" s="146"/>
      <c r="J472" s="147">
        <f>ROUND(I472*H472,2)</f>
        <v>0</v>
      </c>
      <c r="K472" s="148"/>
      <c r="L472" s="35"/>
      <c r="M472" s="149" t="s">
        <v>3</v>
      </c>
      <c r="N472" s="150" t="s">
        <v>43</v>
      </c>
      <c r="O472" s="55"/>
      <c r="P472" s="151">
        <f>O472*H472</f>
        <v>0</v>
      </c>
      <c r="Q472" s="151">
        <v>0.0003</v>
      </c>
      <c r="R472" s="151">
        <f>Q472*H472</f>
        <v>0.0029999999999999996</v>
      </c>
      <c r="S472" s="151">
        <v>0</v>
      </c>
      <c r="T472" s="152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53" t="s">
        <v>313</v>
      </c>
      <c r="AT472" s="153" t="s">
        <v>147</v>
      </c>
      <c r="AU472" s="153" t="s">
        <v>82</v>
      </c>
      <c r="AY472" s="19" t="s">
        <v>144</v>
      </c>
      <c r="BE472" s="154">
        <f>IF(N472="základní",J472,0)</f>
        <v>0</v>
      </c>
      <c r="BF472" s="154">
        <f>IF(N472="snížená",J472,0)</f>
        <v>0</v>
      </c>
      <c r="BG472" s="154">
        <f>IF(N472="zákl. přenesená",J472,0)</f>
        <v>0</v>
      </c>
      <c r="BH472" s="154">
        <f>IF(N472="sníž. přenesená",J472,0)</f>
        <v>0</v>
      </c>
      <c r="BI472" s="154">
        <f>IF(N472="nulová",J472,0)</f>
        <v>0</v>
      </c>
      <c r="BJ472" s="19" t="s">
        <v>80</v>
      </c>
      <c r="BK472" s="154">
        <f>ROUND(I472*H472,2)</f>
        <v>0</v>
      </c>
      <c r="BL472" s="19" t="s">
        <v>313</v>
      </c>
      <c r="BM472" s="153" t="s">
        <v>919</v>
      </c>
    </row>
    <row r="473" spans="1:65" s="2" customFormat="1" ht="21.75" customHeight="1">
      <c r="A473" s="34"/>
      <c r="B473" s="140"/>
      <c r="C473" s="192" t="s">
        <v>920</v>
      </c>
      <c r="D473" s="192" t="s">
        <v>280</v>
      </c>
      <c r="E473" s="193" t="s">
        <v>903</v>
      </c>
      <c r="F473" s="194" t="s">
        <v>904</v>
      </c>
      <c r="G473" s="195" t="s">
        <v>219</v>
      </c>
      <c r="H473" s="196">
        <v>7.35</v>
      </c>
      <c r="I473" s="197"/>
      <c r="J473" s="198">
        <f>ROUND(I473*H473,2)</f>
        <v>0</v>
      </c>
      <c r="K473" s="199"/>
      <c r="L473" s="200"/>
      <c r="M473" s="201" t="s">
        <v>3</v>
      </c>
      <c r="N473" s="202" t="s">
        <v>43</v>
      </c>
      <c r="O473" s="55"/>
      <c r="P473" s="151">
        <f>O473*H473</f>
        <v>0</v>
      </c>
      <c r="Q473" s="151">
        <v>0.0054</v>
      </c>
      <c r="R473" s="151">
        <f>Q473*H473</f>
        <v>0.03969</v>
      </c>
      <c r="S473" s="151">
        <v>0</v>
      </c>
      <c r="T473" s="152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53" t="s">
        <v>412</v>
      </c>
      <c r="AT473" s="153" t="s">
        <v>280</v>
      </c>
      <c r="AU473" s="153" t="s">
        <v>82</v>
      </c>
      <c r="AY473" s="19" t="s">
        <v>144</v>
      </c>
      <c r="BE473" s="154">
        <f>IF(N473="základní",J473,0)</f>
        <v>0</v>
      </c>
      <c r="BF473" s="154">
        <f>IF(N473="snížená",J473,0)</f>
        <v>0</v>
      </c>
      <c r="BG473" s="154">
        <f>IF(N473="zákl. přenesená",J473,0)</f>
        <v>0</v>
      </c>
      <c r="BH473" s="154">
        <f>IF(N473="sníž. přenesená",J473,0)</f>
        <v>0</v>
      </c>
      <c r="BI473" s="154">
        <f>IF(N473="nulová",J473,0)</f>
        <v>0</v>
      </c>
      <c r="BJ473" s="19" t="s">
        <v>80</v>
      </c>
      <c r="BK473" s="154">
        <f>ROUND(I473*H473,2)</f>
        <v>0</v>
      </c>
      <c r="BL473" s="19" t="s">
        <v>313</v>
      </c>
      <c r="BM473" s="153" t="s">
        <v>921</v>
      </c>
    </row>
    <row r="474" spans="2:51" s="13" customFormat="1" ht="12">
      <c r="B474" s="160"/>
      <c r="D474" s="161" t="s">
        <v>221</v>
      </c>
      <c r="F474" s="163" t="s">
        <v>922</v>
      </c>
      <c r="H474" s="164">
        <v>7.35</v>
      </c>
      <c r="I474" s="165"/>
      <c r="L474" s="160"/>
      <c r="M474" s="166"/>
      <c r="N474" s="167"/>
      <c r="O474" s="167"/>
      <c r="P474" s="167"/>
      <c r="Q474" s="167"/>
      <c r="R474" s="167"/>
      <c r="S474" s="167"/>
      <c r="T474" s="168"/>
      <c r="AT474" s="162" t="s">
        <v>221</v>
      </c>
      <c r="AU474" s="162" t="s">
        <v>82</v>
      </c>
      <c r="AV474" s="13" t="s">
        <v>82</v>
      </c>
      <c r="AW474" s="13" t="s">
        <v>4</v>
      </c>
      <c r="AX474" s="13" t="s">
        <v>80</v>
      </c>
      <c r="AY474" s="162" t="s">
        <v>144</v>
      </c>
    </row>
    <row r="475" spans="1:65" s="2" customFormat="1" ht="21.75" customHeight="1">
      <c r="A475" s="34"/>
      <c r="B475" s="140"/>
      <c r="C475" s="141" t="s">
        <v>923</v>
      </c>
      <c r="D475" s="141" t="s">
        <v>147</v>
      </c>
      <c r="E475" s="142" t="s">
        <v>924</v>
      </c>
      <c r="F475" s="143" t="s">
        <v>925</v>
      </c>
      <c r="G475" s="144" t="s">
        <v>926</v>
      </c>
      <c r="H475" s="203"/>
      <c r="I475" s="146"/>
      <c r="J475" s="147">
        <f>ROUND(I475*H475,2)</f>
        <v>0</v>
      </c>
      <c r="K475" s="148"/>
      <c r="L475" s="35"/>
      <c r="M475" s="149" t="s">
        <v>3</v>
      </c>
      <c r="N475" s="150" t="s">
        <v>43</v>
      </c>
      <c r="O475" s="55"/>
      <c r="P475" s="151">
        <f>O475*H475</f>
        <v>0</v>
      </c>
      <c r="Q475" s="151">
        <v>0</v>
      </c>
      <c r="R475" s="151">
        <f>Q475*H475</f>
        <v>0</v>
      </c>
      <c r="S475" s="151">
        <v>0</v>
      </c>
      <c r="T475" s="152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3" t="s">
        <v>313</v>
      </c>
      <c r="AT475" s="153" t="s">
        <v>147</v>
      </c>
      <c r="AU475" s="153" t="s">
        <v>82</v>
      </c>
      <c r="AY475" s="19" t="s">
        <v>144</v>
      </c>
      <c r="BE475" s="154">
        <f>IF(N475="základní",J475,0)</f>
        <v>0</v>
      </c>
      <c r="BF475" s="154">
        <f>IF(N475="snížená",J475,0)</f>
        <v>0</v>
      </c>
      <c r="BG475" s="154">
        <f>IF(N475="zákl. přenesená",J475,0)</f>
        <v>0</v>
      </c>
      <c r="BH475" s="154">
        <f>IF(N475="sníž. přenesená",J475,0)</f>
        <v>0</v>
      </c>
      <c r="BI475" s="154">
        <f>IF(N475="nulová",J475,0)</f>
        <v>0</v>
      </c>
      <c r="BJ475" s="19" t="s">
        <v>80</v>
      </c>
      <c r="BK475" s="154">
        <f>ROUND(I475*H475,2)</f>
        <v>0</v>
      </c>
      <c r="BL475" s="19" t="s">
        <v>313</v>
      </c>
      <c r="BM475" s="153" t="s">
        <v>927</v>
      </c>
    </row>
    <row r="476" spans="2:63" s="12" customFormat="1" ht="22.9" customHeight="1">
      <c r="B476" s="127"/>
      <c r="D476" s="128" t="s">
        <v>71</v>
      </c>
      <c r="E476" s="138" t="s">
        <v>928</v>
      </c>
      <c r="F476" s="138" t="s">
        <v>929</v>
      </c>
      <c r="I476" s="130"/>
      <c r="J476" s="139">
        <f>BK476</f>
        <v>0</v>
      </c>
      <c r="L476" s="127"/>
      <c r="M476" s="132"/>
      <c r="N476" s="133"/>
      <c r="O476" s="133"/>
      <c r="P476" s="134">
        <f>SUM(P477:P490)</f>
        <v>0</v>
      </c>
      <c r="Q476" s="133"/>
      <c r="R476" s="134">
        <f>SUM(R477:R490)</f>
        <v>3.51246985</v>
      </c>
      <c r="S476" s="133"/>
      <c r="T476" s="135">
        <f>SUM(T477:T490)</f>
        <v>0</v>
      </c>
      <c r="AR476" s="128" t="s">
        <v>82</v>
      </c>
      <c r="AT476" s="136" t="s">
        <v>71</v>
      </c>
      <c r="AU476" s="136" t="s">
        <v>80</v>
      </c>
      <c r="AY476" s="128" t="s">
        <v>144</v>
      </c>
      <c r="BK476" s="137">
        <f>SUM(BK477:BK490)</f>
        <v>0</v>
      </c>
    </row>
    <row r="477" spans="1:65" s="2" customFormat="1" ht="21.75" customHeight="1">
      <c r="A477" s="34"/>
      <c r="B477" s="140"/>
      <c r="C477" s="141" t="s">
        <v>930</v>
      </c>
      <c r="D477" s="141" t="s">
        <v>147</v>
      </c>
      <c r="E477" s="142" t="s">
        <v>931</v>
      </c>
      <c r="F477" s="143" t="s">
        <v>932</v>
      </c>
      <c r="G477" s="144" t="s">
        <v>219</v>
      </c>
      <c r="H477" s="145">
        <v>350.7</v>
      </c>
      <c r="I477" s="146"/>
      <c r="J477" s="147">
        <f>ROUND(I477*H477,2)</f>
        <v>0</v>
      </c>
      <c r="K477" s="148"/>
      <c r="L477" s="35"/>
      <c r="M477" s="149" t="s">
        <v>3</v>
      </c>
      <c r="N477" s="150" t="s">
        <v>43</v>
      </c>
      <c r="O477" s="55"/>
      <c r="P477" s="151">
        <f>O477*H477</f>
        <v>0</v>
      </c>
      <c r="Q477" s="151">
        <v>0</v>
      </c>
      <c r="R477" s="151">
        <f>Q477*H477</f>
        <v>0</v>
      </c>
      <c r="S477" s="151">
        <v>0</v>
      </c>
      <c r="T477" s="152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53" t="s">
        <v>313</v>
      </c>
      <c r="AT477" s="153" t="s">
        <v>147</v>
      </c>
      <c r="AU477" s="153" t="s">
        <v>82</v>
      </c>
      <c r="AY477" s="19" t="s">
        <v>144</v>
      </c>
      <c r="BE477" s="154">
        <f>IF(N477="základní",J477,0)</f>
        <v>0</v>
      </c>
      <c r="BF477" s="154">
        <f>IF(N477="snížená",J477,0)</f>
        <v>0</v>
      </c>
      <c r="BG477" s="154">
        <f>IF(N477="zákl. přenesená",J477,0)</f>
        <v>0</v>
      </c>
      <c r="BH477" s="154">
        <f>IF(N477="sníž. přenesená",J477,0)</f>
        <v>0</v>
      </c>
      <c r="BI477" s="154">
        <f>IF(N477="nulová",J477,0)</f>
        <v>0</v>
      </c>
      <c r="BJ477" s="19" t="s">
        <v>80</v>
      </c>
      <c r="BK477" s="154">
        <f>ROUND(I477*H477,2)</f>
        <v>0</v>
      </c>
      <c r="BL477" s="19" t="s">
        <v>313</v>
      </c>
      <c r="BM477" s="153" t="s">
        <v>933</v>
      </c>
    </row>
    <row r="478" spans="1:65" s="2" customFormat="1" ht="16.5" customHeight="1">
      <c r="A478" s="34"/>
      <c r="B478" s="140"/>
      <c r="C478" s="192" t="s">
        <v>934</v>
      </c>
      <c r="D478" s="192" t="s">
        <v>280</v>
      </c>
      <c r="E478" s="193" t="s">
        <v>935</v>
      </c>
      <c r="F478" s="194" t="s">
        <v>936</v>
      </c>
      <c r="G478" s="195" t="s">
        <v>219</v>
      </c>
      <c r="H478" s="196">
        <v>357.714</v>
      </c>
      <c r="I478" s="197"/>
      <c r="J478" s="198">
        <f>ROUND(I478*H478,2)</f>
        <v>0</v>
      </c>
      <c r="K478" s="199"/>
      <c r="L478" s="200"/>
      <c r="M478" s="201" t="s">
        <v>3</v>
      </c>
      <c r="N478" s="202" t="s">
        <v>43</v>
      </c>
      <c r="O478" s="55"/>
      <c r="P478" s="151">
        <f>O478*H478</f>
        <v>0</v>
      </c>
      <c r="Q478" s="151">
        <v>0.0039</v>
      </c>
      <c r="R478" s="151">
        <f>Q478*H478</f>
        <v>1.3950846</v>
      </c>
      <c r="S478" s="151">
        <v>0</v>
      </c>
      <c r="T478" s="152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3" t="s">
        <v>412</v>
      </c>
      <c r="AT478" s="153" t="s">
        <v>280</v>
      </c>
      <c r="AU478" s="153" t="s">
        <v>82</v>
      </c>
      <c r="AY478" s="19" t="s">
        <v>144</v>
      </c>
      <c r="BE478" s="154">
        <f>IF(N478="základní",J478,0)</f>
        <v>0</v>
      </c>
      <c r="BF478" s="154">
        <f>IF(N478="snížená",J478,0)</f>
        <v>0</v>
      </c>
      <c r="BG478" s="154">
        <f>IF(N478="zákl. přenesená",J478,0)</f>
        <v>0</v>
      </c>
      <c r="BH478" s="154">
        <f>IF(N478="sníž. přenesená",J478,0)</f>
        <v>0</v>
      </c>
      <c r="BI478" s="154">
        <f>IF(N478="nulová",J478,0)</f>
        <v>0</v>
      </c>
      <c r="BJ478" s="19" t="s">
        <v>80</v>
      </c>
      <c r="BK478" s="154">
        <f>ROUND(I478*H478,2)</f>
        <v>0</v>
      </c>
      <c r="BL478" s="19" t="s">
        <v>313</v>
      </c>
      <c r="BM478" s="153" t="s">
        <v>937</v>
      </c>
    </row>
    <row r="479" spans="2:51" s="13" customFormat="1" ht="12">
      <c r="B479" s="160"/>
      <c r="D479" s="161" t="s">
        <v>221</v>
      </c>
      <c r="F479" s="163" t="s">
        <v>938</v>
      </c>
      <c r="H479" s="164">
        <v>357.714</v>
      </c>
      <c r="I479" s="165"/>
      <c r="L479" s="160"/>
      <c r="M479" s="166"/>
      <c r="N479" s="167"/>
      <c r="O479" s="167"/>
      <c r="P479" s="167"/>
      <c r="Q479" s="167"/>
      <c r="R479" s="167"/>
      <c r="S479" s="167"/>
      <c r="T479" s="168"/>
      <c r="AT479" s="162" t="s">
        <v>221</v>
      </c>
      <c r="AU479" s="162" t="s">
        <v>82</v>
      </c>
      <c r="AV479" s="13" t="s">
        <v>82</v>
      </c>
      <c r="AW479" s="13" t="s">
        <v>4</v>
      </c>
      <c r="AX479" s="13" t="s">
        <v>80</v>
      </c>
      <c r="AY479" s="162" t="s">
        <v>144</v>
      </c>
    </row>
    <row r="480" spans="1:65" s="2" customFormat="1" ht="16.5" customHeight="1">
      <c r="A480" s="34"/>
      <c r="B480" s="140"/>
      <c r="C480" s="141" t="s">
        <v>939</v>
      </c>
      <c r="D480" s="141" t="s">
        <v>147</v>
      </c>
      <c r="E480" s="142" t="s">
        <v>940</v>
      </c>
      <c r="F480" s="143" t="s">
        <v>941</v>
      </c>
      <c r="G480" s="144" t="s">
        <v>219</v>
      </c>
      <c r="H480" s="145">
        <v>373.95</v>
      </c>
      <c r="I480" s="146"/>
      <c r="J480" s="147">
        <f>ROUND(I480*H480,2)</f>
        <v>0</v>
      </c>
      <c r="K480" s="148"/>
      <c r="L480" s="35"/>
      <c r="M480" s="149" t="s">
        <v>3</v>
      </c>
      <c r="N480" s="150" t="s">
        <v>43</v>
      </c>
      <c r="O480" s="55"/>
      <c r="P480" s="151">
        <f>O480*H480</f>
        <v>0</v>
      </c>
      <c r="Q480" s="151">
        <v>3E-05</v>
      </c>
      <c r="R480" s="151">
        <f>Q480*H480</f>
        <v>0.0112185</v>
      </c>
      <c r="S480" s="151">
        <v>0</v>
      </c>
      <c r="T480" s="152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3" t="s">
        <v>313</v>
      </c>
      <c r="AT480" s="153" t="s">
        <v>147</v>
      </c>
      <c r="AU480" s="153" t="s">
        <v>82</v>
      </c>
      <c r="AY480" s="19" t="s">
        <v>144</v>
      </c>
      <c r="BE480" s="154">
        <f>IF(N480="základní",J480,0)</f>
        <v>0</v>
      </c>
      <c r="BF480" s="154">
        <f>IF(N480="snížená",J480,0)</f>
        <v>0</v>
      </c>
      <c r="BG480" s="154">
        <f>IF(N480="zákl. přenesená",J480,0)</f>
        <v>0</v>
      </c>
      <c r="BH480" s="154">
        <f>IF(N480="sníž. přenesená",J480,0)</f>
        <v>0</v>
      </c>
      <c r="BI480" s="154">
        <f>IF(N480="nulová",J480,0)</f>
        <v>0</v>
      </c>
      <c r="BJ480" s="19" t="s">
        <v>80</v>
      </c>
      <c r="BK480" s="154">
        <f>ROUND(I480*H480,2)</f>
        <v>0</v>
      </c>
      <c r="BL480" s="19" t="s">
        <v>313</v>
      </c>
      <c r="BM480" s="153" t="s">
        <v>942</v>
      </c>
    </row>
    <row r="481" spans="1:65" s="2" customFormat="1" ht="21.75" customHeight="1">
      <c r="A481" s="34"/>
      <c r="B481" s="140"/>
      <c r="C481" s="192" t="s">
        <v>943</v>
      </c>
      <c r="D481" s="192" t="s">
        <v>280</v>
      </c>
      <c r="E481" s="193" t="s">
        <v>944</v>
      </c>
      <c r="F481" s="194" t="s">
        <v>945</v>
      </c>
      <c r="G481" s="195" t="s">
        <v>219</v>
      </c>
      <c r="H481" s="196">
        <v>392.648</v>
      </c>
      <c r="I481" s="197"/>
      <c r="J481" s="198">
        <f>ROUND(I481*H481,2)</f>
        <v>0</v>
      </c>
      <c r="K481" s="199"/>
      <c r="L481" s="200"/>
      <c r="M481" s="201" t="s">
        <v>3</v>
      </c>
      <c r="N481" s="202" t="s">
        <v>43</v>
      </c>
      <c r="O481" s="55"/>
      <c r="P481" s="151">
        <f>O481*H481</f>
        <v>0</v>
      </c>
      <c r="Q481" s="151">
        <v>0.0002</v>
      </c>
      <c r="R481" s="151">
        <f>Q481*H481</f>
        <v>0.0785296</v>
      </c>
      <c r="S481" s="151">
        <v>0</v>
      </c>
      <c r="T481" s="152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53" t="s">
        <v>412</v>
      </c>
      <c r="AT481" s="153" t="s">
        <v>280</v>
      </c>
      <c r="AU481" s="153" t="s">
        <v>82</v>
      </c>
      <c r="AY481" s="19" t="s">
        <v>144</v>
      </c>
      <c r="BE481" s="154">
        <f>IF(N481="základní",J481,0)</f>
        <v>0</v>
      </c>
      <c r="BF481" s="154">
        <f>IF(N481="snížená",J481,0)</f>
        <v>0</v>
      </c>
      <c r="BG481" s="154">
        <f>IF(N481="zákl. přenesená",J481,0)</f>
        <v>0</v>
      </c>
      <c r="BH481" s="154">
        <f>IF(N481="sníž. přenesená",J481,0)</f>
        <v>0</v>
      </c>
      <c r="BI481" s="154">
        <f>IF(N481="nulová",J481,0)</f>
        <v>0</v>
      </c>
      <c r="BJ481" s="19" t="s">
        <v>80</v>
      </c>
      <c r="BK481" s="154">
        <f>ROUND(I481*H481,2)</f>
        <v>0</v>
      </c>
      <c r="BL481" s="19" t="s">
        <v>313</v>
      </c>
      <c r="BM481" s="153" t="s">
        <v>946</v>
      </c>
    </row>
    <row r="482" spans="2:51" s="13" customFormat="1" ht="12">
      <c r="B482" s="160"/>
      <c r="D482" s="161" t="s">
        <v>221</v>
      </c>
      <c r="F482" s="163" t="s">
        <v>947</v>
      </c>
      <c r="H482" s="164">
        <v>392.648</v>
      </c>
      <c r="I482" s="165"/>
      <c r="L482" s="160"/>
      <c r="M482" s="166"/>
      <c r="N482" s="167"/>
      <c r="O482" s="167"/>
      <c r="P482" s="167"/>
      <c r="Q482" s="167"/>
      <c r="R482" s="167"/>
      <c r="S482" s="167"/>
      <c r="T482" s="168"/>
      <c r="AT482" s="162" t="s">
        <v>221</v>
      </c>
      <c r="AU482" s="162" t="s">
        <v>82</v>
      </c>
      <c r="AV482" s="13" t="s">
        <v>82</v>
      </c>
      <c r="AW482" s="13" t="s">
        <v>4</v>
      </c>
      <c r="AX482" s="13" t="s">
        <v>80</v>
      </c>
      <c r="AY482" s="162" t="s">
        <v>144</v>
      </c>
    </row>
    <row r="483" spans="1:65" s="2" customFormat="1" ht="21.75" customHeight="1">
      <c r="A483" s="34"/>
      <c r="B483" s="140"/>
      <c r="C483" s="141" t="s">
        <v>948</v>
      </c>
      <c r="D483" s="141" t="s">
        <v>147</v>
      </c>
      <c r="E483" s="142" t="s">
        <v>949</v>
      </c>
      <c r="F483" s="143" t="s">
        <v>950</v>
      </c>
      <c r="G483" s="144" t="s">
        <v>219</v>
      </c>
      <c r="H483" s="145">
        <v>373.95</v>
      </c>
      <c r="I483" s="146"/>
      <c r="J483" s="147">
        <f>ROUND(I483*H483,2)</f>
        <v>0</v>
      </c>
      <c r="K483" s="148"/>
      <c r="L483" s="35"/>
      <c r="M483" s="149" t="s">
        <v>3</v>
      </c>
      <c r="N483" s="150" t="s">
        <v>43</v>
      </c>
      <c r="O483" s="55"/>
      <c r="P483" s="151">
        <f>O483*H483</f>
        <v>0</v>
      </c>
      <c r="Q483" s="151">
        <v>0.00116</v>
      </c>
      <c r="R483" s="151">
        <f>Q483*H483</f>
        <v>0.433782</v>
      </c>
      <c r="S483" s="151">
        <v>0</v>
      </c>
      <c r="T483" s="152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53" t="s">
        <v>313</v>
      </c>
      <c r="AT483" s="153" t="s">
        <v>147</v>
      </c>
      <c r="AU483" s="153" t="s">
        <v>82</v>
      </c>
      <c r="AY483" s="19" t="s">
        <v>144</v>
      </c>
      <c r="BE483" s="154">
        <f>IF(N483="základní",J483,0)</f>
        <v>0</v>
      </c>
      <c r="BF483" s="154">
        <f>IF(N483="snížená",J483,0)</f>
        <v>0</v>
      </c>
      <c r="BG483" s="154">
        <f>IF(N483="zákl. přenesená",J483,0)</f>
        <v>0</v>
      </c>
      <c r="BH483" s="154">
        <f>IF(N483="sníž. přenesená",J483,0)</f>
        <v>0</v>
      </c>
      <c r="BI483" s="154">
        <f>IF(N483="nulová",J483,0)</f>
        <v>0</v>
      </c>
      <c r="BJ483" s="19" t="s">
        <v>80</v>
      </c>
      <c r="BK483" s="154">
        <f>ROUND(I483*H483,2)</f>
        <v>0</v>
      </c>
      <c r="BL483" s="19" t="s">
        <v>313</v>
      </c>
      <c r="BM483" s="153" t="s">
        <v>951</v>
      </c>
    </row>
    <row r="484" spans="2:51" s="13" customFormat="1" ht="12">
      <c r="B484" s="160"/>
      <c r="D484" s="161" t="s">
        <v>221</v>
      </c>
      <c r="E484" s="162" t="s">
        <v>3</v>
      </c>
      <c r="F484" s="163" t="s">
        <v>952</v>
      </c>
      <c r="H484" s="164">
        <v>373.95</v>
      </c>
      <c r="I484" s="165"/>
      <c r="L484" s="160"/>
      <c r="M484" s="166"/>
      <c r="N484" s="167"/>
      <c r="O484" s="167"/>
      <c r="P484" s="167"/>
      <c r="Q484" s="167"/>
      <c r="R484" s="167"/>
      <c r="S484" s="167"/>
      <c r="T484" s="168"/>
      <c r="AT484" s="162" t="s">
        <v>221</v>
      </c>
      <c r="AU484" s="162" t="s">
        <v>82</v>
      </c>
      <c r="AV484" s="13" t="s">
        <v>82</v>
      </c>
      <c r="AW484" s="13" t="s">
        <v>33</v>
      </c>
      <c r="AX484" s="13" t="s">
        <v>80</v>
      </c>
      <c r="AY484" s="162" t="s">
        <v>144</v>
      </c>
    </row>
    <row r="485" spans="1:65" s="2" customFormat="1" ht="16.5" customHeight="1">
      <c r="A485" s="34"/>
      <c r="B485" s="140"/>
      <c r="C485" s="192" t="s">
        <v>953</v>
      </c>
      <c r="D485" s="192" t="s">
        <v>280</v>
      </c>
      <c r="E485" s="193" t="s">
        <v>954</v>
      </c>
      <c r="F485" s="194" t="s">
        <v>955</v>
      </c>
      <c r="G485" s="195" t="s">
        <v>219</v>
      </c>
      <c r="H485" s="196">
        <v>381.429</v>
      </c>
      <c r="I485" s="197"/>
      <c r="J485" s="198">
        <f>ROUND(I485*H485,2)</f>
        <v>0</v>
      </c>
      <c r="K485" s="199"/>
      <c r="L485" s="200"/>
      <c r="M485" s="201" t="s">
        <v>3</v>
      </c>
      <c r="N485" s="202" t="s">
        <v>43</v>
      </c>
      <c r="O485" s="55"/>
      <c r="P485" s="151">
        <f>O485*H485</f>
        <v>0</v>
      </c>
      <c r="Q485" s="151">
        <v>0.00375</v>
      </c>
      <c r="R485" s="151">
        <f>Q485*H485</f>
        <v>1.43035875</v>
      </c>
      <c r="S485" s="151">
        <v>0</v>
      </c>
      <c r="T485" s="152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53" t="s">
        <v>412</v>
      </c>
      <c r="AT485" s="153" t="s">
        <v>280</v>
      </c>
      <c r="AU485" s="153" t="s">
        <v>82</v>
      </c>
      <c r="AY485" s="19" t="s">
        <v>144</v>
      </c>
      <c r="BE485" s="154">
        <f>IF(N485="základní",J485,0)</f>
        <v>0</v>
      </c>
      <c r="BF485" s="154">
        <f>IF(N485="snížená",J485,0)</f>
        <v>0</v>
      </c>
      <c r="BG485" s="154">
        <f>IF(N485="zákl. přenesená",J485,0)</f>
        <v>0</v>
      </c>
      <c r="BH485" s="154">
        <f>IF(N485="sníž. přenesená",J485,0)</f>
        <v>0</v>
      </c>
      <c r="BI485" s="154">
        <f>IF(N485="nulová",J485,0)</f>
        <v>0</v>
      </c>
      <c r="BJ485" s="19" t="s">
        <v>80</v>
      </c>
      <c r="BK485" s="154">
        <f>ROUND(I485*H485,2)</f>
        <v>0</v>
      </c>
      <c r="BL485" s="19" t="s">
        <v>313</v>
      </c>
      <c r="BM485" s="153" t="s">
        <v>956</v>
      </c>
    </row>
    <row r="486" spans="2:51" s="13" customFormat="1" ht="12">
      <c r="B486" s="160"/>
      <c r="D486" s="161" t="s">
        <v>221</v>
      </c>
      <c r="F486" s="163" t="s">
        <v>957</v>
      </c>
      <c r="H486" s="164">
        <v>381.429</v>
      </c>
      <c r="I486" s="165"/>
      <c r="L486" s="160"/>
      <c r="M486" s="166"/>
      <c r="N486" s="167"/>
      <c r="O486" s="167"/>
      <c r="P486" s="167"/>
      <c r="Q486" s="167"/>
      <c r="R486" s="167"/>
      <c r="S486" s="167"/>
      <c r="T486" s="168"/>
      <c r="AT486" s="162" t="s">
        <v>221</v>
      </c>
      <c r="AU486" s="162" t="s">
        <v>82</v>
      </c>
      <c r="AV486" s="13" t="s">
        <v>82</v>
      </c>
      <c r="AW486" s="13" t="s">
        <v>4</v>
      </c>
      <c r="AX486" s="13" t="s">
        <v>80</v>
      </c>
      <c r="AY486" s="162" t="s">
        <v>144</v>
      </c>
    </row>
    <row r="487" spans="1:65" s="2" customFormat="1" ht="21.75" customHeight="1">
      <c r="A487" s="34"/>
      <c r="B487" s="140"/>
      <c r="C487" s="141" t="s">
        <v>958</v>
      </c>
      <c r="D487" s="141" t="s">
        <v>147</v>
      </c>
      <c r="E487" s="142" t="s">
        <v>959</v>
      </c>
      <c r="F487" s="143" t="s">
        <v>960</v>
      </c>
      <c r="G487" s="144" t="s">
        <v>219</v>
      </c>
      <c r="H487" s="145">
        <v>350.7</v>
      </c>
      <c r="I487" s="146"/>
      <c r="J487" s="147">
        <f>ROUND(I487*H487,2)</f>
        <v>0</v>
      </c>
      <c r="K487" s="148"/>
      <c r="L487" s="35"/>
      <c r="M487" s="149" t="s">
        <v>3</v>
      </c>
      <c r="N487" s="150" t="s">
        <v>43</v>
      </c>
      <c r="O487" s="55"/>
      <c r="P487" s="151">
        <f>O487*H487</f>
        <v>0</v>
      </c>
      <c r="Q487" s="151">
        <v>0</v>
      </c>
      <c r="R487" s="151">
        <f>Q487*H487</f>
        <v>0</v>
      </c>
      <c r="S487" s="151">
        <v>0</v>
      </c>
      <c r="T487" s="152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53" t="s">
        <v>313</v>
      </c>
      <c r="AT487" s="153" t="s">
        <v>147</v>
      </c>
      <c r="AU487" s="153" t="s">
        <v>82</v>
      </c>
      <c r="AY487" s="19" t="s">
        <v>144</v>
      </c>
      <c r="BE487" s="154">
        <f>IF(N487="základní",J487,0)</f>
        <v>0</v>
      </c>
      <c r="BF487" s="154">
        <f>IF(N487="snížená",J487,0)</f>
        <v>0</v>
      </c>
      <c r="BG487" s="154">
        <f>IF(N487="zákl. přenesená",J487,0)</f>
        <v>0</v>
      </c>
      <c r="BH487" s="154">
        <f>IF(N487="sníž. přenesená",J487,0)</f>
        <v>0</v>
      </c>
      <c r="BI487" s="154">
        <f>IF(N487="nulová",J487,0)</f>
        <v>0</v>
      </c>
      <c r="BJ487" s="19" t="s">
        <v>80</v>
      </c>
      <c r="BK487" s="154">
        <f>ROUND(I487*H487,2)</f>
        <v>0</v>
      </c>
      <c r="BL487" s="19" t="s">
        <v>313</v>
      </c>
      <c r="BM487" s="153" t="s">
        <v>961</v>
      </c>
    </row>
    <row r="488" spans="1:65" s="2" customFormat="1" ht="16.5" customHeight="1">
      <c r="A488" s="34"/>
      <c r="B488" s="140"/>
      <c r="C488" s="192" t="s">
        <v>962</v>
      </c>
      <c r="D488" s="192" t="s">
        <v>280</v>
      </c>
      <c r="E488" s="193" t="s">
        <v>963</v>
      </c>
      <c r="F488" s="194" t="s">
        <v>964</v>
      </c>
      <c r="G488" s="195" t="s">
        <v>219</v>
      </c>
      <c r="H488" s="196">
        <v>408.741</v>
      </c>
      <c r="I488" s="197"/>
      <c r="J488" s="198">
        <f>ROUND(I488*H488,2)</f>
        <v>0</v>
      </c>
      <c r="K488" s="199"/>
      <c r="L488" s="200"/>
      <c r="M488" s="201" t="s">
        <v>3</v>
      </c>
      <c r="N488" s="202" t="s">
        <v>43</v>
      </c>
      <c r="O488" s="55"/>
      <c r="P488" s="151">
        <f>O488*H488</f>
        <v>0</v>
      </c>
      <c r="Q488" s="151">
        <v>0.0004</v>
      </c>
      <c r="R488" s="151">
        <f>Q488*H488</f>
        <v>0.16349640000000001</v>
      </c>
      <c r="S488" s="151">
        <v>0</v>
      </c>
      <c r="T488" s="152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53" t="s">
        <v>412</v>
      </c>
      <c r="AT488" s="153" t="s">
        <v>280</v>
      </c>
      <c r="AU488" s="153" t="s">
        <v>82</v>
      </c>
      <c r="AY488" s="19" t="s">
        <v>144</v>
      </c>
      <c r="BE488" s="154">
        <f>IF(N488="základní",J488,0)</f>
        <v>0</v>
      </c>
      <c r="BF488" s="154">
        <f>IF(N488="snížená",J488,0)</f>
        <v>0</v>
      </c>
      <c r="BG488" s="154">
        <f>IF(N488="zákl. přenesená",J488,0)</f>
        <v>0</v>
      </c>
      <c r="BH488" s="154">
        <f>IF(N488="sníž. přenesená",J488,0)</f>
        <v>0</v>
      </c>
      <c r="BI488" s="154">
        <f>IF(N488="nulová",J488,0)</f>
        <v>0</v>
      </c>
      <c r="BJ488" s="19" t="s">
        <v>80</v>
      </c>
      <c r="BK488" s="154">
        <f>ROUND(I488*H488,2)</f>
        <v>0</v>
      </c>
      <c r="BL488" s="19" t="s">
        <v>313</v>
      </c>
      <c r="BM488" s="153" t="s">
        <v>965</v>
      </c>
    </row>
    <row r="489" spans="2:51" s="13" customFormat="1" ht="12">
      <c r="B489" s="160"/>
      <c r="D489" s="161" t="s">
        <v>221</v>
      </c>
      <c r="F489" s="163" t="s">
        <v>966</v>
      </c>
      <c r="H489" s="164">
        <v>408.741</v>
      </c>
      <c r="I489" s="165"/>
      <c r="L489" s="160"/>
      <c r="M489" s="166"/>
      <c r="N489" s="167"/>
      <c r="O489" s="167"/>
      <c r="P489" s="167"/>
      <c r="Q489" s="167"/>
      <c r="R489" s="167"/>
      <c r="S489" s="167"/>
      <c r="T489" s="168"/>
      <c r="AT489" s="162" t="s">
        <v>221</v>
      </c>
      <c r="AU489" s="162" t="s">
        <v>82</v>
      </c>
      <c r="AV489" s="13" t="s">
        <v>82</v>
      </c>
      <c r="AW489" s="13" t="s">
        <v>4</v>
      </c>
      <c r="AX489" s="13" t="s">
        <v>80</v>
      </c>
      <c r="AY489" s="162" t="s">
        <v>144</v>
      </c>
    </row>
    <row r="490" spans="1:65" s="2" customFormat="1" ht="21.75" customHeight="1">
      <c r="A490" s="34"/>
      <c r="B490" s="140"/>
      <c r="C490" s="141" t="s">
        <v>967</v>
      </c>
      <c r="D490" s="141" t="s">
        <v>147</v>
      </c>
      <c r="E490" s="142" t="s">
        <v>968</v>
      </c>
      <c r="F490" s="143" t="s">
        <v>969</v>
      </c>
      <c r="G490" s="144" t="s">
        <v>926</v>
      </c>
      <c r="H490" s="203"/>
      <c r="I490" s="146"/>
      <c r="J490" s="147">
        <f>ROUND(I490*H490,2)</f>
        <v>0</v>
      </c>
      <c r="K490" s="148"/>
      <c r="L490" s="35"/>
      <c r="M490" s="149" t="s">
        <v>3</v>
      </c>
      <c r="N490" s="150" t="s">
        <v>43</v>
      </c>
      <c r="O490" s="55"/>
      <c r="P490" s="151">
        <f>O490*H490</f>
        <v>0</v>
      </c>
      <c r="Q490" s="151">
        <v>0</v>
      </c>
      <c r="R490" s="151">
        <f>Q490*H490</f>
        <v>0</v>
      </c>
      <c r="S490" s="151">
        <v>0</v>
      </c>
      <c r="T490" s="152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53" t="s">
        <v>313</v>
      </c>
      <c r="AT490" s="153" t="s">
        <v>147</v>
      </c>
      <c r="AU490" s="153" t="s">
        <v>82</v>
      </c>
      <c r="AY490" s="19" t="s">
        <v>144</v>
      </c>
      <c r="BE490" s="154">
        <f>IF(N490="základní",J490,0)</f>
        <v>0</v>
      </c>
      <c r="BF490" s="154">
        <f>IF(N490="snížená",J490,0)</f>
        <v>0</v>
      </c>
      <c r="BG490" s="154">
        <f>IF(N490="zákl. přenesená",J490,0)</f>
        <v>0</v>
      </c>
      <c r="BH490" s="154">
        <f>IF(N490="sníž. přenesená",J490,0)</f>
        <v>0</v>
      </c>
      <c r="BI490" s="154">
        <f>IF(N490="nulová",J490,0)</f>
        <v>0</v>
      </c>
      <c r="BJ490" s="19" t="s">
        <v>80</v>
      </c>
      <c r="BK490" s="154">
        <f>ROUND(I490*H490,2)</f>
        <v>0</v>
      </c>
      <c r="BL490" s="19" t="s">
        <v>313</v>
      </c>
      <c r="BM490" s="153" t="s">
        <v>970</v>
      </c>
    </row>
    <row r="491" spans="2:63" s="12" customFormat="1" ht="22.9" customHeight="1">
      <c r="B491" s="127"/>
      <c r="D491" s="128" t="s">
        <v>71</v>
      </c>
      <c r="E491" s="138" t="s">
        <v>971</v>
      </c>
      <c r="F491" s="138" t="s">
        <v>972</v>
      </c>
      <c r="I491" s="130"/>
      <c r="J491" s="139">
        <f>BK491</f>
        <v>0</v>
      </c>
      <c r="L491" s="127"/>
      <c r="M491" s="132"/>
      <c r="N491" s="133"/>
      <c r="O491" s="133"/>
      <c r="P491" s="134">
        <f>SUM(P492:P512)</f>
        <v>0</v>
      </c>
      <c r="Q491" s="133"/>
      <c r="R491" s="134">
        <f>SUM(R492:R512)</f>
        <v>1.32847047</v>
      </c>
      <c r="S491" s="133"/>
      <c r="T491" s="135">
        <f>SUM(T492:T512)</f>
        <v>0</v>
      </c>
      <c r="AR491" s="128" t="s">
        <v>82</v>
      </c>
      <c r="AT491" s="136" t="s">
        <v>71</v>
      </c>
      <c r="AU491" s="136" t="s">
        <v>80</v>
      </c>
      <c r="AY491" s="128" t="s">
        <v>144</v>
      </c>
      <c r="BK491" s="137">
        <f>SUM(BK492:BK512)</f>
        <v>0</v>
      </c>
    </row>
    <row r="492" spans="1:65" s="2" customFormat="1" ht="21.75" customHeight="1">
      <c r="A492" s="34"/>
      <c r="B492" s="140"/>
      <c r="C492" s="141" t="s">
        <v>973</v>
      </c>
      <c r="D492" s="141" t="s">
        <v>147</v>
      </c>
      <c r="E492" s="142" t="s">
        <v>974</v>
      </c>
      <c r="F492" s="143" t="s">
        <v>975</v>
      </c>
      <c r="G492" s="144" t="s">
        <v>219</v>
      </c>
      <c r="H492" s="145">
        <v>29.16</v>
      </c>
      <c r="I492" s="146"/>
      <c r="J492" s="147">
        <f>ROUND(I492*H492,2)</f>
        <v>0</v>
      </c>
      <c r="K492" s="148"/>
      <c r="L492" s="35"/>
      <c r="M492" s="149" t="s">
        <v>3</v>
      </c>
      <c r="N492" s="150" t="s">
        <v>43</v>
      </c>
      <c r="O492" s="55"/>
      <c r="P492" s="151">
        <f>O492*H492</f>
        <v>0</v>
      </c>
      <c r="Q492" s="151">
        <v>4E-05</v>
      </c>
      <c r="R492" s="151">
        <f>Q492*H492</f>
        <v>0.0011664000000000002</v>
      </c>
      <c r="S492" s="151">
        <v>0</v>
      </c>
      <c r="T492" s="152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53" t="s">
        <v>313</v>
      </c>
      <c r="AT492" s="153" t="s">
        <v>147</v>
      </c>
      <c r="AU492" s="153" t="s">
        <v>82</v>
      </c>
      <c r="AY492" s="19" t="s">
        <v>144</v>
      </c>
      <c r="BE492" s="154">
        <f>IF(N492="základní",J492,0)</f>
        <v>0</v>
      </c>
      <c r="BF492" s="154">
        <f>IF(N492="snížená",J492,0)</f>
        <v>0</v>
      </c>
      <c r="BG492" s="154">
        <f>IF(N492="zákl. přenesená",J492,0)</f>
        <v>0</v>
      </c>
      <c r="BH492" s="154">
        <f>IF(N492="sníž. přenesená",J492,0)</f>
        <v>0</v>
      </c>
      <c r="BI492" s="154">
        <f>IF(N492="nulová",J492,0)</f>
        <v>0</v>
      </c>
      <c r="BJ492" s="19" t="s">
        <v>80</v>
      </c>
      <c r="BK492" s="154">
        <f>ROUND(I492*H492,2)</f>
        <v>0</v>
      </c>
      <c r="BL492" s="19" t="s">
        <v>313</v>
      </c>
      <c r="BM492" s="153" t="s">
        <v>976</v>
      </c>
    </row>
    <row r="493" spans="2:51" s="13" customFormat="1" ht="12">
      <c r="B493" s="160"/>
      <c r="D493" s="161" t="s">
        <v>221</v>
      </c>
      <c r="E493" s="162" t="s">
        <v>3</v>
      </c>
      <c r="F493" s="163" t="s">
        <v>977</v>
      </c>
      <c r="H493" s="164">
        <v>29.16</v>
      </c>
      <c r="I493" s="165"/>
      <c r="L493" s="160"/>
      <c r="M493" s="166"/>
      <c r="N493" s="167"/>
      <c r="O493" s="167"/>
      <c r="P493" s="167"/>
      <c r="Q493" s="167"/>
      <c r="R493" s="167"/>
      <c r="S493" s="167"/>
      <c r="T493" s="168"/>
      <c r="AT493" s="162" t="s">
        <v>221</v>
      </c>
      <c r="AU493" s="162" t="s">
        <v>82</v>
      </c>
      <c r="AV493" s="13" t="s">
        <v>82</v>
      </c>
      <c r="AW493" s="13" t="s">
        <v>33</v>
      </c>
      <c r="AX493" s="13" t="s">
        <v>80</v>
      </c>
      <c r="AY493" s="162" t="s">
        <v>144</v>
      </c>
    </row>
    <row r="494" spans="1:65" s="2" customFormat="1" ht="16.5" customHeight="1">
      <c r="A494" s="34"/>
      <c r="B494" s="140"/>
      <c r="C494" s="192" t="s">
        <v>978</v>
      </c>
      <c r="D494" s="192" t="s">
        <v>280</v>
      </c>
      <c r="E494" s="193" t="s">
        <v>979</v>
      </c>
      <c r="F494" s="194" t="s">
        <v>980</v>
      </c>
      <c r="G494" s="195" t="s">
        <v>219</v>
      </c>
      <c r="H494" s="196">
        <v>29.16</v>
      </c>
      <c r="I494" s="197"/>
      <c r="J494" s="198">
        <f>ROUND(I494*H494,2)</f>
        <v>0</v>
      </c>
      <c r="K494" s="199"/>
      <c r="L494" s="200"/>
      <c r="M494" s="201" t="s">
        <v>3</v>
      </c>
      <c r="N494" s="202" t="s">
        <v>43</v>
      </c>
      <c r="O494" s="55"/>
      <c r="P494" s="151">
        <f>O494*H494</f>
        <v>0</v>
      </c>
      <c r="Q494" s="151">
        <v>0.00242</v>
      </c>
      <c r="R494" s="151">
        <f>Q494*H494</f>
        <v>0.0705672</v>
      </c>
      <c r="S494" s="151">
        <v>0</v>
      </c>
      <c r="T494" s="152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53" t="s">
        <v>412</v>
      </c>
      <c r="AT494" s="153" t="s">
        <v>280</v>
      </c>
      <c r="AU494" s="153" t="s">
        <v>82</v>
      </c>
      <c r="AY494" s="19" t="s">
        <v>144</v>
      </c>
      <c r="BE494" s="154">
        <f>IF(N494="základní",J494,0)</f>
        <v>0</v>
      </c>
      <c r="BF494" s="154">
        <f>IF(N494="snížená",J494,0)</f>
        <v>0</v>
      </c>
      <c r="BG494" s="154">
        <f>IF(N494="zákl. přenesená",J494,0)</f>
        <v>0</v>
      </c>
      <c r="BH494" s="154">
        <f>IF(N494="sníž. přenesená",J494,0)</f>
        <v>0</v>
      </c>
      <c r="BI494" s="154">
        <f>IF(N494="nulová",J494,0)</f>
        <v>0</v>
      </c>
      <c r="BJ494" s="19" t="s">
        <v>80</v>
      </c>
      <c r="BK494" s="154">
        <f>ROUND(I494*H494,2)</f>
        <v>0</v>
      </c>
      <c r="BL494" s="19" t="s">
        <v>313</v>
      </c>
      <c r="BM494" s="153" t="s">
        <v>981</v>
      </c>
    </row>
    <row r="495" spans="1:65" s="2" customFormat="1" ht="16.5" customHeight="1">
      <c r="A495" s="34"/>
      <c r="B495" s="140"/>
      <c r="C495" s="141" t="s">
        <v>982</v>
      </c>
      <c r="D495" s="141" t="s">
        <v>147</v>
      </c>
      <c r="E495" s="142" t="s">
        <v>983</v>
      </c>
      <c r="F495" s="143" t="s">
        <v>984</v>
      </c>
      <c r="G495" s="144" t="s">
        <v>409</v>
      </c>
      <c r="H495" s="145">
        <v>118.8</v>
      </c>
      <c r="I495" s="146"/>
      <c r="J495" s="147">
        <f>ROUND(I495*H495,2)</f>
        <v>0</v>
      </c>
      <c r="K495" s="148"/>
      <c r="L495" s="35"/>
      <c r="M495" s="149" t="s">
        <v>3</v>
      </c>
      <c r="N495" s="150" t="s">
        <v>43</v>
      </c>
      <c r="O495" s="55"/>
      <c r="P495" s="151">
        <f>O495*H495</f>
        <v>0</v>
      </c>
      <c r="Q495" s="151">
        <v>3E-05</v>
      </c>
      <c r="R495" s="151">
        <f>Q495*H495</f>
        <v>0.003564</v>
      </c>
      <c r="S495" s="151">
        <v>0</v>
      </c>
      <c r="T495" s="152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53" t="s">
        <v>313</v>
      </c>
      <c r="AT495" s="153" t="s">
        <v>147</v>
      </c>
      <c r="AU495" s="153" t="s">
        <v>82</v>
      </c>
      <c r="AY495" s="19" t="s">
        <v>144</v>
      </c>
      <c r="BE495" s="154">
        <f>IF(N495="základní",J495,0)</f>
        <v>0</v>
      </c>
      <c r="BF495" s="154">
        <f>IF(N495="snížená",J495,0)</f>
        <v>0</v>
      </c>
      <c r="BG495" s="154">
        <f>IF(N495="zákl. přenesená",J495,0)</f>
        <v>0</v>
      </c>
      <c r="BH495" s="154">
        <f>IF(N495="sníž. přenesená",J495,0)</f>
        <v>0</v>
      </c>
      <c r="BI495" s="154">
        <f>IF(N495="nulová",J495,0)</f>
        <v>0</v>
      </c>
      <c r="BJ495" s="19" t="s">
        <v>80</v>
      </c>
      <c r="BK495" s="154">
        <f>ROUND(I495*H495,2)</f>
        <v>0</v>
      </c>
      <c r="BL495" s="19" t="s">
        <v>313</v>
      </c>
      <c r="BM495" s="153" t="s">
        <v>985</v>
      </c>
    </row>
    <row r="496" spans="2:51" s="13" customFormat="1" ht="12">
      <c r="B496" s="160"/>
      <c r="D496" s="161" t="s">
        <v>221</v>
      </c>
      <c r="E496" s="162" t="s">
        <v>3</v>
      </c>
      <c r="F496" s="163" t="s">
        <v>986</v>
      </c>
      <c r="H496" s="164">
        <v>31.2</v>
      </c>
      <c r="I496" s="165"/>
      <c r="L496" s="160"/>
      <c r="M496" s="166"/>
      <c r="N496" s="167"/>
      <c r="O496" s="167"/>
      <c r="P496" s="167"/>
      <c r="Q496" s="167"/>
      <c r="R496" s="167"/>
      <c r="S496" s="167"/>
      <c r="T496" s="168"/>
      <c r="AT496" s="162" t="s">
        <v>221</v>
      </c>
      <c r="AU496" s="162" t="s">
        <v>82</v>
      </c>
      <c r="AV496" s="13" t="s">
        <v>82</v>
      </c>
      <c r="AW496" s="13" t="s">
        <v>33</v>
      </c>
      <c r="AX496" s="13" t="s">
        <v>72</v>
      </c>
      <c r="AY496" s="162" t="s">
        <v>144</v>
      </c>
    </row>
    <row r="497" spans="2:51" s="13" customFormat="1" ht="12">
      <c r="B497" s="160"/>
      <c r="D497" s="161" t="s">
        <v>221</v>
      </c>
      <c r="E497" s="162" t="s">
        <v>3</v>
      </c>
      <c r="F497" s="163" t="s">
        <v>987</v>
      </c>
      <c r="H497" s="164">
        <v>87.6</v>
      </c>
      <c r="I497" s="165"/>
      <c r="L497" s="160"/>
      <c r="M497" s="166"/>
      <c r="N497" s="167"/>
      <c r="O497" s="167"/>
      <c r="P497" s="167"/>
      <c r="Q497" s="167"/>
      <c r="R497" s="167"/>
      <c r="S497" s="167"/>
      <c r="T497" s="168"/>
      <c r="AT497" s="162" t="s">
        <v>221</v>
      </c>
      <c r="AU497" s="162" t="s">
        <v>82</v>
      </c>
      <c r="AV497" s="13" t="s">
        <v>82</v>
      </c>
      <c r="AW497" s="13" t="s">
        <v>33</v>
      </c>
      <c r="AX497" s="13" t="s">
        <v>72</v>
      </c>
      <c r="AY497" s="162" t="s">
        <v>144</v>
      </c>
    </row>
    <row r="498" spans="2:51" s="14" customFormat="1" ht="12">
      <c r="B498" s="169"/>
      <c r="D498" s="161" t="s">
        <v>221</v>
      </c>
      <c r="E498" s="170" t="s">
        <v>3</v>
      </c>
      <c r="F498" s="171" t="s">
        <v>234</v>
      </c>
      <c r="H498" s="172">
        <v>118.8</v>
      </c>
      <c r="I498" s="173"/>
      <c r="L498" s="169"/>
      <c r="M498" s="174"/>
      <c r="N498" s="175"/>
      <c r="O498" s="175"/>
      <c r="P498" s="175"/>
      <c r="Q498" s="175"/>
      <c r="R498" s="175"/>
      <c r="S498" s="175"/>
      <c r="T498" s="176"/>
      <c r="AT498" s="170" t="s">
        <v>221</v>
      </c>
      <c r="AU498" s="170" t="s">
        <v>82</v>
      </c>
      <c r="AV498" s="14" t="s">
        <v>160</v>
      </c>
      <c r="AW498" s="14" t="s">
        <v>33</v>
      </c>
      <c r="AX498" s="14" t="s">
        <v>80</v>
      </c>
      <c r="AY498" s="170" t="s">
        <v>144</v>
      </c>
    </row>
    <row r="499" spans="1:65" s="2" customFormat="1" ht="16.5" customHeight="1">
      <c r="A499" s="34"/>
      <c r="B499" s="140"/>
      <c r="C499" s="192" t="s">
        <v>988</v>
      </c>
      <c r="D499" s="192" t="s">
        <v>280</v>
      </c>
      <c r="E499" s="193" t="s">
        <v>989</v>
      </c>
      <c r="F499" s="194" t="s">
        <v>990</v>
      </c>
      <c r="G499" s="195" t="s">
        <v>225</v>
      </c>
      <c r="H499" s="196">
        <v>0.196</v>
      </c>
      <c r="I499" s="197"/>
      <c r="J499" s="198">
        <f>ROUND(I499*H499,2)</f>
        <v>0</v>
      </c>
      <c r="K499" s="199"/>
      <c r="L499" s="200"/>
      <c r="M499" s="201" t="s">
        <v>3</v>
      </c>
      <c r="N499" s="202" t="s">
        <v>43</v>
      </c>
      <c r="O499" s="55"/>
      <c r="P499" s="151">
        <f>O499*H499</f>
        <v>0</v>
      </c>
      <c r="Q499" s="151">
        <v>0.55</v>
      </c>
      <c r="R499" s="151">
        <f>Q499*H499</f>
        <v>0.1078</v>
      </c>
      <c r="S499" s="151">
        <v>0</v>
      </c>
      <c r="T499" s="152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53" t="s">
        <v>412</v>
      </c>
      <c r="AT499" s="153" t="s">
        <v>280</v>
      </c>
      <c r="AU499" s="153" t="s">
        <v>82</v>
      </c>
      <c r="AY499" s="19" t="s">
        <v>144</v>
      </c>
      <c r="BE499" s="154">
        <f>IF(N499="základní",J499,0)</f>
        <v>0</v>
      </c>
      <c r="BF499" s="154">
        <f>IF(N499="snížená",J499,0)</f>
        <v>0</v>
      </c>
      <c r="BG499" s="154">
        <f>IF(N499="zákl. přenesená",J499,0)</f>
        <v>0</v>
      </c>
      <c r="BH499" s="154">
        <f>IF(N499="sníž. přenesená",J499,0)</f>
        <v>0</v>
      </c>
      <c r="BI499" s="154">
        <f>IF(N499="nulová",J499,0)</f>
        <v>0</v>
      </c>
      <c r="BJ499" s="19" t="s">
        <v>80</v>
      </c>
      <c r="BK499" s="154">
        <f>ROUND(I499*H499,2)</f>
        <v>0</v>
      </c>
      <c r="BL499" s="19" t="s">
        <v>313</v>
      </c>
      <c r="BM499" s="153" t="s">
        <v>991</v>
      </c>
    </row>
    <row r="500" spans="2:51" s="13" customFormat="1" ht="12">
      <c r="B500" s="160"/>
      <c r="D500" s="161" t="s">
        <v>221</v>
      </c>
      <c r="E500" s="162" t="s">
        <v>3</v>
      </c>
      <c r="F500" s="163" t="s">
        <v>992</v>
      </c>
      <c r="H500" s="164">
        <v>0.196</v>
      </c>
      <c r="I500" s="165"/>
      <c r="L500" s="160"/>
      <c r="M500" s="166"/>
      <c r="N500" s="167"/>
      <c r="O500" s="167"/>
      <c r="P500" s="167"/>
      <c r="Q500" s="167"/>
      <c r="R500" s="167"/>
      <c r="S500" s="167"/>
      <c r="T500" s="168"/>
      <c r="AT500" s="162" t="s">
        <v>221</v>
      </c>
      <c r="AU500" s="162" t="s">
        <v>82</v>
      </c>
      <c r="AV500" s="13" t="s">
        <v>82</v>
      </c>
      <c r="AW500" s="13" t="s">
        <v>33</v>
      </c>
      <c r="AX500" s="13" t="s">
        <v>80</v>
      </c>
      <c r="AY500" s="162" t="s">
        <v>144</v>
      </c>
    </row>
    <row r="501" spans="1:65" s="2" customFormat="1" ht="21.75" customHeight="1">
      <c r="A501" s="34"/>
      <c r="B501" s="140"/>
      <c r="C501" s="141" t="s">
        <v>993</v>
      </c>
      <c r="D501" s="141" t="s">
        <v>147</v>
      </c>
      <c r="E501" s="142" t="s">
        <v>994</v>
      </c>
      <c r="F501" s="143" t="s">
        <v>995</v>
      </c>
      <c r="G501" s="144" t="s">
        <v>219</v>
      </c>
      <c r="H501" s="145">
        <v>350.7</v>
      </c>
      <c r="I501" s="146"/>
      <c r="J501" s="147">
        <f>ROUND(I501*H501,2)</f>
        <v>0</v>
      </c>
      <c r="K501" s="148"/>
      <c r="L501" s="35"/>
      <c r="M501" s="149" t="s">
        <v>3</v>
      </c>
      <c r="N501" s="150" t="s">
        <v>43</v>
      </c>
      <c r="O501" s="55"/>
      <c r="P501" s="151">
        <f>O501*H501</f>
        <v>0</v>
      </c>
      <c r="Q501" s="151">
        <v>0.00118</v>
      </c>
      <c r="R501" s="151">
        <f>Q501*H501</f>
        <v>0.413826</v>
      </c>
      <c r="S501" s="151">
        <v>0</v>
      </c>
      <c r="T501" s="152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3" t="s">
        <v>313</v>
      </c>
      <c r="AT501" s="153" t="s">
        <v>147</v>
      </c>
      <c r="AU501" s="153" t="s">
        <v>82</v>
      </c>
      <c r="AY501" s="19" t="s">
        <v>144</v>
      </c>
      <c r="BE501" s="154">
        <f>IF(N501="základní",J501,0)</f>
        <v>0</v>
      </c>
      <c r="BF501" s="154">
        <f>IF(N501="snížená",J501,0)</f>
        <v>0</v>
      </c>
      <c r="BG501" s="154">
        <f>IF(N501="zákl. přenesená",J501,0)</f>
        <v>0</v>
      </c>
      <c r="BH501" s="154">
        <f>IF(N501="sníž. přenesená",J501,0)</f>
        <v>0</v>
      </c>
      <c r="BI501" s="154">
        <f>IF(N501="nulová",J501,0)</f>
        <v>0</v>
      </c>
      <c r="BJ501" s="19" t="s">
        <v>80</v>
      </c>
      <c r="BK501" s="154">
        <f>ROUND(I501*H501,2)</f>
        <v>0</v>
      </c>
      <c r="BL501" s="19" t="s">
        <v>313</v>
      </c>
      <c r="BM501" s="153" t="s">
        <v>996</v>
      </c>
    </row>
    <row r="502" spans="1:65" s="2" customFormat="1" ht="16.5" customHeight="1">
      <c r="A502" s="34"/>
      <c r="B502" s="140"/>
      <c r="C502" s="192" t="s">
        <v>997</v>
      </c>
      <c r="D502" s="192" t="s">
        <v>280</v>
      </c>
      <c r="E502" s="193" t="s">
        <v>998</v>
      </c>
      <c r="F502" s="194" t="s">
        <v>999</v>
      </c>
      <c r="G502" s="195" t="s">
        <v>219</v>
      </c>
      <c r="H502" s="196">
        <v>368.235</v>
      </c>
      <c r="I502" s="197"/>
      <c r="J502" s="198">
        <f>ROUND(I502*H502,2)</f>
        <v>0</v>
      </c>
      <c r="K502" s="199"/>
      <c r="L502" s="200"/>
      <c r="M502" s="201" t="s">
        <v>3</v>
      </c>
      <c r="N502" s="202" t="s">
        <v>43</v>
      </c>
      <c r="O502" s="55"/>
      <c r="P502" s="151">
        <f>O502*H502</f>
        <v>0</v>
      </c>
      <c r="Q502" s="151">
        <v>0.00165</v>
      </c>
      <c r="R502" s="151">
        <f>Q502*H502</f>
        <v>0.60758775</v>
      </c>
      <c r="S502" s="151">
        <v>0</v>
      </c>
      <c r="T502" s="152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53" t="s">
        <v>412</v>
      </c>
      <c r="AT502" s="153" t="s">
        <v>280</v>
      </c>
      <c r="AU502" s="153" t="s">
        <v>82</v>
      </c>
      <c r="AY502" s="19" t="s">
        <v>144</v>
      </c>
      <c r="BE502" s="154">
        <f>IF(N502="základní",J502,0)</f>
        <v>0</v>
      </c>
      <c r="BF502" s="154">
        <f>IF(N502="snížená",J502,0)</f>
        <v>0</v>
      </c>
      <c r="BG502" s="154">
        <f>IF(N502="zákl. přenesená",J502,0)</f>
        <v>0</v>
      </c>
      <c r="BH502" s="154">
        <f>IF(N502="sníž. přenesená",J502,0)</f>
        <v>0</v>
      </c>
      <c r="BI502" s="154">
        <f>IF(N502="nulová",J502,0)</f>
        <v>0</v>
      </c>
      <c r="BJ502" s="19" t="s">
        <v>80</v>
      </c>
      <c r="BK502" s="154">
        <f>ROUND(I502*H502,2)</f>
        <v>0</v>
      </c>
      <c r="BL502" s="19" t="s">
        <v>313</v>
      </c>
      <c r="BM502" s="153" t="s">
        <v>1000</v>
      </c>
    </row>
    <row r="503" spans="2:51" s="13" customFormat="1" ht="12">
      <c r="B503" s="160"/>
      <c r="D503" s="161" t="s">
        <v>221</v>
      </c>
      <c r="F503" s="163" t="s">
        <v>1001</v>
      </c>
      <c r="H503" s="164">
        <v>368.235</v>
      </c>
      <c r="I503" s="165"/>
      <c r="L503" s="160"/>
      <c r="M503" s="166"/>
      <c r="N503" s="167"/>
      <c r="O503" s="167"/>
      <c r="P503" s="167"/>
      <c r="Q503" s="167"/>
      <c r="R503" s="167"/>
      <c r="S503" s="167"/>
      <c r="T503" s="168"/>
      <c r="AT503" s="162" t="s">
        <v>221</v>
      </c>
      <c r="AU503" s="162" t="s">
        <v>82</v>
      </c>
      <c r="AV503" s="13" t="s">
        <v>82</v>
      </c>
      <c r="AW503" s="13" t="s">
        <v>4</v>
      </c>
      <c r="AX503" s="13" t="s">
        <v>80</v>
      </c>
      <c r="AY503" s="162" t="s">
        <v>144</v>
      </c>
    </row>
    <row r="504" spans="1:65" s="2" customFormat="1" ht="16.5" customHeight="1">
      <c r="A504" s="34"/>
      <c r="B504" s="140"/>
      <c r="C504" s="141" t="s">
        <v>1002</v>
      </c>
      <c r="D504" s="141" t="s">
        <v>147</v>
      </c>
      <c r="E504" s="142" t="s">
        <v>1003</v>
      </c>
      <c r="F504" s="143" t="s">
        <v>1004</v>
      </c>
      <c r="G504" s="144" t="s">
        <v>409</v>
      </c>
      <c r="H504" s="145">
        <v>301.95</v>
      </c>
      <c r="I504" s="146"/>
      <c r="J504" s="147">
        <f>ROUND(I504*H504,2)</f>
        <v>0</v>
      </c>
      <c r="K504" s="148"/>
      <c r="L504" s="35"/>
      <c r="M504" s="149" t="s">
        <v>3</v>
      </c>
      <c r="N504" s="150" t="s">
        <v>43</v>
      </c>
      <c r="O504" s="55"/>
      <c r="P504" s="151">
        <f>O504*H504</f>
        <v>0</v>
      </c>
      <c r="Q504" s="151">
        <v>0.0002</v>
      </c>
      <c r="R504" s="151">
        <f>Q504*H504</f>
        <v>0.06039</v>
      </c>
      <c r="S504" s="151">
        <v>0</v>
      </c>
      <c r="T504" s="152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3" t="s">
        <v>160</v>
      </c>
      <c r="AT504" s="153" t="s">
        <v>147</v>
      </c>
      <c r="AU504" s="153" t="s">
        <v>82</v>
      </c>
      <c r="AY504" s="19" t="s">
        <v>144</v>
      </c>
      <c r="BE504" s="154">
        <f>IF(N504="základní",J504,0)</f>
        <v>0</v>
      </c>
      <c r="BF504" s="154">
        <f>IF(N504="snížená",J504,0)</f>
        <v>0</v>
      </c>
      <c r="BG504" s="154">
        <f>IF(N504="zákl. přenesená",J504,0)</f>
        <v>0</v>
      </c>
      <c r="BH504" s="154">
        <f>IF(N504="sníž. přenesená",J504,0)</f>
        <v>0</v>
      </c>
      <c r="BI504" s="154">
        <f>IF(N504="nulová",J504,0)</f>
        <v>0</v>
      </c>
      <c r="BJ504" s="19" t="s">
        <v>80</v>
      </c>
      <c r="BK504" s="154">
        <f>ROUND(I504*H504,2)</f>
        <v>0</v>
      </c>
      <c r="BL504" s="19" t="s">
        <v>160</v>
      </c>
      <c r="BM504" s="153" t="s">
        <v>1005</v>
      </c>
    </row>
    <row r="505" spans="2:51" s="13" customFormat="1" ht="12">
      <c r="B505" s="160"/>
      <c r="D505" s="161" t="s">
        <v>221</v>
      </c>
      <c r="E505" s="162" t="s">
        <v>3</v>
      </c>
      <c r="F505" s="163" t="s">
        <v>1006</v>
      </c>
      <c r="H505" s="164">
        <v>301.95</v>
      </c>
      <c r="I505" s="165"/>
      <c r="L505" s="160"/>
      <c r="M505" s="166"/>
      <c r="N505" s="167"/>
      <c r="O505" s="167"/>
      <c r="P505" s="167"/>
      <c r="Q505" s="167"/>
      <c r="R505" s="167"/>
      <c r="S505" s="167"/>
      <c r="T505" s="168"/>
      <c r="AT505" s="162" t="s">
        <v>221</v>
      </c>
      <c r="AU505" s="162" t="s">
        <v>82</v>
      </c>
      <c r="AV505" s="13" t="s">
        <v>82</v>
      </c>
      <c r="AW505" s="13" t="s">
        <v>33</v>
      </c>
      <c r="AX505" s="13" t="s">
        <v>80</v>
      </c>
      <c r="AY505" s="162" t="s">
        <v>144</v>
      </c>
    </row>
    <row r="506" spans="1:65" s="2" customFormat="1" ht="16.5" customHeight="1">
      <c r="A506" s="34"/>
      <c r="B506" s="140"/>
      <c r="C506" s="192" t="s">
        <v>1007</v>
      </c>
      <c r="D506" s="192" t="s">
        <v>280</v>
      </c>
      <c r="E506" s="193" t="s">
        <v>1008</v>
      </c>
      <c r="F506" s="194" t="s">
        <v>1009</v>
      </c>
      <c r="G506" s="195" t="s">
        <v>409</v>
      </c>
      <c r="H506" s="196">
        <v>317.048</v>
      </c>
      <c r="I506" s="197"/>
      <c r="J506" s="198">
        <f>ROUND(I506*H506,2)</f>
        <v>0</v>
      </c>
      <c r="K506" s="199"/>
      <c r="L506" s="200"/>
      <c r="M506" s="201" t="s">
        <v>3</v>
      </c>
      <c r="N506" s="202" t="s">
        <v>43</v>
      </c>
      <c r="O506" s="55"/>
      <c r="P506" s="151">
        <f>O506*H506</f>
        <v>0</v>
      </c>
      <c r="Q506" s="151">
        <v>0.00019</v>
      </c>
      <c r="R506" s="151">
        <f>Q506*H506</f>
        <v>0.06023912000000001</v>
      </c>
      <c r="S506" s="151">
        <v>0</v>
      </c>
      <c r="T506" s="152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3" t="s">
        <v>175</v>
      </c>
      <c r="AT506" s="153" t="s">
        <v>280</v>
      </c>
      <c r="AU506" s="153" t="s">
        <v>82</v>
      </c>
      <c r="AY506" s="19" t="s">
        <v>144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9" t="s">
        <v>80</v>
      </c>
      <c r="BK506" s="154">
        <f>ROUND(I506*H506,2)</f>
        <v>0</v>
      </c>
      <c r="BL506" s="19" t="s">
        <v>160</v>
      </c>
      <c r="BM506" s="153" t="s">
        <v>1010</v>
      </c>
    </row>
    <row r="507" spans="2:51" s="13" customFormat="1" ht="12">
      <c r="B507" s="160"/>
      <c r="D507" s="161" t="s">
        <v>221</v>
      </c>
      <c r="F507" s="163" t="s">
        <v>1011</v>
      </c>
      <c r="H507" s="164">
        <v>317.048</v>
      </c>
      <c r="I507" s="165"/>
      <c r="L507" s="160"/>
      <c r="M507" s="166"/>
      <c r="N507" s="167"/>
      <c r="O507" s="167"/>
      <c r="P507" s="167"/>
      <c r="Q507" s="167"/>
      <c r="R507" s="167"/>
      <c r="S507" s="167"/>
      <c r="T507" s="168"/>
      <c r="AT507" s="162" t="s">
        <v>221</v>
      </c>
      <c r="AU507" s="162" t="s">
        <v>82</v>
      </c>
      <c r="AV507" s="13" t="s">
        <v>82</v>
      </c>
      <c r="AW507" s="13" t="s">
        <v>4</v>
      </c>
      <c r="AX507" s="13" t="s">
        <v>80</v>
      </c>
      <c r="AY507" s="162" t="s">
        <v>144</v>
      </c>
    </row>
    <row r="508" spans="1:65" s="2" customFormat="1" ht="16.5" customHeight="1">
      <c r="A508" s="34"/>
      <c r="B508" s="140"/>
      <c r="C508" s="141" t="s">
        <v>815</v>
      </c>
      <c r="D508" s="141" t="s">
        <v>147</v>
      </c>
      <c r="E508" s="142" t="s">
        <v>1012</v>
      </c>
      <c r="F508" s="143" t="s">
        <v>1013</v>
      </c>
      <c r="G508" s="144" t="s">
        <v>219</v>
      </c>
      <c r="H508" s="145">
        <v>55.5</v>
      </c>
      <c r="I508" s="146"/>
      <c r="J508" s="147">
        <f>ROUND(I508*H508,2)</f>
        <v>0</v>
      </c>
      <c r="K508" s="148"/>
      <c r="L508" s="35"/>
      <c r="M508" s="149" t="s">
        <v>3</v>
      </c>
      <c r="N508" s="150" t="s">
        <v>43</v>
      </c>
      <c r="O508" s="55"/>
      <c r="P508" s="151">
        <f>O508*H508</f>
        <v>0</v>
      </c>
      <c r="Q508" s="151">
        <v>6E-05</v>
      </c>
      <c r="R508" s="151">
        <f>Q508*H508</f>
        <v>0.00333</v>
      </c>
      <c r="S508" s="151">
        <v>0</v>
      </c>
      <c r="T508" s="152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53" t="s">
        <v>313</v>
      </c>
      <c r="AT508" s="153" t="s">
        <v>147</v>
      </c>
      <c r="AU508" s="153" t="s">
        <v>82</v>
      </c>
      <c r="AY508" s="19" t="s">
        <v>144</v>
      </c>
      <c r="BE508" s="154">
        <f>IF(N508="základní",J508,0)</f>
        <v>0</v>
      </c>
      <c r="BF508" s="154">
        <f>IF(N508="snížená",J508,0)</f>
        <v>0</v>
      </c>
      <c r="BG508" s="154">
        <f>IF(N508="zákl. přenesená",J508,0)</f>
        <v>0</v>
      </c>
      <c r="BH508" s="154">
        <f>IF(N508="sníž. přenesená",J508,0)</f>
        <v>0</v>
      </c>
      <c r="BI508" s="154">
        <f>IF(N508="nulová",J508,0)</f>
        <v>0</v>
      </c>
      <c r="BJ508" s="19" t="s">
        <v>80</v>
      </c>
      <c r="BK508" s="154">
        <f>ROUND(I508*H508,2)</f>
        <v>0</v>
      </c>
      <c r="BL508" s="19" t="s">
        <v>313</v>
      </c>
      <c r="BM508" s="153" t="s">
        <v>1014</v>
      </c>
    </row>
    <row r="509" spans="2:51" s="13" customFormat="1" ht="12">
      <c r="B509" s="160"/>
      <c r="D509" s="161" t="s">
        <v>221</v>
      </c>
      <c r="E509" s="162" t="s">
        <v>3</v>
      </c>
      <c r="F509" s="163" t="s">
        <v>1015</v>
      </c>
      <c r="H509" s="164">
        <v>55.5</v>
      </c>
      <c r="I509" s="165"/>
      <c r="L509" s="160"/>
      <c r="M509" s="166"/>
      <c r="N509" s="167"/>
      <c r="O509" s="167"/>
      <c r="P509" s="167"/>
      <c r="Q509" s="167"/>
      <c r="R509" s="167"/>
      <c r="S509" s="167"/>
      <c r="T509" s="168"/>
      <c r="AT509" s="162" t="s">
        <v>221</v>
      </c>
      <c r="AU509" s="162" t="s">
        <v>82</v>
      </c>
      <c r="AV509" s="13" t="s">
        <v>82</v>
      </c>
      <c r="AW509" s="13" t="s">
        <v>33</v>
      </c>
      <c r="AX509" s="13" t="s">
        <v>80</v>
      </c>
      <c r="AY509" s="162" t="s">
        <v>144</v>
      </c>
    </row>
    <row r="510" spans="1:65" s="2" customFormat="1" ht="16.5" customHeight="1">
      <c r="A510" s="34"/>
      <c r="B510" s="140"/>
      <c r="C510" s="192" t="s">
        <v>1016</v>
      </c>
      <c r="D510" s="192" t="s">
        <v>280</v>
      </c>
      <c r="E510" s="193" t="s">
        <v>1017</v>
      </c>
      <c r="F510" s="194" t="s">
        <v>1018</v>
      </c>
      <c r="G510" s="195" t="s">
        <v>3</v>
      </c>
      <c r="H510" s="196">
        <v>58.275</v>
      </c>
      <c r="I510" s="197"/>
      <c r="J510" s="198">
        <f>ROUND(I510*H510,2)</f>
        <v>0</v>
      </c>
      <c r="K510" s="199"/>
      <c r="L510" s="200"/>
      <c r="M510" s="201" t="s">
        <v>3</v>
      </c>
      <c r="N510" s="202" t="s">
        <v>43</v>
      </c>
      <c r="O510" s="55"/>
      <c r="P510" s="151">
        <f>O510*H510</f>
        <v>0</v>
      </c>
      <c r="Q510" s="151">
        <v>0</v>
      </c>
      <c r="R510" s="151">
        <f>Q510*H510</f>
        <v>0</v>
      </c>
      <c r="S510" s="151">
        <v>0</v>
      </c>
      <c r="T510" s="152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53" t="s">
        <v>412</v>
      </c>
      <c r="AT510" s="153" t="s">
        <v>280</v>
      </c>
      <c r="AU510" s="153" t="s">
        <v>82</v>
      </c>
      <c r="AY510" s="19" t="s">
        <v>144</v>
      </c>
      <c r="BE510" s="154">
        <f>IF(N510="základní",J510,0)</f>
        <v>0</v>
      </c>
      <c r="BF510" s="154">
        <f>IF(N510="snížená",J510,0)</f>
        <v>0</v>
      </c>
      <c r="BG510" s="154">
        <f>IF(N510="zákl. přenesená",J510,0)</f>
        <v>0</v>
      </c>
      <c r="BH510" s="154">
        <f>IF(N510="sníž. přenesená",J510,0)</f>
        <v>0</v>
      </c>
      <c r="BI510" s="154">
        <f>IF(N510="nulová",J510,0)</f>
        <v>0</v>
      </c>
      <c r="BJ510" s="19" t="s">
        <v>80</v>
      </c>
      <c r="BK510" s="154">
        <f>ROUND(I510*H510,2)</f>
        <v>0</v>
      </c>
      <c r="BL510" s="19" t="s">
        <v>313</v>
      </c>
      <c r="BM510" s="153" t="s">
        <v>1019</v>
      </c>
    </row>
    <row r="511" spans="2:51" s="13" customFormat="1" ht="12">
      <c r="B511" s="160"/>
      <c r="D511" s="161" t="s">
        <v>221</v>
      </c>
      <c r="F511" s="163" t="s">
        <v>1020</v>
      </c>
      <c r="H511" s="164">
        <v>58.275</v>
      </c>
      <c r="I511" s="165"/>
      <c r="L511" s="160"/>
      <c r="M511" s="166"/>
      <c r="N511" s="167"/>
      <c r="O511" s="167"/>
      <c r="P511" s="167"/>
      <c r="Q511" s="167"/>
      <c r="R511" s="167"/>
      <c r="S511" s="167"/>
      <c r="T511" s="168"/>
      <c r="AT511" s="162" t="s">
        <v>221</v>
      </c>
      <c r="AU511" s="162" t="s">
        <v>82</v>
      </c>
      <c r="AV511" s="13" t="s">
        <v>82</v>
      </c>
      <c r="AW511" s="13" t="s">
        <v>4</v>
      </c>
      <c r="AX511" s="13" t="s">
        <v>80</v>
      </c>
      <c r="AY511" s="162" t="s">
        <v>144</v>
      </c>
    </row>
    <row r="512" spans="1:65" s="2" customFormat="1" ht="21.75" customHeight="1">
      <c r="A512" s="34"/>
      <c r="B512" s="140"/>
      <c r="C512" s="141" t="s">
        <v>1021</v>
      </c>
      <c r="D512" s="141" t="s">
        <v>147</v>
      </c>
      <c r="E512" s="142" t="s">
        <v>1022</v>
      </c>
      <c r="F512" s="143" t="s">
        <v>1023</v>
      </c>
      <c r="G512" s="144" t="s">
        <v>926</v>
      </c>
      <c r="H512" s="203"/>
      <c r="I512" s="146"/>
      <c r="J512" s="147">
        <f>ROUND(I512*H512,2)</f>
        <v>0</v>
      </c>
      <c r="K512" s="148"/>
      <c r="L512" s="35"/>
      <c r="M512" s="149" t="s">
        <v>3</v>
      </c>
      <c r="N512" s="150" t="s">
        <v>43</v>
      </c>
      <c r="O512" s="55"/>
      <c r="P512" s="151">
        <f>O512*H512</f>
        <v>0</v>
      </c>
      <c r="Q512" s="151">
        <v>0</v>
      </c>
      <c r="R512" s="151">
        <f>Q512*H512</f>
        <v>0</v>
      </c>
      <c r="S512" s="151">
        <v>0</v>
      </c>
      <c r="T512" s="152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53" t="s">
        <v>313</v>
      </c>
      <c r="AT512" s="153" t="s">
        <v>147</v>
      </c>
      <c r="AU512" s="153" t="s">
        <v>82</v>
      </c>
      <c r="AY512" s="19" t="s">
        <v>144</v>
      </c>
      <c r="BE512" s="154">
        <f>IF(N512="základní",J512,0)</f>
        <v>0</v>
      </c>
      <c r="BF512" s="154">
        <f>IF(N512="snížená",J512,0)</f>
        <v>0</v>
      </c>
      <c r="BG512" s="154">
        <f>IF(N512="zákl. přenesená",J512,0)</f>
        <v>0</v>
      </c>
      <c r="BH512" s="154">
        <f>IF(N512="sníž. přenesená",J512,0)</f>
        <v>0</v>
      </c>
      <c r="BI512" s="154">
        <f>IF(N512="nulová",J512,0)</f>
        <v>0</v>
      </c>
      <c r="BJ512" s="19" t="s">
        <v>80</v>
      </c>
      <c r="BK512" s="154">
        <f>ROUND(I512*H512,2)</f>
        <v>0</v>
      </c>
      <c r="BL512" s="19" t="s">
        <v>313</v>
      </c>
      <c r="BM512" s="153" t="s">
        <v>1024</v>
      </c>
    </row>
    <row r="513" spans="2:63" s="12" customFormat="1" ht="22.9" customHeight="1">
      <c r="B513" s="127"/>
      <c r="D513" s="128" t="s">
        <v>71</v>
      </c>
      <c r="E513" s="138" t="s">
        <v>1025</v>
      </c>
      <c r="F513" s="138" t="s">
        <v>1026</v>
      </c>
      <c r="I513" s="130"/>
      <c r="J513" s="139">
        <f>BK513</f>
        <v>0</v>
      </c>
      <c r="L513" s="127"/>
      <c r="M513" s="132"/>
      <c r="N513" s="133"/>
      <c r="O513" s="133"/>
      <c r="P513" s="134">
        <f>SUM(P514:P594)</f>
        <v>0</v>
      </c>
      <c r="Q513" s="133"/>
      <c r="R513" s="134">
        <f>SUM(R514:R594)</f>
        <v>41.899829669999995</v>
      </c>
      <c r="S513" s="133"/>
      <c r="T513" s="135">
        <f>SUM(T514:T594)</f>
        <v>0</v>
      </c>
      <c r="AR513" s="128" t="s">
        <v>82</v>
      </c>
      <c r="AT513" s="136" t="s">
        <v>71</v>
      </c>
      <c r="AU513" s="136" t="s">
        <v>80</v>
      </c>
      <c r="AY513" s="128" t="s">
        <v>144</v>
      </c>
      <c r="BK513" s="137">
        <f>SUM(BK514:BK594)</f>
        <v>0</v>
      </c>
    </row>
    <row r="514" spans="1:65" s="2" customFormat="1" ht="21.75" customHeight="1">
      <c r="A514" s="34"/>
      <c r="B514" s="140"/>
      <c r="C514" s="141" t="s">
        <v>1027</v>
      </c>
      <c r="D514" s="141" t="s">
        <v>147</v>
      </c>
      <c r="E514" s="142" t="s">
        <v>1028</v>
      </c>
      <c r="F514" s="143" t="s">
        <v>1029</v>
      </c>
      <c r="G514" s="144" t="s">
        <v>225</v>
      </c>
      <c r="H514" s="145">
        <v>76.068</v>
      </c>
      <c r="I514" s="146"/>
      <c r="J514" s="147">
        <f>ROUND(I514*H514,2)</f>
        <v>0</v>
      </c>
      <c r="K514" s="148"/>
      <c r="L514" s="35"/>
      <c r="M514" s="149" t="s">
        <v>3</v>
      </c>
      <c r="N514" s="150" t="s">
        <v>43</v>
      </c>
      <c r="O514" s="55"/>
      <c r="P514" s="151">
        <f>O514*H514</f>
        <v>0</v>
      </c>
      <c r="Q514" s="151">
        <v>0.00108</v>
      </c>
      <c r="R514" s="151">
        <f>Q514*H514</f>
        <v>0.08215344</v>
      </c>
      <c r="S514" s="151">
        <v>0</v>
      </c>
      <c r="T514" s="152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53" t="s">
        <v>313</v>
      </c>
      <c r="AT514" s="153" t="s">
        <v>147</v>
      </c>
      <c r="AU514" s="153" t="s">
        <v>82</v>
      </c>
      <c r="AY514" s="19" t="s">
        <v>144</v>
      </c>
      <c r="BE514" s="154">
        <f>IF(N514="základní",J514,0)</f>
        <v>0</v>
      </c>
      <c r="BF514" s="154">
        <f>IF(N514="snížená",J514,0)</f>
        <v>0</v>
      </c>
      <c r="BG514" s="154">
        <f>IF(N514="zákl. přenesená",J514,0)</f>
        <v>0</v>
      </c>
      <c r="BH514" s="154">
        <f>IF(N514="sníž. přenesená",J514,0)</f>
        <v>0</v>
      </c>
      <c r="BI514" s="154">
        <f>IF(N514="nulová",J514,0)</f>
        <v>0</v>
      </c>
      <c r="BJ514" s="19" t="s">
        <v>80</v>
      </c>
      <c r="BK514" s="154">
        <f>ROUND(I514*H514,2)</f>
        <v>0</v>
      </c>
      <c r="BL514" s="19" t="s">
        <v>313</v>
      </c>
      <c r="BM514" s="153" t="s">
        <v>1030</v>
      </c>
    </row>
    <row r="515" spans="2:51" s="13" customFormat="1" ht="12">
      <c r="B515" s="160"/>
      <c r="D515" s="161" t="s">
        <v>221</v>
      </c>
      <c r="E515" s="162" t="s">
        <v>3</v>
      </c>
      <c r="F515" s="163" t="s">
        <v>1031</v>
      </c>
      <c r="H515" s="164">
        <v>76.068</v>
      </c>
      <c r="I515" s="165"/>
      <c r="L515" s="160"/>
      <c r="M515" s="166"/>
      <c r="N515" s="167"/>
      <c r="O515" s="167"/>
      <c r="P515" s="167"/>
      <c r="Q515" s="167"/>
      <c r="R515" s="167"/>
      <c r="S515" s="167"/>
      <c r="T515" s="168"/>
      <c r="AT515" s="162" t="s">
        <v>221</v>
      </c>
      <c r="AU515" s="162" t="s">
        <v>82</v>
      </c>
      <c r="AV515" s="13" t="s">
        <v>82</v>
      </c>
      <c r="AW515" s="13" t="s">
        <v>33</v>
      </c>
      <c r="AX515" s="13" t="s">
        <v>80</v>
      </c>
      <c r="AY515" s="162" t="s">
        <v>144</v>
      </c>
    </row>
    <row r="516" spans="1:65" s="2" customFormat="1" ht="21.75" customHeight="1">
      <c r="A516" s="34"/>
      <c r="B516" s="140"/>
      <c r="C516" s="141" t="s">
        <v>1032</v>
      </c>
      <c r="D516" s="141" t="s">
        <v>147</v>
      </c>
      <c r="E516" s="142" t="s">
        <v>1033</v>
      </c>
      <c r="F516" s="143" t="s">
        <v>1034</v>
      </c>
      <c r="G516" s="144" t="s">
        <v>337</v>
      </c>
      <c r="H516" s="145">
        <v>146</v>
      </c>
      <c r="I516" s="146"/>
      <c r="J516" s="147">
        <f>ROUND(I516*H516,2)</f>
        <v>0</v>
      </c>
      <c r="K516" s="148"/>
      <c r="L516" s="35"/>
      <c r="M516" s="149" t="s">
        <v>3</v>
      </c>
      <c r="N516" s="150" t="s">
        <v>43</v>
      </c>
      <c r="O516" s="55"/>
      <c r="P516" s="151">
        <f>O516*H516</f>
        <v>0</v>
      </c>
      <c r="Q516" s="151">
        <v>0</v>
      </c>
      <c r="R516" s="151">
        <f>Q516*H516</f>
        <v>0</v>
      </c>
      <c r="S516" s="151">
        <v>0</v>
      </c>
      <c r="T516" s="152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53" t="s">
        <v>313</v>
      </c>
      <c r="AT516" s="153" t="s">
        <v>147</v>
      </c>
      <c r="AU516" s="153" t="s">
        <v>82</v>
      </c>
      <c r="AY516" s="19" t="s">
        <v>144</v>
      </c>
      <c r="BE516" s="154">
        <f>IF(N516="základní",J516,0)</f>
        <v>0</v>
      </c>
      <c r="BF516" s="154">
        <f>IF(N516="snížená",J516,0)</f>
        <v>0</v>
      </c>
      <c r="BG516" s="154">
        <f>IF(N516="zákl. přenesená",J516,0)</f>
        <v>0</v>
      </c>
      <c r="BH516" s="154">
        <f>IF(N516="sníž. přenesená",J516,0)</f>
        <v>0</v>
      </c>
      <c r="BI516" s="154">
        <f>IF(N516="nulová",J516,0)</f>
        <v>0</v>
      </c>
      <c r="BJ516" s="19" t="s">
        <v>80</v>
      </c>
      <c r="BK516" s="154">
        <f>ROUND(I516*H516,2)</f>
        <v>0</v>
      </c>
      <c r="BL516" s="19" t="s">
        <v>313</v>
      </c>
      <c r="BM516" s="153" t="s">
        <v>1035</v>
      </c>
    </row>
    <row r="517" spans="2:51" s="16" customFormat="1" ht="12">
      <c r="B517" s="185"/>
      <c r="D517" s="161" t="s">
        <v>221</v>
      </c>
      <c r="E517" s="186" t="s">
        <v>3</v>
      </c>
      <c r="F517" s="187" t="s">
        <v>1036</v>
      </c>
      <c r="H517" s="186" t="s">
        <v>3</v>
      </c>
      <c r="I517" s="188"/>
      <c r="L517" s="185"/>
      <c r="M517" s="189"/>
      <c r="N517" s="190"/>
      <c r="O517" s="190"/>
      <c r="P517" s="190"/>
      <c r="Q517" s="190"/>
      <c r="R517" s="190"/>
      <c r="S517" s="190"/>
      <c r="T517" s="191"/>
      <c r="AT517" s="186" t="s">
        <v>221</v>
      </c>
      <c r="AU517" s="186" t="s">
        <v>82</v>
      </c>
      <c r="AV517" s="16" t="s">
        <v>80</v>
      </c>
      <c r="AW517" s="16" t="s">
        <v>33</v>
      </c>
      <c r="AX517" s="16" t="s">
        <v>72</v>
      </c>
      <c r="AY517" s="186" t="s">
        <v>144</v>
      </c>
    </row>
    <row r="518" spans="2:51" s="13" customFormat="1" ht="12">
      <c r="B518" s="160"/>
      <c r="D518" s="161" t="s">
        <v>221</v>
      </c>
      <c r="E518" s="162" t="s">
        <v>3</v>
      </c>
      <c r="F518" s="163" t="s">
        <v>806</v>
      </c>
      <c r="H518" s="164">
        <v>104</v>
      </c>
      <c r="I518" s="165"/>
      <c r="L518" s="160"/>
      <c r="M518" s="166"/>
      <c r="N518" s="167"/>
      <c r="O518" s="167"/>
      <c r="P518" s="167"/>
      <c r="Q518" s="167"/>
      <c r="R518" s="167"/>
      <c r="S518" s="167"/>
      <c r="T518" s="168"/>
      <c r="AT518" s="162" t="s">
        <v>221</v>
      </c>
      <c r="AU518" s="162" t="s">
        <v>82</v>
      </c>
      <c r="AV518" s="13" t="s">
        <v>82</v>
      </c>
      <c r="AW518" s="13" t="s">
        <v>33</v>
      </c>
      <c r="AX518" s="13" t="s">
        <v>72</v>
      </c>
      <c r="AY518" s="162" t="s">
        <v>144</v>
      </c>
    </row>
    <row r="519" spans="2:51" s="16" customFormat="1" ht="12">
      <c r="B519" s="185"/>
      <c r="D519" s="161" t="s">
        <v>221</v>
      </c>
      <c r="E519" s="186" t="s">
        <v>3</v>
      </c>
      <c r="F519" s="187" t="s">
        <v>1037</v>
      </c>
      <c r="H519" s="186" t="s">
        <v>3</v>
      </c>
      <c r="I519" s="188"/>
      <c r="L519" s="185"/>
      <c r="M519" s="189"/>
      <c r="N519" s="190"/>
      <c r="O519" s="190"/>
      <c r="P519" s="190"/>
      <c r="Q519" s="190"/>
      <c r="R519" s="190"/>
      <c r="S519" s="190"/>
      <c r="T519" s="191"/>
      <c r="AT519" s="186" t="s">
        <v>221</v>
      </c>
      <c r="AU519" s="186" t="s">
        <v>82</v>
      </c>
      <c r="AV519" s="16" t="s">
        <v>80</v>
      </c>
      <c r="AW519" s="16" t="s">
        <v>33</v>
      </c>
      <c r="AX519" s="16" t="s">
        <v>72</v>
      </c>
      <c r="AY519" s="186" t="s">
        <v>144</v>
      </c>
    </row>
    <row r="520" spans="2:51" s="13" customFormat="1" ht="12">
      <c r="B520" s="160"/>
      <c r="D520" s="161" t="s">
        <v>221</v>
      </c>
      <c r="E520" s="162" t="s">
        <v>3</v>
      </c>
      <c r="F520" s="163" t="s">
        <v>469</v>
      </c>
      <c r="H520" s="164">
        <v>42</v>
      </c>
      <c r="I520" s="165"/>
      <c r="L520" s="160"/>
      <c r="M520" s="166"/>
      <c r="N520" s="167"/>
      <c r="O520" s="167"/>
      <c r="P520" s="167"/>
      <c r="Q520" s="167"/>
      <c r="R520" s="167"/>
      <c r="S520" s="167"/>
      <c r="T520" s="168"/>
      <c r="AT520" s="162" t="s">
        <v>221</v>
      </c>
      <c r="AU520" s="162" t="s">
        <v>82</v>
      </c>
      <c r="AV520" s="13" t="s">
        <v>82</v>
      </c>
      <c r="AW520" s="13" t="s">
        <v>33</v>
      </c>
      <c r="AX520" s="13" t="s">
        <v>72</v>
      </c>
      <c r="AY520" s="162" t="s">
        <v>144</v>
      </c>
    </row>
    <row r="521" spans="2:51" s="14" customFormat="1" ht="12">
      <c r="B521" s="169"/>
      <c r="D521" s="161" t="s">
        <v>221</v>
      </c>
      <c r="E521" s="170" t="s">
        <v>3</v>
      </c>
      <c r="F521" s="171" t="s">
        <v>234</v>
      </c>
      <c r="H521" s="172">
        <v>146</v>
      </c>
      <c r="I521" s="173"/>
      <c r="L521" s="169"/>
      <c r="M521" s="174"/>
      <c r="N521" s="175"/>
      <c r="O521" s="175"/>
      <c r="P521" s="175"/>
      <c r="Q521" s="175"/>
      <c r="R521" s="175"/>
      <c r="S521" s="175"/>
      <c r="T521" s="176"/>
      <c r="AT521" s="170" t="s">
        <v>221</v>
      </c>
      <c r="AU521" s="170" t="s">
        <v>82</v>
      </c>
      <c r="AV521" s="14" t="s">
        <v>160</v>
      </c>
      <c r="AW521" s="14" t="s">
        <v>33</v>
      </c>
      <c r="AX521" s="14" t="s">
        <v>80</v>
      </c>
      <c r="AY521" s="170" t="s">
        <v>144</v>
      </c>
    </row>
    <row r="522" spans="1:65" s="2" customFormat="1" ht="16.5" customHeight="1">
      <c r="A522" s="34"/>
      <c r="B522" s="140"/>
      <c r="C522" s="192" t="s">
        <v>1038</v>
      </c>
      <c r="D522" s="192" t="s">
        <v>280</v>
      </c>
      <c r="E522" s="193" t="s">
        <v>1039</v>
      </c>
      <c r="F522" s="194" t="s">
        <v>1040</v>
      </c>
      <c r="G522" s="195" t="s">
        <v>409</v>
      </c>
      <c r="H522" s="196">
        <v>91.8</v>
      </c>
      <c r="I522" s="197"/>
      <c r="J522" s="198">
        <f>ROUND(I522*H522,2)</f>
        <v>0</v>
      </c>
      <c r="K522" s="199"/>
      <c r="L522" s="200"/>
      <c r="M522" s="201" t="s">
        <v>3</v>
      </c>
      <c r="N522" s="202" t="s">
        <v>43</v>
      </c>
      <c r="O522" s="55"/>
      <c r="P522" s="151">
        <f>O522*H522</f>
        <v>0</v>
      </c>
      <c r="Q522" s="151">
        <v>0.0013</v>
      </c>
      <c r="R522" s="151">
        <f>Q522*H522</f>
        <v>0.11933999999999999</v>
      </c>
      <c r="S522" s="151">
        <v>0</v>
      </c>
      <c r="T522" s="152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3" t="s">
        <v>412</v>
      </c>
      <c r="AT522" s="153" t="s">
        <v>280</v>
      </c>
      <c r="AU522" s="153" t="s">
        <v>82</v>
      </c>
      <c r="AY522" s="19" t="s">
        <v>144</v>
      </c>
      <c r="BE522" s="154">
        <f>IF(N522="základní",J522,0)</f>
        <v>0</v>
      </c>
      <c r="BF522" s="154">
        <f>IF(N522="snížená",J522,0)</f>
        <v>0</v>
      </c>
      <c r="BG522" s="154">
        <f>IF(N522="zákl. přenesená",J522,0)</f>
        <v>0</v>
      </c>
      <c r="BH522" s="154">
        <f>IF(N522="sníž. přenesená",J522,0)</f>
        <v>0</v>
      </c>
      <c r="BI522" s="154">
        <f>IF(N522="nulová",J522,0)</f>
        <v>0</v>
      </c>
      <c r="BJ522" s="19" t="s">
        <v>80</v>
      </c>
      <c r="BK522" s="154">
        <f>ROUND(I522*H522,2)</f>
        <v>0</v>
      </c>
      <c r="BL522" s="19" t="s">
        <v>313</v>
      </c>
      <c r="BM522" s="153" t="s">
        <v>1041</v>
      </c>
    </row>
    <row r="523" spans="2:51" s="16" customFormat="1" ht="12">
      <c r="B523" s="185"/>
      <c r="D523" s="161" t="s">
        <v>221</v>
      </c>
      <c r="E523" s="186" t="s">
        <v>3</v>
      </c>
      <c r="F523" s="187" t="s">
        <v>1036</v>
      </c>
      <c r="H523" s="186" t="s">
        <v>3</v>
      </c>
      <c r="I523" s="188"/>
      <c r="L523" s="185"/>
      <c r="M523" s="189"/>
      <c r="N523" s="190"/>
      <c r="O523" s="190"/>
      <c r="P523" s="190"/>
      <c r="Q523" s="190"/>
      <c r="R523" s="190"/>
      <c r="S523" s="190"/>
      <c r="T523" s="191"/>
      <c r="AT523" s="186" t="s">
        <v>221</v>
      </c>
      <c r="AU523" s="186" t="s">
        <v>82</v>
      </c>
      <c r="AV523" s="16" t="s">
        <v>80</v>
      </c>
      <c r="AW523" s="16" t="s">
        <v>33</v>
      </c>
      <c r="AX523" s="16" t="s">
        <v>72</v>
      </c>
      <c r="AY523" s="186" t="s">
        <v>144</v>
      </c>
    </row>
    <row r="524" spans="2:51" s="13" customFormat="1" ht="12">
      <c r="B524" s="160"/>
      <c r="D524" s="161" t="s">
        <v>221</v>
      </c>
      <c r="E524" s="162" t="s">
        <v>3</v>
      </c>
      <c r="F524" s="163" t="s">
        <v>1042</v>
      </c>
      <c r="H524" s="164">
        <v>62.4</v>
      </c>
      <c r="I524" s="165"/>
      <c r="L524" s="160"/>
      <c r="M524" s="166"/>
      <c r="N524" s="167"/>
      <c r="O524" s="167"/>
      <c r="P524" s="167"/>
      <c r="Q524" s="167"/>
      <c r="R524" s="167"/>
      <c r="S524" s="167"/>
      <c r="T524" s="168"/>
      <c r="AT524" s="162" t="s">
        <v>221</v>
      </c>
      <c r="AU524" s="162" t="s">
        <v>82</v>
      </c>
      <c r="AV524" s="13" t="s">
        <v>82</v>
      </c>
      <c r="AW524" s="13" t="s">
        <v>33</v>
      </c>
      <c r="AX524" s="13" t="s">
        <v>72</v>
      </c>
      <c r="AY524" s="162" t="s">
        <v>144</v>
      </c>
    </row>
    <row r="525" spans="2:51" s="16" customFormat="1" ht="12">
      <c r="B525" s="185"/>
      <c r="D525" s="161" t="s">
        <v>221</v>
      </c>
      <c r="E525" s="186" t="s">
        <v>3</v>
      </c>
      <c r="F525" s="187" t="s">
        <v>1037</v>
      </c>
      <c r="H525" s="186" t="s">
        <v>3</v>
      </c>
      <c r="I525" s="188"/>
      <c r="L525" s="185"/>
      <c r="M525" s="189"/>
      <c r="N525" s="190"/>
      <c r="O525" s="190"/>
      <c r="P525" s="190"/>
      <c r="Q525" s="190"/>
      <c r="R525" s="190"/>
      <c r="S525" s="190"/>
      <c r="T525" s="191"/>
      <c r="AT525" s="186" t="s">
        <v>221</v>
      </c>
      <c r="AU525" s="186" t="s">
        <v>82</v>
      </c>
      <c r="AV525" s="16" t="s">
        <v>80</v>
      </c>
      <c r="AW525" s="16" t="s">
        <v>33</v>
      </c>
      <c r="AX525" s="16" t="s">
        <v>72</v>
      </c>
      <c r="AY525" s="186" t="s">
        <v>144</v>
      </c>
    </row>
    <row r="526" spans="2:51" s="13" customFormat="1" ht="12">
      <c r="B526" s="160"/>
      <c r="D526" s="161" t="s">
        <v>221</v>
      </c>
      <c r="E526" s="162" t="s">
        <v>3</v>
      </c>
      <c r="F526" s="163" t="s">
        <v>1043</v>
      </c>
      <c r="H526" s="164">
        <v>29.4</v>
      </c>
      <c r="I526" s="165"/>
      <c r="L526" s="160"/>
      <c r="M526" s="166"/>
      <c r="N526" s="167"/>
      <c r="O526" s="167"/>
      <c r="P526" s="167"/>
      <c r="Q526" s="167"/>
      <c r="R526" s="167"/>
      <c r="S526" s="167"/>
      <c r="T526" s="168"/>
      <c r="AT526" s="162" t="s">
        <v>221</v>
      </c>
      <c r="AU526" s="162" t="s">
        <v>82</v>
      </c>
      <c r="AV526" s="13" t="s">
        <v>82</v>
      </c>
      <c r="AW526" s="13" t="s">
        <v>33</v>
      </c>
      <c r="AX526" s="13" t="s">
        <v>72</v>
      </c>
      <c r="AY526" s="162" t="s">
        <v>144</v>
      </c>
    </row>
    <row r="527" spans="2:51" s="14" customFormat="1" ht="12">
      <c r="B527" s="169"/>
      <c r="D527" s="161" t="s">
        <v>221</v>
      </c>
      <c r="E527" s="170" t="s">
        <v>3</v>
      </c>
      <c r="F527" s="171" t="s">
        <v>234</v>
      </c>
      <c r="H527" s="172">
        <v>91.8</v>
      </c>
      <c r="I527" s="173"/>
      <c r="L527" s="169"/>
      <c r="M527" s="174"/>
      <c r="N527" s="175"/>
      <c r="O527" s="175"/>
      <c r="P527" s="175"/>
      <c r="Q527" s="175"/>
      <c r="R527" s="175"/>
      <c r="S527" s="175"/>
      <c r="T527" s="176"/>
      <c r="AT527" s="170" t="s">
        <v>221</v>
      </c>
      <c r="AU527" s="170" t="s">
        <v>82</v>
      </c>
      <c r="AV527" s="14" t="s">
        <v>160</v>
      </c>
      <c r="AW527" s="14" t="s">
        <v>33</v>
      </c>
      <c r="AX527" s="14" t="s">
        <v>80</v>
      </c>
      <c r="AY527" s="170" t="s">
        <v>144</v>
      </c>
    </row>
    <row r="528" spans="1:65" s="2" customFormat="1" ht="21.75" customHeight="1">
      <c r="A528" s="34"/>
      <c r="B528" s="140"/>
      <c r="C528" s="141" t="s">
        <v>1044</v>
      </c>
      <c r="D528" s="141" t="s">
        <v>147</v>
      </c>
      <c r="E528" s="142" t="s">
        <v>1045</v>
      </c>
      <c r="F528" s="143" t="s">
        <v>1046</v>
      </c>
      <c r="G528" s="144" t="s">
        <v>409</v>
      </c>
      <c r="H528" s="145">
        <v>870.2</v>
      </c>
      <c r="I528" s="146"/>
      <c r="J528" s="147">
        <f>ROUND(I528*H528,2)</f>
        <v>0</v>
      </c>
      <c r="K528" s="148"/>
      <c r="L528" s="35"/>
      <c r="M528" s="149" t="s">
        <v>3</v>
      </c>
      <c r="N528" s="150" t="s">
        <v>43</v>
      </c>
      <c r="O528" s="55"/>
      <c r="P528" s="151">
        <f>O528*H528</f>
        <v>0</v>
      </c>
      <c r="Q528" s="151">
        <v>0</v>
      </c>
      <c r="R528" s="151">
        <f>Q528*H528</f>
        <v>0</v>
      </c>
      <c r="S528" s="151">
        <v>0</v>
      </c>
      <c r="T528" s="152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53" t="s">
        <v>313</v>
      </c>
      <c r="AT528" s="153" t="s">
        <v>147</v>
      </c>
      <c r="AU528" s="153" t="s">
        <v>82</v>
      </c>
      <c r="AY528" s="19" t="s">
        <v>144</v>
      </c>
      <c r="BE528" s="154">
        <f>IF(N528="základní",J528,0)</f>
        <v>0</v>
      </c>
      <c r="BF528" s="154">
        <f>IF(N528="snížená",J528,0)</f>
        <v>0</v>
      </c>
      <c r="BG528" s="154">
        <f>IF(N528="zákl. přenesená",J528,0)</f>
        <v>0</v>
      </c>
      <c r="BH528" s="154">
        <f>IF(N528="sníž. přenesená",J528,0)</f>
        <v>0</v>
      </c>
      <c r="BI528" s="154">
        <f>IF(N528="nulová",J528,0)</f>
        <v>0</v>
      </c>
      <c r="BJ528" s="19" t="s">
        <v>80</v>
      </c>
      <c r="BK528" s="154">
        <f>ROUND(I528*H528,2)</f>
        <v>0</v>
      </c>
      <c r="BL528" s="19" t="s">
        <v>313</v>
      </c>
      <c r="BM528" s="153" t="s">
        <v>1047</v>
      </c>
    </row>
    <row r="529" spans="2:51" s="13" customFormat="1" ht="12">
      <c r="B529" s="160"/>
      <c r="D529" s="161" t="s">
        <v>221</v>
      </c>
      <c r="E529" s="162" t="s">
        <v>3</v>
      </c>
      <c r="F529" s="163" t="s">
        <v>1048</v>
      </c>
      <c r="H529" s="164">
        <v>70</v>
      </c>
      <c r="I529" s="165"/>
      <c r="L529" s="160"/>
      <c r="M529" s="166"/>
      <c r="N529" s="167"/>
      <c r="O529" s="167"/>
      <c r="P529" s="167"/>
      <c r="Q529" s="167"/>
      <c r="R529" s="167"/>
      <c r="S529" s="167"/>
      <c r="T529" s="168"/>
      <c r="AT529" s="162" t="s">
        <v>221</v>
      </c>
      <c r="AU529" s="162" t="s">
        <v>82</v>
      </c>
      <c r="AV529" s="13" t="s">
        <v>82</v>
      </c>
      <c r="AW529" s="13" t="s">
        <v>33</v>
      </c>
      <c r="AX529" s="13" t="s">
        <v>72</v>
      </c>
      <c r="AY529" s="162" t="s">
        <v>144</v>
      </c>
    </row>
    <row r="530" spans="2:51" s="13" customFormat="1" ht="12">
      <c r="B530" s="160"/>
      <c r="D530" s="161" t="s">
        <v>221</v>
      </c>
      <c r="E530" s="162" t="s">
        <v>3</v>
      </c>
      <c r="F530" s="163" t="s">
        <v>1049</v>
      </c>
      <c r="H530" s="164">
        <v>5.1</v>
      </c>
      <c r="I530" s="165"/>
      <c r="L530" s="160"/>
      <c r="M530" s="166"/>
      <c r="N530" s="167"/>
      <c r="O530" s="167"/>
      <c r="P530" s="167"/>
      <c r="Q530" s="167"/>
      <c r="R530" s="167"/>
      <c r="S530" s="167"/>
      <c r="T530" s="168"/>
      <c r="AT530" s="162" t="s">
        <v>221</v>
      </c>
      <c r="AU530" s="162" t="s">
        <v>82</v>
      </c>
      <c r="AV530" s="13" t="s">
        <v>82</v>
      </c>
      <c r="AW530" s="13" t="s">
        <v>33</v>
      </c>
      <c r="AX530" s="13" t="s">
        <v>72</v>
      </c>
      <c r="AY530" s="162" t="s">
        <v>144</v>
      </c>
    </row>
    <row r="531" spans="2:51" s="13" customFormat="1" ht="12">
      <c r="B531" s="160"/>
      <c r="D531" s="161" t="s">
        <v>221</v>
      </c>
      <c r="E531" s="162" t="s">
        <v>3</v>
      </c>
      <c r="F531" s="163" t="s">
        <v>1050</v>
      </c>
      <c r="H531" s="164">
        <v>497</v>
      </c>
      <c r="I531" s="165"/>
      <c r="L531" s="160"/>
      <c r="M531" s="166"/>
      <c r="N531" s="167"/>
      <c r="O531" s="167"/>
      <c r="P531" s="167"/>
      <c r="Q531" s="167"/>
      <c r="R531" s="167"/>
      <c r="S531" s="167"/>
      <c r="T531" s="168"/>
      <c r="AT531" s="162" t="s">
        <v>221</v>
      </c>
      <c r="AU531" s="162" t="s">
        <v>82</v>
      </c>
      <c r="AV531" s="13" t="s">
        <v>82</v>
      </c>
      <c r="AW531" s="13" t="s">
        <v>33</v>
      </c>
      <c r="AX531" s="13" t="s">
        <v>72</v>
      </c>
      <c r="AY531" s="162" t="s">
        <v>144</v>
      </c>
    </row>
    <row r="532" spans="2:51" s="13" customFormat="1" ht="12">
      <c r="B532" s="160"/>
      <c r="D532" s="161" t="s">
        <v>221</v>
      </c>
      <c r="E532" s="162" t="s">
        <v>3</v>
      </c>
      <c r="F532" s="163" t="s">
        <v>1051</v>
      </c>
      <c r="H532" s="164">
        <v>98</v>
      </c>
      <c r="I532" s="165"/>
      <c r="L532" s="160"/>
      <c r="M532" s="166"/>
      <c r="N532" s="167"/>
      <c r="O532" s="167"/>
      <c r="P532" s="167"/>
      <c r="Q532" s="167"/>
      <c r="R532" s="167"/>
      <c r="S532" s="167"/>
      <c r="T532" s="168"/>
      <c r="AT532" s="162" t="s">
        <v>221</v>
      </c>
      <c r="AU532" s="162" t="s">
        <v>82</v>
      </c>
      <c r="AV532" s="13" t="s">
        <v>82</v>
      </c>
      <c r="AW532" s="13" t="s">
        <v>33</v>
      </c>
      <c r="AX532" s="13" t="s">
        <v>72</v>
      </c>
      <c r="AY532" s="162" t="s">
        <v>144</v>
      </c>
    </row>
    <row r="533" spans="2:51" s="13" customFormat="1" ht="12">
      <c r="B533" s="160"/>
      <c r="D533" s="161" t="s">
        <v>221</v>
      </c>
      <c r="E533" s="162" t="s">
        <v>3</v>
      </c>
      <c r="F533" s="163" t="s">
        <v>1052</v>
      </c>
      <c r="H533" s="164">
        <v>77</v>
      </c>
      <c r="I533" s="165"/>
      <c r="L533" s="160"/>
      <c r="M533" s="166"/>
      <c r="N533" s="167"/>
      <c r="O533" s="167"/>
      <c r="P533" s="167"/>
      <c r="Q533" s="167"/>
      <c r="R533" s="167"/>
      <c r="S533" s="167"/>
      <c r="T533" s="168"/>
      <c r="AT533" s="162" t="s">
        <v>221</v>
      </c>
      <c r="AU533" s="162" t="s">
        <v>82</v>
      </c>
      <c r="AV533" s="13" t="s">
        <v>82</v>
      </c>
      <c r="AW533" s="13" t="s">
        <v>33</v>
      </c>
      <c r="AX533" s="13" t="s">
        <v>72</v>
      </c>
      <c r="AY533" s="162" t="s">
        <v>144</v>
      </c>
    </row>
    <row r="534" spans="2:51" s="13" customFormat="1" ht="12">
      <c r="B534" s="160"/>
      <c r="D534" s="161" t="s">
        <v>221</v>
      </c>
      <c r="E534" s="162" t="s">
        <v>3</v>
      </c>
      <c r="F534" s="163" t="s">
        <v>1053</v>
      </c>
      <c r="H534" s="164">
        <v>50.7</v>
      </c>
      <c r="I534" s="165"/>
      <c r="L534" s="160"/>
      <c r="M534" s="166"/>
      <c r="N534" s="167"/>
      <c r="O534" s="167"/>
      <c r="P534" s="167"/>
      <c r="Q534" s="167"/>
      <c r="R534" s="167"/>
      <c r="S534" s="167"/>
      <c r="T534" s="168"/>
      <c r="AT534" s="162" t="s">
        <v>221</v>
      </c>
      <c r="AU534" s="162" t="s">
        <v>82</v>
      </c>
      <c r="AV534" s="13" t="s">
        <v>82</v>
      </c>
      <c r="AW534" s="13" t="s">
        <v>33</v>
      </c>
      <c r="AX534" s="13" t="s">
        <v>72</v>
      </c>
      <c r="AY534" s="162" t="s">
        <v>144</v>
      </c>
    </row>
    <row r="535" spans="2:51" s="13" customFormat="1" ht="12">
      <c r="B535" s="160"/>
      <c r="D535" s="161" t="s">
        <v>221</v>
      </c>
      <c r="E535" s="162" t="s">
        <v>3</v>
      </c>
      <c r="F535" s="163" t="s">
        <v>1054</v>
      </c>
      <c r="H535" s="164">
        <v>10</v>
      </c>
      <c r="I535" s="165"/>
      <c r="L535" s="160"/>
      <c r="M535" s="166"/>
      <c r="N535" s="167"/>
      <c r="O535" s="167"/>
      <c r="P535" s="167"/>
      <c r="Q535" s="167"/>
      <c r="R535" s="167"/>
      <c r="S535" s="167"/>
      <c r="T535" s="168"/>
      <c r="AT535" s="162" t="s">
        <v>221</v>
      </c>
      <c r="AU535" s="162" t="s">
        <v>82</v>
      </c>
      <c r="AV535" s="13" t="s">
        <v>82</v>
      </c>
      <c r="AW535" s="13" t="s">
        <v>33</v>
      </c>
      <c r="AX535" s="13" t="s">
        <v>72</v>
      </c>
      <c r="AY535" s="162" t="s">
        <v>144</v>
      </c>
    </row>
    <row r="536" spans="2:51" s="13" customFormat="1" ht="12">
      <c r="B536" s="160"/>
      <c r="D536" s="161" t="s">
        <v>221</v>
      </c>
      <c r="E536" s="162" t="s">
        <v>3</v>
      </c>
      <c r="F536" s="163" t="s">
        <v>1055</v>
      </c>
      <c r="H536" s="164">
        <v>62.4</v>
      </c>
      <c r="I536" s="165"/>
      <c r="L536" s="160"/>
      <c r="M536" s="166"/>
      <c r="N536" s="167"/>
      <c r="O536" s="167"/>
      <c r="P536" s="167"/>
      <c r="Q536" s="167"/>
      <c r="R536" s="167"/>
      <c r="S536" s="167"/>
      <c r="T536" s="168"/>
      <c r="AT536" s="162" t="s">
        <v>221</v>
      </c>
      <c r="AU536" s="162" t="s">
        <v>82</v>
      </c>
      <c r="AV536" s="13" t="s">
        <v>82</v>
      </c>
      <c r="AW536" s="13" t="s">
        <v>33</v>
      </c>
      <c r="AX536" s="13" t="s">
        <v>72</v>
      </c>
      <c r="AY536" s="162" t="s">
        <v>144</v>
      </c>
    </row>
    <row r="537" spans="2:51" s="14" customFormat="1" ht="12">
      <c r="B537" s="169"/>
      <c r="D537" s="161" t="s">
        <v>221</v>
      </c>
      <c r="E537" s="170" t="s">
        <v>3</v>
      </c>
      <c r="F537" s="171" t="s">
        <v>234</v>
      </c>
      <c r="H537" s="172">
        <v>870.2</v>
      </c>
      <c r="I537" s="173"/>
      <c r="L537" s="169"/>
      <c r="M537" s="174"/>
      <c r="N537" s="175"/>
      <c r="O537" s="175"/>
      <c r="P537" s="175"/>
      <c r="Q537" s="175"/>
      <c r="R537" s="175"/>
      <c r="S537" s="175"/>
      <c r="T537" s="176"/>
      <c r="AT537" s="170" t="s">
        <v>221</v>
      </c>
      <c r="AU537" s="170" t="s">
        <v>82</v>
      </c>
      <c r="AV537" s="14" t="s">
        <v>160</v>
      </c>
      <c r="AW537" s="14" t="s">
        <v>33</v>
      </c>
      <c r="AX537" s="14" t="s">
        <v>80</v>
      </c>
      <c r="AY537" s="170" t="s">
        <v>144</v>
      </c>
    </row>
    <row r="538" spans="1:65" s="2" customFormat="1" ht="16.5" customHeight="1">
      <c r="A538" s="34"/>
      <c r="B538" s="140"/>
      <c r="C538" s="192" t="s">
        <v>1056</v>
      </c>
      <c r="D538" s="192" t="s">
        <v>280</v>
      </c>
      <c r="E538" s="193" t="s">
        <v>1057</v>
      </c>
      <c r="F538" s="194" t="s">
        <v>1058</v>
      </c>
      <c r="G538" s="195" t="s">
        <v>225</v>
      </c>
      <c r="H538" s="196">
        <v>14.934</v>
      </c>
      <c r="I538" s="197"/>
      <c r="J538" s="198">
        <f>ROUND(I538*H538,2)</f>
        <v>0</v>
      </c>
      <c r="K538" s="199"/>
      <c r="L538" s="200"/>
      <c r="M538" s="201" t="s">
        <v>3</v>
      </c>
      <c r="N538" s="202" t="s">
        <v>43</v>
      </c>
      <c r="O538" s="55"/>
      <c r="P538" s="151">
        <f>O538*H538</f>
        <v>0</v>
      </c>
      <c r="Q538" s="151">
        <v>0.55</v>
      </c>
      <c r="R538" s="151">
        <f>Q538*H538</f>
        <v>8.213700000000001</v>
      </c>
      <c r="S538" s="151">
        <v>0</v>
      </c>
      <c r="T538" s="152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53" t="s">
        <v>412</v>
      </c>
      <c r="AT538" s="153" t="s">
        <v>280</v>
      </c>
      <c r="AU538" s="153" t="s">
        <v>82</v>
      </c>
      <c r="AY538" s="19" t="s">
        <v>144</v>
      </c>
      <c r="BE538" s="154">
        <f>IF(N538="základní",J538,0)</f>
        <v>0</v>
      </c>
      <c r="BF538" s="154">
        <f>IF(N538="snížená",J538,0)</f>
        <v>0</v>
      </c>
      <c r="BG538" s="154">
        <f>IF(N538="zákl. přenesená",J538,0)</f>
        <v>0</v>
      </c>
      <c r="BH538" s="154">
        <f>IF(N538="sníž. přenesená",J538,0)</f>
        <v>0</v>
      </c>
      <c r="BI538" s="154">
        <f>IF(N538="nulová",J538,0)</f>
        <v>0</v>
      </c>
      <c r="BJ538" s="19" t="s">
        <v>80</v>
      </c>
      <c r="BK538" s="154">
        <f>ROUND(I538*H538,2)</f>
        <v>0</v>
      </c>
      <c r="BL538" s="19" t="s">
        <v>313</v>
      </c>
      <c r="BM538" s="153" t="s">
        <v>1059</v>
      </c>
    </row>
    <row r="539" spans="2:51" s="13" customFormat="1" ht="12">
      <c r="B539" s="160"/>
      <c r="D539" s="161" t="s">
        <v>221</v>
      </c>
      <c r="E539" s="162" t="s">
        <v>3</v>
      </c>
      <c r="F539" s="163" t="s">
        <v>1060</v>
      </c>
      <c r="H539" s="164">
        <v>1.344</v>
      </c>
      <c r="I539" s="165"/>
      <c r="L539" s="160"/>
      <c r="M539" s="166"/>
      <c r="N539" s="167"/>
      <c r="O539" s="167"/>
      <c r="P539" s="167"/>
      <c r="Q539" s="167"/>
      <c r="R539" s="167"/>
      <c r="S539" s="167"/>
      <c r="T539" s="168"/>
      <c r="AT539" s="162" t="s">
        <v>221</v>
      </c>
      <c r="AU539" s="162" t="s">
        <v>82</v>
      </c>
      <c r="AV539" s="13" t="s">
        <v>82</v>
      </c>
      <c r="AW539" s="13" t="s">
        <v>33</v>
      </c>
      <c r="AX539" s="13" t="s">
        <v>72</v>
      </c>
      <c r="AY539" s="162" t="s">
        <v>144</v>
      </c>
    </row>
    <row r="540" spans="2:51" s="13" customFormat="1" ht="12">
      <c r="B540" s="160"/>
      <c r="D540" s="161" t="s">
        <v>221</v>
      </c>
      <c r="E540" s="162" t="s">
        <v>3</v>
      </c>
      <c r="F540" s="163" t="s">
        <v>1061</v>
      </c>
      <c r="H540" s="164">
        <v>0.092</v>
      </c>
      <c r="I540" s="165"/>
      <c r="L540" s="160"/>
      <c r="M540" s="166"/>
      <c r="N540" s="167"/>
      <c r="O540" s="167"/>
      <c r="P540" s="167"/>
      <c r="Q540" s="167"/>
      <c r="R540" s="167"/>
      <c r="S540" s="167"/>
      <c r="T540" s="168"/>
      <c r="AT540" s="162" t="s">
        <v>221</v>
      </c>
      <c r="AU540" s="162" t="s">
        <v>82</v>
      </c>
      <c r="AV540" s="13" t="s">
        <v>82</v>
      </c>
      <c r="AW540" s="13" t="s">
        <v>33</v>
      </c>
      <c r="AX540" s="13" t="s">
        <v>72</v>
      </c>
      <c r="AY540" s="162" t="s">
        <v>144</v>
      </c>
    </row>
    <row r="541" spans="2:51" s="13" customFormat="1" ht="12">
      <c r="B541" s="160"/>
      <c r="D541" s="161" t="s">
        <v>221</v>
      </c>
      <c r="E541" s="162" t="s">
        <v>3</v>
      </c>
      <c r="F541" s="163" t="s">
        <v>1062</v>
      </c>
      <c r="H541" s="164">
        <v>8.946</v>
      </c>
      <c r="I541" s="165"/>
      <c r="L541" s="160"/>
      <c r="M541" s="166"/>
      <c r="N541" s="167"/>
      <c r="O541" s="167"/>
      <c r="P541" s="167"/>
      <c r="Q541" s="167"/>
      <c r="R541" s="167"/>
      <c r="S541" s="167"/>
      <c r="T541" s="168"/>
      <c r="AT541" s="162" t="s">
        <v>221</v>
      </c>
      <c r="AU541" s="162" t="s">
        <v>82</v>
      </c>
      <c r="AV541" s="13" t="s">
        <v>82</v>
      </c>
      <c r="AW541" s="13" t="s">
        <v>33</v>
      </c>
      <c r="AX541" s="13" t="s">
        <v>72</v>
      </c>
      <c r="AY541" s="162" t="s">
        <v>144</v>
      </c>
    </row>
    <row r="542" spans="2:51" s="13" customFormat="1" ht="12">
      <c r="B542" s="160"/>
      <c r="D542" s="161" t="s">
        <v>221</v>
      </c>
      <c r="E542" s="162" t="s">
        <v>3</v>
      </c>
      <c r="F542" s="163" t="s">
        <v>1063</v>
      </c>
      <c r="H542" s="164">
        <v>1.254</v>
      </c>
      <c r="I542" s="165"/>
      <c r="L542" s="160"/>
      <c r="M542" s="166"/>
      <c r="N542" s="167"/>
      <c r="O542" s="167"/>
      <c r="P542" s="167"/>
      <c r="Q542" s="167"/>
      <c r="R542" s="167"/>
      <c r="S542" s="167"/>
      <c r="T542" s="168"/>
      <c r="AT542" s="162" t="s">
        <v>221</v>
      </c>
      <c r="AU542" s="162" t="s">
        <v>82</v>
      </c>
      <c r="AV542" s="13" t="s">
        <v>82</v>
      </c>
      <c r="AW542" s="13" t="s">
        <v>33</v>
      </c>
      <c r="AX542" s="13" t="s">
        <v>72</v>
      </c>
      <c r="AY542" s="162" t="s">
        <v>144</v>
      </c>
    </row>
    <row r="543" spans="2:51" s="13" customFormat="1" ht="12">
      <c r="B543" s="160"/>
      <c r="D543" s="161" t="s">
        <v>221</v>
      </c>
      <c r="E543" s="162" t="s">
        <v>3</v>
      </c>
      <c r="F543" s="163" t="s">
        <v>1064</v>
      </c>
      <c r="H543" s="164">
        <v>1.509</v>
      </c>
      <c r="I543" s="165"/>
      <c r="L543" s="160"/>
      <c r="M543" s="166"/>
      <c r="N543" s="167"/>
      <c r="O543" s="167"/>
      <c r="P543" s="167"/>
      <c r="Q543" s="167"/>
      <c r="R543" s="167"/>
      <c r="S543" s="167"/>
      <c r="T543" s="168"/>
      <c r="AT543" s="162" t="s">
        <v>221</v>
      </c>
      <c r="AU543" s="162" t="s">
        <v>82</v>
      </c>
      <c r="AV543" s="13" t="s">
        <v>82</v>
      </c>
      <c r="AW543" s="13" t="s">
        <v>33</v>
      </c>
      <c r="AX543" s="13" t="s">
        <v>72</v>
      </c>
      <c r="AY543" s="162" t="s">
        <v>144</v>
      </c>
    </row>
    <row r="544" spans="2:51" s="13" customFormat="1" ht="12">
      <c r="B544" s="160"/>
      <c r="D544" s="161" t="s">
        <v>221</v>
      </c>
      <c r="E544" s="162" t="s">
        <v>3</v>
      </c>
      <c r="F544" s="163" t="s">
        <v>1065</v>
      </c>
      <c r="H544" s="164">
        <v>0.73</v>
      </c>
      <c r="I544" s="165"/>
      <c r="L544" s="160"/>
      <c r="M544" s="166"/>
      <c r="N544" s="167"/>
      <c r="O544" s="167"/>
      <c r="P544" s="167"/>
      <c r="Q544" s="167"/>
      <c r="R544" s="167"/>
      <c r="S544" s="167"/>
      <c r="T544" s="168"/>
      <c r="AT544" s="162" t="s">
        <v>221</v>
      </c>
      <c r="AU544" s="162" t="s">
        <v>82</v>
      </c>
      <c r="AV544" s="13" t="s">
        <v>82</v>
      </c>
      <c r="AW544" s="13" t="s">
        <v>33</v>
      </c>
      <c r="AX544" s="13" t="s">
        <v>72</v>
      </c>
      <c r="AY544" s="162" t="s">
        <v>144</v>
      </c>
    </row>
    <row r="545" spans="2:51" s="13" customFormat="1" ht="12">
      <c r="B545" s="160"/>
      <c r="D545" s="161" t="s">
        <v>221</v>
      </c>
      <c r="E545" s="162" t="s">
        <v>3</v>
      </c>
      <c r="F545" s="163" t="s">
        <v>1066</v>
      </c>
      <c r="H545" s="164">
        <v>0.16</v>
      </c>
      <c r="I545" s="165"/>
      <c r="L545" s="160"/>
      <c r="M545" s="166"/>
      <c r="N545" s="167"/>
      <c r="O545" s="167"/>
      <c r="P545" s="167"/>
      <c r="Q545" s="167"/>
      <c r="R545" s="167"/>
      <c r="S545" s="167"/>
      <c r="T545" s="168"/>
      <c r="AT545" s="162" t="s">
        <v>221</v>
      </c>
      <c r="AU545" s="162" t="s">
        <v>82</v>
      </c>
      <c r="AV545" s="13" t="s">
        <v>82</v>
      </c>
      <c r="AW545" s="13" t="s">
        <v>33</v>
      </c>
      <c r="AX545" s="13" t="s">
        <v>72</v>
      </c>
      <c r="AY545" s="162" t="s">
        <v>144</v>
      </c>
    </row>
    <row r="546" spans="2:51" s="13" customFormat="1" ht="12">
      <c r="B546" s="160"/>
      <c r="D546" s="161" t="s">
        <v>221</v>
      </c>
      <c r="E546" s="162" t="s">
        <v>3</v>
      </c>
      <c r="F546" s="163" t="s">
        <v>1067</v>
      </c>
      <c r="H546" s="164">
        <v>0.899</v>
      </c>
      <c r="I546" s="165"/>
      <c r="L546" s="160"/>
      <c r="M546" s="166"/>
      <c r="N546" s="167"/>
      <c r="O546" s="167"/>
      <c r="P546" s="167"/>
      <c r="Q546" s="167"/>
      <c r="R546" s="167"/>
      <c r="S546" s="167"/>
      <c r="T546" s="168"/>
      <c r="AT546" s="162" t="s">
        <v>221</v>
      </c>
      <c r="AU546" s="162" t="s">
        <v>82</v>
      </c>
      <c r="AV546" s="13" t="s">
        <v>82</v>
      </c>
      <c r="AW546" s="13" t="s">
        <v>33</v>
      </c>
      <c r="AX546" s="13" t="s">
        <v>72</v>
      </c>
      <c r="AY546" s="162" t="s">
        <v>144</v>
      </c>
    </row>
    <row r="547" spans="2:51" s="14" customFormat="1" ht="12">
      <c r="B547" s="169"/>
      <c r="D547" s="161" t="s">
        <v>221</v>
      </c>
      <c r="E547" s="170" t="s">
        <v>3</v>
      </c>
      <c r="F547" s="171" t="s">
        <v>234</v>
      </c>
      <c r="H547" s="172">
        <v>14.934000000000001</v>
      </c>
      <c r="I547" s="173"/>
      <c r="L547" s="169"/>
      <c r="M547" s="174"/>
      <c r="N547" s="175"/>
      <c r="O547" s="175"/>
      <c r="P547" s="175"/>
      <c r="Q547" s="175"/>
      <c r="R547" s="175"/>
      <c r="S547" s="175"/>
      <c r="T547" s="176"/>
      <c r="AT547" s="170" t="s">
        <v>221</v>
      </c>
      <c r="AU547" s="170" t="s">
        <v>82</v>
      </c>
      <c r="AV547" s="14" t="s">
        <v>160</v>
      </c>
      <c r="AW547" s="14" t="s">
        <v>33</v>
      </c>
      <c r="AX547" s="14" t="s">
        <v>80</v>
      </c>
      <c r="AY547" s="170" t="s">
        <v>144</v>
      </c>
    </row>
    <row r="548" spans="1:65" s="2" customFormat="1" ht="21.75" customHeight="1">
      <c r="A548" s="34"/>
      <c r="B548" s="140"/>
      <c r="C548" s="141" t="s">
        <v>1068</v>
      </c>
      <c r="D548" s="141" t="s">
        <v>147</v>
      </c>
      <c r="E548" s="142" t="s">
        <v>1069</v>
      </c>
      <c r="F548" s="143" t="s">
        <v>1070</v>
      </c>
      <c r="G548" s="144" t="s">
        <v>409</v>
      </c>
      <c r="H548" s="145">
        <v>85.65</v>
      </c>
      <c r="I548" s="146"/>
      <c r="J548" s="147">
        <f>ROUND(I548*H548,2)</f>
        <v>0</v>
      </c>
      <c r="K548" s="148"/>
      <c r="L548" s="35"/>
      <c r="M548" s="149" t="s">
        <v>3</v>
      </c>
      <c r="N548" s="150" t="s">
        <v>43</v>
      </c>
      <c r="O548" s="55"/>
      <c r="P548" s="151">
        <f>O548*H548</f>
        <v>0</v>
      </c>
      <c r="Q548" s="151">
        <v>0</v>
      </c>
      <c r="R548" s="151">
        <f>Q548*H548</f>
        <v>0</v>
      </c>
      <c r="S548" s="151">
        <v>0</v>
      </c>
      <c r="T548" s="152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3" t="s">
        <v>313</v>
      </c>
      <c r="AT548" s="153" t="s">
        <v>147</v>
      </c>
      <c r="AU548" s="153" t="s">
        <v>82</v>
      </c>
      <c r="AY548" s="19" t="s">
        <v>144</v>
      </c>
      <c r="BE548" s="154">
        <f>IF(N548="základní",J548,0)</f>
        <v>0</v>
      </c>
      <c r="BF548" s="154">
        <f>IF(N548="snížená",J548,0)</f>
        <v>0</v>
      </c>
      <c r="BG548" s="154">
        <f>IF(N548="zákl. přenesená",J548,0)</f>
        <v>0</v>
      </c>
      <c r="BH548" s="154">
        <f>IF(N548="sníž. přenesená",J548,0)</f>
        <v>0</v>
      </c>
      <c r="BI548" s="154">
        <f>IF(N548="nulová",J548,0)</f>
        <v>0</v>
      </c>
      <c r="BJ548" s="19" t="s">
        <v>80</v>
      </c>
      <c r="BK548" s="154">
        <f>ROUND(I548*H548,2)</f>
        <v>0</v>
      </c>
      <c r="BL548" s="19" t="s">
        <v>313</v>
      </c>
      <c r="BM548" s="153" t="s">
        <v>1071</v>
      </c>
    </row>
    <row r="549" spans="2:51" s="16" customFormat="1" ht="12">
      <c r="B549" s="185"/>
      <c r="D549" s="161" t="s">
        <v>221</v>
      </c>
      <c r="E549" s="186" t="s">
        <v>3</v>
      </c>
      <c r="F549" s="187" t="s">
        <v>1072</v>
      </c>
      <c r="H549" s="186" t="s">
        <v>3</v>
      </c>
      <c r="I549" s="188"/>
      <c r="L549" s="185"/>
      <c r="M549" s="189"/>
      <c r="N549" s="190"/>
      <c r="O549" s="190"/>
      <c r="P549" s="190"/>
      <c r="Q549" s="190"/>
      <c r="R549" s="190"/>
      <c r="S549" s="190"/>
      <c r="T549" s="191"/>
      <c r="AT549" s="186" t="s">
        <v>221</v>
      </c>
      <c r="AU549" s="186" t="s">
        <v>82</v>
      </c>
      <c r="AV549" s="16" t="s">
        <v>80</v>
      </c>
      <c r="AW549" s="16" t="s">
        <v>33</v>
      </c>
      <c r="AX549" s="16" t="s">
        <v>72</v>
      </c>
      <c r="AY549" s="186" t="s">
        <v>144</v>
      </c>
    </row>
    <row r="550" spans="2:51" s="13" customFormat="1" ht="12">
      <c r="B550" s="160"/>
      <c r="D550" s="161" t="s">
        <v>221</v>
      </c>
      <c r="E550" s="162" t="s">
        <v>3</v>
      </c>
      <c r="F550" s="163" t="s">
        <v>1073</v>
      </c>
      <c r="H550" s="164">
        <v>85.65</v>
      </c>
      <c r="I550" s="165"/>
      <c r="L550" s="160"/>
      <c r="M550" s="166"/>
      <c r="N550" s="167"/>
      <c r="O550" s="167"/>
      <c r="P550" s="167"/>
      <c r="Q550" s="167"/>
      <c r="R550" s="167"/>
      <c r="S550" s="167"/>
      <c r="T550" s="168"/>
      <c r="AT550" s="162" t="s">
        <v>221</v>
      </c>
      <c r="AU550" s="162" t="s">
        <v>82</v>
      </c>
      <c r="AV550" s="13" t="s">
        <v>82</v>
      </c>
      <c r="AW550" s="13" t="s">
        <v>33</v>
      </c>
      <c r="AX550" s="13" t="s">
        <v>80</v>
      </c>
      <c r="AY550" s="162" t="s">
        <v>144</v>
      </c>
    </row>
    <row r="551" spans="1:65" s="2" customFormat="1" ht="16.5" customHeight="1">
      <c r="A551" s="34"/>
      <c r="B551" s="140"/>
      <c r="C551" s="192" t="s">
        <v>1074</v>
      </c>
      <c r="D551" s="192" t="s">
        <v>280</v>
      </c>
      <c r="E551" s="193" t="s">
        <v>1075</v>
      </c>
      <c r="F551" s="194" t="s">
        <v>1076</v>
      </c>
      <c r="G551" s="195" t="s">
        <v>225</v>
      </c>
      <c r="H551" s="196">
        <v>3.015</v>
      </c>
      <c r="I551" s="197"/>
      <c r="J551" s="198">
        <f>ROUND(I551*H551,2)</f>
        <v>0</v>
      </c>
      <c r="K551" s="199"/>
      <c r="L551" s="200"/>
      <c r="M551" s="201" t="s">
        <v>3</v>
      </c>
      <c r="N551" s="202" t="s">
        <v>43</v>
      </c>
      <c r="O551" s="55"/>
      <c r="P551" s="151">
        <f>O551*H551</f>
        <v>0</v>
      </c>
      <c r="Q551" s="151">
        <v>0.55</v>
      </c>
      <c r="R551" s="151">
        <f>Q551*H551</f>
        <v>1.6582500000000002</v>
      </c>
      <c r="S551" s="151">
        <v>0</v>
      </c>
      <c r="T551" s="152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53" t="s">
        <v>412</v>
      </c>
      <c r="AT551" s="153" t="s">
        <v>280</v>
      </c>
      <c r="AU551" s="153" t="s">
        <v>82</v>
      </c>
      <c r="AY551" s="19" t="s">
        <v>144</v>
      </c>
      <c r="BE551" s="154">
        <f>IF(N551="základní",J551,0)</f>
        <v>0</v>
      </c>
      <c r="BF551" s="154">
        <f>IF(N551="snížená",J551,0)</f>
        <v>0</v>
      </c>
      <c r="BG551" s="154">
        <f>IF(N551="zákl. přenesená",J551,0)</f>
        <v>0</v>
      </c>
      <c r="BH551" s="154">
        <f>IF(N551="sníž. přenesená",J551,0)</f>
        <v>0</v>
      </c>
      <c r="BI551" s="154">
        <f>IF(N551="nulová",J551,0)</f>
        <v>0</v>
      </c>
      <c r="BJ551" s="19" t="s">
        <v>80</v>
      </c>
      <c r="BK551" s="154">
        <f>ROUND(I551*H551,2)</f>
        <v>0</v>
      </c>
      <c r="BL551" s="19" t="s">
        <v>313</v>
      </c>
      <c r="BM551" s="153" t="s">
        <v>1077</v>
      </c>
    </row>
    <row r="552" spans="2:51" s="16" customFormat="1" ht="12">
      <c r="B552" s="185"/>
      <c r="D552" s="161" t="s">
        <v>221</v>
      </c>
      <c r="E552" s="186" t="s">
        <v>3</v>
      </c>
      <c r="F552" s="187" t="s">
        <v>1072</v>
      </c>
      <c r="H552" s="186" t="s">
        <v>3</v>
      </c>
      <c r="I552" s="188"/>
      <c r="L552" s="185"/>
      <c r="M552" s="189"/>
      <c r="N552" s="190"/>
      <c r="O552" s="190"/>
      <c r="P552" s="190"/>
      <c r="Q552" s="190"/>
      <c r="R552" s="190"/>
      <c r="S552" s="190"/>
      <c r="T552" s="191"/>
      <c r="AT552" s="186" t="s">
        <v>221</v>
      </c>
      <c r="AU552" s="186" t="s">
        <v>82</v>
      </c>
      <c r="AV552" s="16" t="s">
        <v>80</v>
      </c>
      <c r="AW552" s="16" t="s">
        <v>33</v>
      </c>
      <c r="AX552" s="16" t="s">
        <v>72</v>
      </c>
      <c r="AY552" s="186" t="s">
        <v>144</v>
      </c>
    </row>
    <row r="553" spans="2:51" s="13" customFormat="1" ht="12">
      <c r="B553" s="160"/>
      <c r="D553" s="161" t="s">
        <v>221</v>
      </c>
      <c r="E553" s="162" t="s">
        <v>3</v>
      </c>
      <c r="F553" s="163" t="s">
        <v>1078</v>
      </c>
      <c r="H553" s="164">
        <v>3.015</v>
      </c>
      <c r="I553" s="165"/>
      <c r="L553" s="160"/>
      <c r="M553" s="166"/>
      <c r="N553" s="167"/>
      <c r="O553" s="167"/>
      <c r="P553" s="167"/>
      <c r="Q553" s="167"/>
      <c r="R553" s="167"/>
      <c r="S553" s="167"/>
      <c r="T553" s="168"/>
      <c r="AT553" s="162" t="s">
        <v>221</v>
      </c>
      <c r="AU553" s="162" t="s">
        <v>82</v>
      </c>
      <c r="AV553" s="13" t="s">
        <v>82</v>
      </c>
      <c r="AW553" s="13" t="s">
        <v>33</v>
      </c>
      <c r="AX553" s="13" t="s">
        <v>80</v>
      </c>
      <c r="AY553" s="162" t="s">
        <v>144</v>
      </c>
    </row>
    <row r="554" spans="1:65" s="2" customFormat="1" ht="21.75" customHeight="1">
      <c r="A554" s="34"/>
      <c r="B554" s="140"/>
      <c r="C554" s="141" t="s">
        <v>1079</v>
      </c>
      <c r="D554" s="141" t="s">
        <v>147</v>
      </c>
      <c r="E554" s="142" t="s">
        <v>1080</v>
      </c>
      <c r="F554" s="143" t="s">
        <v>1081</v>
      </c>
      <c r="G554" s="144" t="s">
        <v>219</v>
      </c>
      <c r="H554" s="145">
        <v>533.4</v>
      </c>
      <c r="I554" s="146"/>
      <c r="J554" s="147">
        <f>ROUND(I554*H554,2)</f>
        <v>0</v>
      </c>
      <c r="K554" s="148"/>
      <c r="L554" s="35"/>
      <c r="M554" s="149" t="s">
        <v>3</v>
      </c>
      <c r="N554" s="150" t="s">
        <v>43</v>
      </c>
      <c r="O554" s="55"/>
      <c r="P554" s="151">
        <f>O554*H554</f>
        <v>0</v>
      </c>
      <c r="Q554" s="151">
        <v>0</v>
      </c>
      <c r="R554" s="151">
        <f>Q554*H554</f>
        <v>0</v>
      </c>
      <c r="S554" s="151">
        <v>0</v>
      </c>
      <c r="T554" s="152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53" t="s">
        <v>313</v>
      </c>
      <c r="AT554" s="153" t="s">
        <v>147</v>
      </c>
      <c r="AU554" s="153" t="s">
        <v>82</v>
      </c>
      <c r="AY554" s="19" t="s">
        <v>144</v>
      </c>
      <c r="BE554" s="154">
        <f>IF(N554="základní",J554,0)</f>
        <v>0</v>
      </c>
      <c r="BF554" s="154">
        <f>IF(N554="snížená",J554,0)</f>
        <v>0</v>
      </c>
      <c r="BG554" s="154">
        <f>IF(N554="zákl. přenesená",J554,0)</f>
        <v>0</v>
      </c>
      <c r="BH554" s="154">
        <f>IF(N554="sníž. přenesená",J554,0)</f>
        <v>0</v>
      </c>
      <c r="BI554" s="154">
        <f>IF(N554="nulová",J554,0)</f>
        <v>0</v>
      </c>
      <c r="BJ554" s="19" t="s">
        <v>80</v>
      </c>
      <c r="BK554" s="154">
        <f>ROUND(I554*H554,2)</f>
        <v>0</v>
      </c>
      <c r="BL554" s="19" t="s">
        <v>313</v>
      </c>
      <c r="BM554" s="153" t="s">
        <v>1082</v>
      </c>
    </row>
    <row r="555" spans="2:51" s="13" customFormat="1" ht="12">
      <c r="B555" s="160"/>
      <c r="D555" s="161" t="s">
        <v>221</v>
      </c>
      <c r="E555" s="162" t="s">
        <v>3</v>
      </c>
      <c r="F555" s="163" t="s">
        <v>1083</v>
      </c>
      <c r="H555" s="164">
        <v>533.4</v>
      </c>
      <c r="I555" s="165"/>
      <c r="L555" s="160"/>
      <c r="M555" s="166"/>
      <c r="N555" s="167"/>
      <c r="O555" s="167"/>
      <c r="P555" s="167"/>
      <c r="Q555" s="167"/>
      <c r="R555" s="167"/>
      <c r="S555" s="167"/>
      <c r="T555" s="168"/>
      <c r="AT555" s="162" t="s">
        <v>221</v>
      </c>
      <c r="AU555" s="162" t="s">
        <v>82</v>
      </c>
      <c r="AV555" s="13" t="s">
        <v>82</v>
      </c>
      <c r="AW555" s="13" t="s">
        <v>33</v>
      </c>
      <c r="AX555" s="13" t="s">
        <v>80</v>
      </c>
      <c r="AY555" s="162" t="s">
        <v>144</v>
      </c>
    </row>
    <row r="556" spans="1:65" s="2" customFormat="1" ht="16.5" customHeight="1">
      <c r="A556" s="34"/>
      <c r="B556" s="140"/>
      <c r="C556" s="192" t="s">
        <v>1084</v>
      </c>
      <c r="D556" s="192" t="s">
        <v>280</v>
      </c>
      <c r="E556" s="193" t="s">
        <v>1085</v>
      </c>
      <c r="F556" s="194" t="s">
        <v>1086</v>
      </c>
      <c r="G556" s="195" t="s">
        <v>225</v>
      </c>
      <c r="H556" s="196">
        <v>14.669</v>
      </c>
      <c r="I556" s="197"/>
      <c r="J556" s="198">
        <f>ROUND(I556*H556,2)</f>
        <v>0</v>
      </c>
      <c r="K556" s="199"/>
      <c r="L556" s="200"/>
      <c r="M556" s="201" t="s">
        <v>3</v>
      </c>
      <c r="N556" s="202" t="s">
        <v>43</v>
      </c>
      <c r="O556" s="55"/>
      <c r="P556" s="151">
        <f>O556*H556</f>
        <v>0</v>
      </c>
      <c r="Q556" s="151">
        <v>0.55</v>
      </c>
      <c r="R556" s="151">
        <f>Q556*H556</f>
        <v>8.067950000000002</v>
      </c>
      <c r="S556" s="151">
        <v>0</v>
      </c>
      <c r="T556" s="152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3" t="s">
        <v>412</v>
      </c>
      <c r="AT556" s="153" t="s">
        <v>280</v>
      </c>
      <c r="AU556" s="153" t="s">
        <v>82</v>
      </c>
      <c r="AY556" s="19" t="s">
        <v>144</v>
      </c>
      <c r="BE556" s="154">
        <f>IF(N556="základní",J556,0)</f>
        <v>0</v>
      </c>
      <c r="BF556" s="154">
        <f>IF(N556="snížená",J556,0)</f>
        <v>0</v>
      </c>
      <c r="BG556" s="154">
        <f>IF(N556="zákl. přenesená",J556,0)</f>
        <v>0</v>
      </c>
      <c r="BH556" s="154">
        <f>IF(N556="sníž. přenesená",J556,0)</f>
        <v>0</v>
      </c>
      <c r="BI556" s="154">
        <f>IF(N556="nulová",J556,0)</f>
        <v>0</v>
      </c>
      <c r="BJ556" s="19" t="s">
        <v>80</v>
      </c>
      <c r="BK556" s="154">
        <f>ROUND(I556*H556,2)</f>
        <v>0</v>
      </c>
      <c r="BL556" s="19" t="s">
        <v>313</v>
      </c>
      <c r="BM556" s="153" t="s">
        <v>1087</v>
      </c>
    </row>
    <row r="557" spans="2:51" s="13" customFormat="1" ht="12">
      <c r="B557" s="160"/>
      <c r="D557" s="161" t="s">
        <v>221</v>
      </c>
      <c r="E557" s="162" t="s">
        <v>3</v>
      </c>
      <c r="F557" s="163" t="s">
        <v>1088</v>
      </c>
      <c r="H557" s="164">
        <v>14.669</v>
      </c>
      <c r="I557" s="165"/>
      <c r="L557" s="160"/>
      <c r="M557" s="166"/>
      <c r="N557" s="167"/>
      <c r="O557" s="167"/>
      <c r="P557" s="167"/>
      <c r="Q557" s="167"/>
      <c r="R557" s="167"/>
      <c r="S557" s="167"/>
      <c r="T557" s="168"/>
      <c r="AT557" s="162" t="s">
        <v>221</v>
      </c>
      <c r="AU557" s="162" t="s">
        <v>82</v>
      </c>
      <c r="AV557" s="13" t="s">
        <v>82</v>
      </c>
      <c r="AW557" s="13" t="s">
        <v>33</v>
      </c>
      <c r="AX557" s="13" t="s">
        <v>80</v>
      </c>
      <c r="AY557" s="162" t="s">
        <v>144</v>
      </c>
    </row>
    <row r="558" spans="1:65" s="2" customFormat="1" ht="21.75" customHeight="1">
      <c r="A558" s="34"/>
      <c r="B558" s="140"/>
      <c r="C558" s="141" t="s">
        <v>1089</v>
      </c>
      <c r="D558" s="141" t="s">
        <v>147</v>
      </c>
      <c r="E558" s="142" t="s">
        <v>1090</v>
      </c>
      <c r="F558" s="143" t="s">
        <v>1091</v>
      </c>
      <c r="G558" s="144" t="s">
        <v>219</v>
      </c>
      <c r="H558" s="145">
        <v>533.4</v>
      </c>
      <c r="I558" s="146"/>
      <c r="J558" s="147">
        <f>ROUND(I558*H558,2)</f>
        <v>0</v>
      </c>
      <c r="K558" s="148"/>
      <c r="L558" s="35"/>
      <c r="M558" s="149" t="s">
        <v>3</v>
      </c>
      <c r="N558" s="150" t="s">
        <v>43</v>
      </c>
      <c r="O558" s="55"/>
      <c r="P558" s="151">
        <f>O558*H558</f>
        <v>0</v>
      </c>
      <c r="Q558" s="151">
        <v>0</v>
      </c>
      <c r="R558" s="151">
        <f>Q558*H558</f>
        <v>0</v>
      </c>
      <c r="S558" s="151">
        <v>0</v>
      </c>
      <c r="T558" s="152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53" t="s">
        <v>313</v>
      </c>
      <c r="AT558" s="153" t="s">
        <v>147</v>
      </c>
      <c r="AU558" s="153" t="s">
        <v>82</v>
      </c>
      <c r="AY558" s="19" t="s">
        <v>144</v>
      </c>
      <c r="BE558" s="154">
        <f>IF(N558="základní",J558,0)</f>
        <v>0</v>
      </c>
      <c r="BF558" s="154">
        <f>IF(N558="snížená",J558,0)</f>
        <v>0</v>
      </c>
      <c r="BG558" s="154">
        <f>IF(N558="zákl. přenesená",J558,0)</f>
        <v>0</v>
      </c>
      <c r="BH558" s="154">
        <f>IF(N558="sníž. přenesená",J558,0)</f>
        <v>0</v>
      </c>
      <c r="BI558" s="154">
        <f>IF(N558="nulová",J558,0)</f>
        <v>0</v>
      </c>
      <c r="BJ558" s="19" t="s">
        <v>80</v>
      </c>
      <c r="BK558" s="154">
        <f>ROUND(I558*H558,2)</f>
        <v>0</v>
      </c>
      <c r="BL558" s="19" t="s">
        <v>313</v>
      </c>
      <c r="BM558" s="153" t="s">
        <v>1092</v>
      </c>
    </row>
    <row r="559" spans="2:51" s="13" customFormat="1" ht="12">
      <c r="B559" s="160"/>
      <c r="D559" s="161" t="s">
        <v>221</v>
      </c>
      <c r="E559" s="162" t="s">
        <v>3</v>
      </c>
      <c r="F559" s="163" t="s">
        <v>1083</v>
      </c>
      <c r="H559" s="164">
        <v>533.4</v>
      </c>
      <c r="I559" s="165"/>
      <c r="L559" s="160"/>
      <c r="M559" s="166"/>
      <c r="N559" s="167"/>
      <c r="O559" s="167"/>
      <c r="P559" s="167"/>
      <c r="Q559" s="167"/>
      <c r="R559" s="167"/>
      <c r="S559" s="167"/>
      <c r="T559" s="168"/>
      <c r="AT559" s="162" t="s">
        <v>221</v>
      </c>
      <c r="AU559" s="162" t="s">
        <v>82</v>
      </c>
      <c r="AV559" s="13" t="s">
        <v>82</v>
      </c>
      <c r="AW559" s="13" t="s">
        <v>33</v>
      </c>
      <c r="AX559" s="13" t="s">
        <v>80</v>
      </c>
      <c r="AY559" s="162" t="s">
        <v>144</v>
      </c>
    </row>
    <row r="560" spans="1:65" s="2" customFormat="1" ht="16.5" customHeight="1">
      <c r="A560" s="34"/>
      <c r="B560" s="140"/>
      <c r="C560" s="192" t="s">
        <v>1093</v>
      </c>
      <c r="D560" s="192" t="s">
        <v>280</v>
      </c>
      <c r="E560" s="193" t="s">
        <v>1094</v>
      </c>
      <c r="F560" s="194" t="s">
        <v>1095</v>
      </c>
      <c r="G560" s="195" t="s">
        <v>225</v>
      </c>
      <c r="H560" s="196">
        <v>4.376</v>
      </c>
      <c r="I560" s="197"/>
      <c r="J560" s="198">
        <f>ROUND(I560*H560,2)</f>
        <v>0</v>
      </c>
      <c r="K560" s="199"/>
      <c r="L560" s="200"/>
      <c r="M560" s="201" t="s">
        <v>3</v>
      </c>
      <c r="N560" s="202" t="s">
        <v>43</v>
      </c>
      <c r="O560" s="55"/>
      <c r="P560" s="151">
        <f>O560*H560</f>
        <v>0</v>
      </c>
      <c r="Q560" s="151">
        <v>0.55</v>
      </c>
      <c r="R560" s="151">
        <f>Q560*H560</f>
        <v>2.4068000000000005</v>
      </c>
      <c r="S560" s="151">
        <v>0</v>
      </c>
      <c r="T560" s="152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3" t="s">
        <v>412</v>
      </c>
      <c r="AT560" s="153" t="s">
        <v>280</v>
      </c>
      <c r="AU560" s="153" t="s">
        <v>82</v>
      </c>
      <c r="AY560" s="19" t="s">
        <v>144</v>
      </c>
      <c r="BE560" s="154">
        <f>IF(N560="základní",J560,0)</f>
        <v>0</v>
      </c>
      <c r="BF560" s="154">
        <f>IF(N560="snížená",J560,0)</f>
        <v>0</v>
      </c>
      <c r="BG560" s="154">
        <f>IF(N560="zákl. přenesená",J560,0)</f>
        <v>0</v>
      </c>
      <c r="BH560" s="154">
        <f>IF(N560="sníž. přenesená",J560,0)</f>
        <v>0</v>
      </c>
      <c r="BI560" s="154">
        <f>IF(N560="nulová",J560,0)</f>
        <v>0</v>
      </c>
      <c r="BJ560" s="19" t="s">
        <v>80</v>
      </c>
      <c r="BK560" s="154">
        <f>ROUND(I560*H560,2)</f>
        <v>0</v>
      </c>
      <c r="BL560" s="19" t="s">
        <v>313</v>
      </c>
      <c r="BM560" s="153" t="s">
        <v>1096</v>
      </c>
    </row>
    <row r="561" spans="2:51" s="13" customFormat="1" ht="12">
      <c r="B561" s="160"/>
      <c r="D561" s="161" t="s">
        <v>221</v>
      </c>
      <c r="E561" s="162" t="s">
        <v>3</v>
      </c>
      <c r="F561" s="163" t="s">
        <v>1097</v>
      </c>
      <c r="H561" s="164">
        <v>4.376</v>
      </c>
      <c r="I561" s="165"/>
      <c r="L561" s="160"/>
      <c r="M561" s="166"/>
      <c r="N561" s="167"/>
      <c r="O561" s="167"/>
      <c r="P561" s="167"/>
      <c r="Q561" s="167"/>
      <c r="R561" s="167"/>
      <c r="S561" s="167"/>
      <c r="T561" s="168"/>
      <c r="AT561" s="162" t="s">
        <v>221</v>
      </c>
      <c r="AU561" s="162" t="s">
        <v>82</v>
      </c>
      <c r="AV561" s="13" t="s">
        <v>82</v>
      </c>
      <c r="AW561" s="13" t="s">
        <v>33</v>
      </c>
      <c r="AX561" s="13" t="s">
        <v>80</v>
      </c>
      <c r="AY561" s="162" t="s">
        <v>144</v>
      </c>
    </row>
    <row r="562" spans="1:65" s="2" customFormat="1" ht="16.5" customHeight="1">
      <c r="A562" s="34"/>
      <c r="B562" s="140"/>
      <c r="C562" s="141" t="s">
        <v>1098</v>
      </c>
      <c r="D562" s="141" t="s">
        <v>147</v>
      </c>
      <c r="E562" s="142" t="s">
        <v>1099</v>
      </c>
      <c r="F562" s="143" t="s">
        <v>1100</v>
      </c>
      <c r="G562" s="144" t="s">
        <v>409</v>
      </c>
      <c r="H562" s="145">
        <v>497</v>
      </c>
      <c r="I562" s="146"/>
      <c r="J562" s="147">
        <f>ROUND(I562*H562,2)</f>
        <v>0</v>
      </c>
      <c r="K562" s="148"/>
      <c r="L562" s="35"/>
      <c r="M562" s="149" t="s">
        <v>3</v>
      </c>
      <c r="N562" s="150" t="s">
        <v>43</v>
      </c>
      <c r="O562" s="55"/>
      <c r="P562" s="151">
        <f>O562*H562</f>
        <v>0</v>
      </c>
      <c r="Q562" s="151">
        <v>0</v>
      </c>
      <c r="R562" s="151">
        <f>Q562*H562</f>
        <v>0</v>
      </c>
      <c r="S562" s="151">
        <v>0</v>
      </c>
      <c r="T562" s="152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53" t="s">
        <v>313</v>
      </c>
      <c r="AT562" s="153" t="s">
        <v>147</v>
      </c>
      <c r="AU562" s="153" t="s">
        <v>82</v>
      </c>
      <c r="AY562" s="19" t="s">
        <v>144</v>
      </c>
      <c r="BE562" s="154">
        <f>IF(N562="základní",J562,0)</f>
        <v>0</v>
      </c>
      <c r="BF562" s="154">
        <f>IF(N562="snížená",J562,0)</f>
        <v>0</v>
      </c>
      <c r="BG562" s="154">
        <f>IF(N562="zákl. přenesená",J562,0)</f>
        <v>0</v>
      </c>
      <c r="BH562" s="154">
        <f>IF(N562="sníž. přenesená",J562,0)</f>
        <v>0</v>
      </c>
      <c r="BI562" s="154">
        <f>IF(N562="nulová",J562,0)</f>
        <v>0</v>
      </c>
      <c r="BJ562" s="19" t="s">
        <v>80</v>
      </c>
      <c r="BK562" s="154">
        <f>ROUND(I562*H562,2)</f>
        <v>0</v>
      </c>
      <c r="BL562" s="19" t="s">
        <v>313</v>
      </c>
      <c r="BM562" s="153" t="s">
        <v>1101</v>
      </c>
    </row>
    <row r="563" spans="2:51" s="13" customFormat="1" ht="12">
      <c r="B563" s="160"/>
      <c r="D563" s="161" t="s">
        <v>221</v>
      </c>
      <c r="E563" s="162" t="s">
        <v>3</v>
      </c>
      <c r="F563" s="163" t="s">
        <v>1102</v>
      </c>
      <c r="H563" s="164">
        <v>497</v>
      </c>
      <c r="I563" s="165"/>
      <c r="L563" s="160"/>
      <c r="M563" s="166"/>
      <c r="N563" s="167"/>
      <c r="O563" s="167"/>
      <c r="P563" s="167"/>
      <c r="Q563" s="167"/>
      <c r="R563" s="167"/>
      <c r="S563" s="167"/>
      <c r="T563" s="168"/>
      <c r="AT563" s="162" t="s">
        <v>221</v>
      </c>
      <c r="AU563" s="162" t="s">
        <v>82</v>
      </c>
      <c r="AV563" s="13" t="s">
        <v>82</v>
      </c>
      <c r="AW563" s="13" t="s">
        <v>33</v>
      </c>
      <c r="AX563" s="13" t="s">
        <v>80</v>
      </c>
      <c r="AY563" s="162" t="s">
        <v>144</v>
      </c>
    </row>
    <row r="564" spans="1:65" s="2" customFormat="1" ht="16.5" customHeight="1">
      <c r="A564" s="34"/>
      <c r="B564" s="140"/>
      <c r="C564" s="192" t="s">
        <v>1103</v>
      </c>
      <c r="D564" s="192" t="s">
        <v>280</v>
      </c>
      <c r="E564" s="193" t="s">
        <v>1094</v>
      </c>
      <c r="F564" s="194" t="s">
        <v>1095</v>
      </c>
      <c r="G564" s="195" t="s">
        <v>225</v>
      </c>
      <c r="H564" s="196">
        <v>1.312</v>
      </c>
      <c r="I564" s="197"/>
      <c r="J564" s="198">
        <f>ROUND(I564*H564,2)</f>
        <v>0</v>
      </c>
      <c r="K564" s="199"/>
      <c r="L564" s="200"/>
      <c r="M564" s="201" t="s">
        <v>3</v>
      </c>
      <c r="N564" s="202" t="s">
        <v>43</v>
      </c>
      <c r="O564" s="55"/>
      <c r="P564" s="151">
        <f>O564*H564</f>
        <v>0</v>
      </c>
      <c r="Q564" s="151">
        <v>0.55</v>
      </c>
      <c r="R564" s="151">
        <f>Q564*H564</f>
        <v>0.7216000000000001</v>
      </c>
      <c r="S564" s="151">
        <v>0</v>
      </c>
      <c r="T564" s="152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53" t="s">
        <v>412</v>
      </c>
      <c r="AT564" s="153" t="s">
        <v>280</v>
      </c>
      <c r="AU564" s="153" t="s">
        <v>82</v>
      </c>
      <c r="AY564" s="19" t="s">
        <v>144</v>
      </c>
      <c r="BE564" s="154">
        <f>IF(N564="základní",J564,0)</f>
        <v>0</v>
      </c>
      <c r="BF564" s="154">
        <f>IF(N564="snížená",J564,0)</f>
        <v>0</v>
      </c>
      <c r="BG564" s="154">
        <f>IF(N564="zákl. přenesená",J564,0)</f>
        <v>0</v>
      </c>
      <c r="BH564" s="154">
        <f>IF(N564="sníž. přenesená",J564,0)</f>
        <v>0</v>
      </c>
      <c r="BI564" s="154">
        <f>IF(N564="nulová",J564,0)</f>
        <v>0</v>
      </c>
      <c r="BJ564" s="19" t="s">
        <v>80</v>
      </c>
      <c r="BK564" s="154">
        <f>ROUND(I564*H564,2)</f>
        <v>0</v>
      </c>
      <c r="BL564" s="19" t="s">
        <v>313</v>
      </c>
      <c r="BM564" s="153" t="s">
        <v>1104</v>
      </c>
    </row>
    <row r="565" spans="2:51" s="13" customFormat="1" ht="12">
      <c r="B565" s="160"/>
      <c r="D565" s="161" t="s">
        <v>221</v>
      </c>
      <c r="E565" s="162" t="s">
        <v>3</v>
      </c>
      <c r="F565" s="163" t="s">
        <v>1105</v>
      </c>
      <c r="H565" s="164">
        <v>1.312</v>
      </c>
      <c r="I565" s="165"/>
      <c r="L565" s="160"/>
      <c r="M565" s="166"/>
      <c r="N565" s="167"/>
      <c r="O565" s="167"/>
      <c r="P565" s="167"/>
      <c r="Q565" s="167"/>
      <c r="R565" s="167"/>
      <c r="S565" s="167"/>
      <c r="T565" s="168"/>
      <c r="AT565" s="162" t="s">
        <v>221</v>
      </c>
      <c r="AU565" s="162" t="s">
        <v>82</v>
      </c>
      <c r="AV565" s="13" t="s">
        <v>82</v>
      </c>
      <c r="AW565" s="13" t="s">
        <v>33</v>
      </c>
      <c r="AX565" s="13" t="s">
        <v>80</v>
      </c>
      <c r="AY565" s="162" t="s">
        <v>144</v>
      </c>
    </row>
    <row r="566" spans="1:65" s="2" customFormat="1" ht="21.75" customHeight="1">
      <c r="A566" s="34"/>
      <c r="B566" s="140"/>
      <c r="C566" s="141" t="s">
        <v>1106</v>
      </c>
      <c r="D566" s="141" t="s">
        <v>147</v>
      </c>
      <c r="E566" s="142" t="s">
        <v>1107</v>
      </c>
      <c r="F566" s="143" t="s">
        <v>1108</v>
      </c>
      <c r="G566" s="144" t="s">
        <v>225</v>
      </c>
      <c r="H566" s="145">
        <v>38.49</v>
      </c>
      <c r="I566" s="146"/>
      <c r="J566" s="147">
        <f>ROUND(I566*H566,2)</f>
        <v>0</v>
      </c>
      <c r="K566" s="148"/>
      <c r="L566" s="35"/>
      <c r="M566" s="149" t="s">
        <v>3</v>
      </c>
      <c r="N566" s="150" t="s">
        <v>43</v>
      </c>
      <c r="O566" s="55"/>
      <c r="P566" s="151">
        <f>O566*H566</f>
        <v>0</v>
      </c>
      <c r="Q566" s="151">
        <v>0.02337</v>
      </c>
      <c r="R566" s="151">
        <f>Q566*H566</f>
        <v>0.8995113</v>
      </c>
      <c r="S566" s="151">
        <v>0</v>
      </c>
      <c r="T566" s="152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3" t="s">
        <v>313</v>
      </c>
      <c r="AT566" s="153" t="s">
        <v>147</v>
      </c>
      <c r="AU566" s="153" t="s">
        <v>82</v>
      </c>
      <c r="AY566" s="19" t="s">
        <v>144</v>
      </c>
      <c r="BE566" s="154">
        <f>IF(N566="základní",J566,0)</f>
        <v>0</v>
      </c>
      <c r="BF566" s="154">
        <f>IF(N566="snížená",J566,0)</f>
        <v>0</v>
      </c>
      <c r="BG566" s="154">
        <f>IF(N566="zákl. přenesená",J566,0)</f>
        <v>0</v>
      </c>
      <c r="BH566" s="154">
        <f>IF(N566="sníž. přenesená",J566,0)</f>
        <v>0</v>
      </c>
      <c r="BI566" s="154">
        <f>IF(N566="nulová",J566,0)</f>
        <v>0</v>
      </c>
      <c r="BJ566" s="19" t="s">
        <v>80</v>
      </c>
      <c r="BK566" s="154">
        <f>ROUND(I566*H566,2)</f>
        <v>0</v>
      </c>
      <c r="BL566" s="19" t="s">
        <v>313</v>
      </c>
      <c r="BM566" s="153" t="s">
        <v>1109</v>
      </c>
    </row>
    <row r="567" spans="2:51" s="13" customFormat="1" ht="12">
      <c r="B567" s="160"/>
      <c r="D567" s="161" t="s">
        <v>221</v>
      </c>
      <c r="E567" s="162" t="s">
        <v>3</v>
      </c>
      <c r="F567" s="163" t="s">
        <v>1110</v>
      </c>
      <c r="H567" s="164">
        <v>38.49</v>
      </c>
      <c r="I567" s="165"/>
      <c r="L567" s="160"/>
      <c r="M567" s="166"/>
      <c r="N567" s="167"/>
      <c r="O567" s="167"/>
      <c r="P567" s="167"/>
      <c r="Q567" s="167"/>
      <c r="R567" s="167"/>
      <c r="S567" s="167"/>
      <c r="T567" s="168"/>
      <c r="AT567" s="162" t="s">
        <v>221</v>
      </c>
      <c r="AU567" s="162" t="s">
        <v>82</v>
      </c>
      <c r="AV567" s="13" t="s">
        <v>82</v>
      </c>
      <c r="AW567" s="13" t="s">
        <v>33</v>
      </c>
      <c r="AX567" s="13" t="s">
        <v>80</v>
      </c>
      <c r="AY567" s="162" t="s">
        <v>144</v>
      </c>
    </row>
    <row r="568" spans="1:65" s="2" customFormat="1" ht="16.5" customHeight="1">
      <c r="A568" s="34"/>
      <c r="B568" s="140"/>
      <c r="C568" s="141" t="s">
        <v>1111</v>
      </c>
      <c r="D568" s="141" t="s">
        <v>147</v>
      </c>
      <c r="E568" s="142" t="s">
        <v>1112</v>
      </c>
      <c r="F568" s="143" t="s">
        <v>1113</v>
      </c>
      <c r="G568" s="144" t="s">
        <v>409</v>
      </c>
      <c r="H568" s="145">
        <v>108.6</v>
      </c>
      <c r="I568" s="146"/>
      <c r="J568" s="147">
        <f>ROUND(I568*H568,2)</f>
        <v>0</v>
      </c>
      <c r="K568" s="148"/>
      <c r="L568" s="35"/>
      <c r="M568" s="149" t="s">
        <v>3</v>
      </c>
      <c r="N568" s="150" t="s">
        <v>43</v>
      </c>
      <c r="O568" s="55"/>
      <c r="P568" s="151">
        <f>O568*H568</f>
        <v>0</v>
      </c>
      <c r="Q568" s="151">
        <v>1E-05</v>
      </c>
      <c r="R568" s="151">
        <f>Q568*H568</f>
        <v>0.001086</v>
      </c>
      <c r="S568" s="151">
        <v>0</v>
      </c>
      <c r="T568" s="152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3" t="s">
        <v>313</v>
      </c>
      <c r="AT568" s="153" t="s">
        <v>147</v>
      </c>
      <c r="AU568" s="153" t="s">
        <v>82</v>
      </c>
      <c r="AY568" s="19" t="s">
        <v>144</v>
      </c>
      <c r="BE568" s="154">
        <f>IF(N568="základní",J568,0)</f>
        <v>0</v>
      </c>
      <c r="BF568" s="154">
        <f>IF(N568="snížená",J568,0)</f>
        <v>0</v>
      </c>
      <c r="BG568" s="154">
        <f>IF(N568="zákl. přenesená",J568,0)</f>
        <v>0</v>
      </c>
      <c r="BH568" s="154">
        <f>IF(N568="sníž. přenesená",J568,0)</f>
        <v>0</v>
      </c>
      <c r="BI568" s="154">
        <f>IF(N568="nulová",J568,0)</f>
        <v>0</v>
      </c>
      <c r="BJ568" s="19" t="s">
        <v>80</v>
      </c>
      <c r="BK568" s="154">
        <f>ROUND(I568*H568,2)</f>
        <v>0</v>
      </c>
      <c r="BL568" s="19" t="s">
        <v>313</v>
      </c>
      <c r="BM568" s="153" t="s">
        <v>1114</v>
      </c>
    </row>
    <row r="569" spans="2:51" s="13" customFormat="1" ht="12">
      <c r="B569" s="160"/>
      <c r="D569" s="161" t="s">
        <v>221</v>
      </c>
      <c r="E569" s="162" t="s">
        <v>3</v>
      </c>
      <c r="F569" s="163" t="s">
        <v>1115</v>
      </c>
      <c r="H569" s="164">
        <v>62.2</v>
      </c>
      <c r="I569" s="165"/>
      <c r="L569" s="160"/>
      <c r="M569" s="166"/>
      <c r="N569" s="167"/>
      <c r="O569" s="167"/>
      <c r="P569" s="167"/>
      <c r="Q569" s="167"/>
      <c r="R569" s="167"/>
      <c r="S569" s="167"/>
      <c r="T569" s="168"/>
      <c r="AT569" s="162" t="s">
        <v>221</v>
      </c>
      <c r="AU569" s="162" t="s">
        <v>82</v>
      </c>
      <c r="AV569" s="13" t="s">
        <v>82</v>
      </c>
      <c r="AW569" s="13" t="s">
        <v>33</v>
      </c>
      <c r="AX569" s="13" t="s">
        <v>72</v>
      </c>
      <c r="AY569" s="162" t="s">
        <v>144</v>
      </c>
    </row>
    <row r="570" spans="2:51" s="13" customFormat="1" ht="12">
      <c r="B570" s="160"/>
      <c r="D570" s="161" t="s">
        <v>221</v>
      </c>
      <c r="E570" s="162" t="s">
        <v>3</v>
      </c>
      <c r="F570" s="163" t="s">
        <v>1116</v>
      </c>
      <c r="H570" s="164">
        <v>46.4</v>
      </c>
      <c r="I570" s="165"/>
      <c r="L570" s="160"/>
      <c r="M570" s="166"/>
      <c r="N570" s="167"/>
      <c r="O570" s="167"/>
      <c r="P570" s="167"/>
      <c r="Q570" s="167"/>
      <c r="R570" s="167"/>
      <c r="S570" s="167"/>
      <c r="T570" s="168"/>
      <c r="AT570" s="162" t="s">
        <v>221</v>
      </c>
      <c r="AU570" s="162" t="s">
        <v>82</v>
      </c>
      <c r="AV570" s="13" t="s">
        <v>82</v>
      </c>
      <c r="AW570" s="13" t="s">
        <v>33</v>
      </c>
      <c r="AX570" s="13" t="s">
        <v>72</v>
      </c>
      <c r="AY570" s="162" t="s">
        <v>144</v>
      </c>
    </row>
    <row r="571" spans="2:51" s="14" customFormat="1" ht="12">
      <c r="B571" s="169"/>
      <c r="D571" s="161" t="s">
        <v>221</v>
      </c>
      <c r="E571" s="170" t="s">
        <v>3</v>
      </c>
      <c r="F571" s="171" t="s">
        <v>234</v>
      </c>
      <c r="H571" s="172">
        <v>108.6</v>
      </c>
      <c r="I571" s="173"/>
      <c r="L571" s="169"/>
      <c r="M571" s="174"/>
      <c r="N571" s="175"/>
      <c r="O571" s="175"/>
      <c r="P571" s="175"/>
      <c r="Q571" s="175"/>
      <c r="R571" s="175"/>
      <c r="S571" s="175"/>
      <c r="T571" s="176"/>
      <c r="AT571" s="170" t="s">
        <v>221</v>
      </c>
      <c r="AU571" s="170" t="s">
        <v>82</v>
      </c>
      <c r="AV571" s="14" t="s">
        <v>160</v>
      </c>
      <c r="AW571" s="14" t="s">
        <v>33</v>
      </c>
      <c r="AX571" s="14" t="s">
        <v>80</v>
      </c>
      <c r="AY571" s="170" t="s">
        <v>144</v>
      </c>
    </row>
    <row r="572" spans="1:65" s="2" customFormat="1" ht="16.5" customHeight="1">
      <c r="A572" s="34"/>
      <c r="B572" s="140"/>
      <c r="C572" s="192" t="s">
        <v>1117</v>
      </c>
      <c r="D572" s="192" t="s">
        <v>280</v>
      </c>
      <c r="E572" s="193" t="s">
        <v>989</v>
      </c>
      <c r="F572" s="194" t="s">
        <v>990</v>
      </c>
      <c r="G572" s="195" t="s">
        <v>225</v>
      </c>
      <c r="H572" s="196">
        <v>0.179</v>
      </c>
      <c r="I572" s="197"/>
      <c r="J572" s="198">
        <f>ROUND(I572*H572,2)</f>
        <v>0</v>
      </c>
      <c r="K572" s="199"/>
      <c r="L572" s="200"/>
      <c r="M572" s="201" t="s">
        <v>3</v>
      </c>
      <c r="N572" s="202" t="s">
        <v>43</v>
      </c>
      <c r="O572" s="55"/>
      <c r="P572" s="151">
        <f>O572*H572</f>
        <v>0</v>
      </c>
      <c r="Q572" s="151">
        <v>0.55</v>
      </c>
      <c r="R572" s="151">
        <f>Q572*H572</f>
        <v>0.09845000000000001</v>
      </c>
      <c r="S572" s="151">
        <v>0</v>
      </c>
      <c r="T572" s="152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53" t="s">
        <v>412</v>
      </c>
      <c r="AT572" s="153" t="s">
        <v>280</v>
      </c>
      <c r="AU572" s="153" t="s">
        <v>82</v>
      </c>
      <c r="AY572" s="19" t="s">
        <v>144</v>
      </c>
      <c r="BE572" s="154">
        <f>IF(N572="základní",J572,0)</f>
        <v>0</v>
      </c>
      <c r="BF572" s="154">
        <f>IF(N572="snížená",J572,0)</f>
        <v>0</v>
      </c>
      <c r="BG572" s="154">
        <f>IF(N572="zákl. přenesená",J572,0)</f>
        <v>0</v>
      </c>
      <c r="BH572" s="154">
        <f>IF(N572="sníž. přenesená",J572,0)</f>
        <v>0</v>
      </c>
      <c r="BI572" s="154">
        <f>IF(N572="nulová",J572,0)</f>
        <v>0</v>
      </c>
      <c r="BJ572" s="19" t="s">
        <v>80</v>
      </c>
      <c r="BK572" s="154">
        <f>ROUND(I572*H572,2)</f>
        <v>0</v>
      </c>
      <c r="BL572" s="19" t="s">
        <v>313</v>
      </c>
      <c r="BM572" s="153" t="s">
        <v>1118</v>
      </c>
    </row>
    <row r="573" spans="2:51" s="13" customFormat="1" ht="12">
      <c r="B573" s="160"/>
      <c r="D573" s="161" t="s">
        <v>221</v>
      </c>
      <c r="E573" s="162" t="s">
        <v>3</v>
      </c>
      <c r="F573" s="163" t="s">
        <v>1119</v>
      </c>
      <c r="H573" s="164">
        <v>0.179</v>
      </c>
      <c r="I573" s="165"/>
      <c r="L573" s="160"/>
      <c r="M573" s="166"/>
      <c r="N573" s="167"/>
      <c r="O573" s="167"/>
      <c r="P573" s="167"/>
      <c r="Q573" s="167"/>
      <c r="R573" s="167"/>
      <c r="S573" s="167"/>
      <c r="T573" s="168"/>
      <c r="AT573" s="162" t="s">
        <v>221</v>
      </c>
      <c r="AU573" s="162" t="s">
        <v>82</v>
      </c>
      <c r="AV573" s="13" t="s">
        <v>82</v>
      </c>
      <c r="AW573" s="13" t="s">
        <v>33</v>
      </c>
      <c r="AX573" s="13" t="s">
        <v>80</v>
      </c>
      <c r="AY573" s="162" t="s">
        <v>144</v>
      </c>
    </row>
    <row r="574" spans="1:65" s="2" customFormat="1" ht="21.75" customHeight="1">
      <c r="A574" s="34"/>
      <c r="B574" s="140"/>
      <c r="C574" s="141" t="s">
        <v>1120</v>
      </c>
      <c r="D574" s="141" t="s">
        <v>147</v>
      </c>
      <c r="E574" s="142" t="s">
        <v>1121</v>
      </c>
      <c r="F574" s="143" t="s">
        <v>1122</v>
      </c>
      <c r="G574" s="144" t="s">
        <v>219</v>
      </c>
      <c r="H574" s="145">
        <v>389.75</v>
      </c>
      <c r="I574" s="146"/>
      <c r="J574" s="147">
        <f>ROUND(I574*H574,2)</f>
        <v>0</v>
      </c>
      <c r="K574" s="148"/>
      <c r="L574" s="35"/>
      <c r="M574" s="149" t="s">
        <v>3</v>
      </c>
      <c r="N574" s="150" t="s">
        <v>43</v>
      </c>
      <c r="O574" s="55"/>
      <c r="P574" s="151">
        <f>O574*H574</f>
        <v>0</v>
      </c>
      <c r="Q574" s="151">
        <v>0</v>
      </c>
      <c r="R574" s="151">
        <f>Q574*H574</f>
        <v>0</v>
      </c>
      <c r="S574" s="151">
        <v>0</v>
      </c>
      <c r="T574" s="152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53" t="s">
        <v>313</v>
      </c>
      <c r="AT574" s="153" t="s">
        <v>147</v>
      </c>
      <c r="AU574" s="153" t="s">
        <v>82</v>
      </c>
      <c r="AY574" s="19" t="s">
        <v>144</v>
      </c>
      <c r="BE574" s="154">
        <f>IF(N574="základní",J574,0)</f>
        <v>0</v>
      </c>
      <c r="BF574" s="154">
        <f>IF(N574="snížená",J574,0)</f>
        <v>0</v>
      </c>
      <c r="BG574" s="154">
        <f>IF(N574="zákl. přenesená",J574,0)</f>
        <v>0</v>
      </c>
      <c r="BH574" s="154">
        <f>IF(N574="sníž. přenesená",J574,0)</f>
        <v>0</v>
      </c>
      <c r="BI574" s="154">
        <f>IF(N574="nulová",J574,0)</f>
        <v>0</v>
      </c>
      <c r="BJ574" s="19" t="s">
        <v>80</v>
      </c>
      <c r="BK574" s="154">
        <f>ROUND(I574*H574,2)</f>
        <v>0</v>
      </c>
      <c r="BL574" s="19" t="s">
        <v>313</v>
      </c>
      <c r="BM574" s="153" t="s">
        <v>1123</v>
      </c>
    </row>
    <row r="575" spans="2:51" s="13" customFormat="1" ht="12">
      <c r="B575" s="160"/>
      <c r="D575" s="161" t="s">
        <v>221</v>
      </c>
      <c r="E575" s="162" t="s">
        <v>3</v>
      </c>
      <c r="F575" s="163" t="s">
        <v>1124</v>
      </c>
      <c r="H575" s="164">
        <v>389.75</v>
      </c>
      <c r="I575" s="165"/>
      <c r="L575" s="160"/>
      <c r="M575" s="166"/>
      <c r="N575" s="167"/>
      <c r="O575" s="167"/>
      <c r="P575" s="167"/>
      <c r="Q575" s="167"/>
      <c r="R575" s="167"/>
      <c r="S575" s="167"/>
      <c r="T575" s="168"/>
      <c r="AT575" s="162" t="s">
        <v>221</v>
      </c>
      <c r="AU575" s="162" t="s">
        <v>82</v>
      </c>
      <c r="AV575" s="13" t="s">
        <v>82</v>
      </c>
      <c r="AW575" s="13" t="s">
        <v>33</v>
      </c>
      <c r="AX575" s="13" t="s">
        <v>80</v>
      </c>
      <c r="AY575" s="162" t="s">
        <v>144</v>
      </c>
    </row>
    <row r="576" spans="1:65" s="2" customFormat="1" ht="16.5" customHeight="1">
      <c r="A576" s="34"/>
      <c r="B576" s="140"/>
      <c r="C576" s="192" t="s">
        <v>1125</v>
      </c>
      <c r="D576" s="192" t="s">
        <v>280</v>
      </c>
      <c r="E576" s="193" t="s">
        <v>1126</v>
      </c>
      <c r="F576" s="194" t="s">
        <v>1127</v>
      </c>
      <c r="G576" s="195" t="s">
        <v>219</v>
      </c>
      <c r="H576" s="196">
        <v>420.93</v>
      </c>
      <c r="I576" s="197"/>
      <c r="J576" s="198">
        <f>ROUND(I576*H576,2)</f>
        <v>0</v>
      </c>
      <c r="K576" s="199"/>
      <c r="L576" s="200"/>
      <c r="M576" s="201" t="s">
        <v>3</v>
      </c>
      <c r="N576" s="202" t="s">
        <v>43</v>
      </c>
      <c r="O576" s="55"/>
      <c r="P576" s="151">
        <f>O576*H576</f>
        <v>0</v>
      </c>
      <c r="Q576" s="151">
        <v>0.0145</v>
      </c>
      <c r="R576" s="151">
        <f>Q576*H576</f>
        <v>6.103485</v>
      </c>
      <c r="S576" s="151">
        <v>0</v>
      </c>
      <c r="T576" s="152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53" t="s">
        <v>412</v>
      </c>
      <c r="AT576" s="153" t="s">
        <v>280</v>
      </c>
      <c r="AU576" s="153" t="s">
        <v>82</v>
      </c>
      <c r="AY576" s="19" t="s">
        <v>144</v>
      </c>
      <c r="BE576" s="154">
        <f>IF(N576="základní",J576,0)</f>
        <v>0</v>
      </c>
      <c r="BF576" s="154">
        <f>IF(N576="snížená",J576,0)</f>
        <v>0</v>
      </c>
      <c r="BG576" s="154">
        <f>IF(N576="zákl. přenesená",J576,0)</f>
        <v>0</v>
      </c>
      <c r="BH576" s="154">
        <f>IF(N576="sníž. přenesená",J576,0)</f>
        <v>0</v>
      </c>
      <c r="BI576" s="154">
        <f>IF(N576="nulová",J576,0)</f>
        <v>0</v>
      </c>
      <c r="BJ576" s="19" t="s">
        <v>80</v>
      </c>
      <c r="BK576" s="154">
        <f>ROUND(I576*H576,2)</f>
        <v>0</v>
      </c>
      <c r="BL576" s="19" t="s">
        <v>313</v>
      </c>
      <c r="BM576" s="153" t="s">
        <v>1128</v>
      </c>
    </row>
    <row r="577" spans="2:51" s="13" customFormat="1" ht="12">
      <c r="B577" s="160"/>
      <c r="D577" s="161" t="s">
        <v>221</v>
      </c>
      <c r="F577" s="163" t="s">
        <v>1129</v>
      </c>
      <c r="H577" s="164">
        <v>420.93</v>
      </c>
      <c r="I577" s="165"/>
      <c r="L577" s="160"/>
      <c r="M577" s="166"/>
      <c r="N577" s="167"/>
      <c r="O577" s="167"/>
      <c r="P577" s="167"/>
      <c r="Q577" s="167"/>
      <c r="R577" s="167"/>
      <c r="S577" s="167"/>
      <c r="T577" s="168"/>
      <c r="AT577" s="162" t="s">
        <v>221</v>
      </c>
      <c r="AU577" s="162" t="s">
        <v>82</v>
      </c>
      <c r="AV577" s="13" t="s">
        <v>82</v>
      </c>
      <c r="AW577" s="13" t="s">
        <v>4</v>
      </c>
      <c r="AX577" s="13" t="s">
        <v>80</v>
      </c>
      <c r="AY577" s="162" t="s">
        <v>144</v>
      </c>
    </row>
    <row r="578" spans="1:65" s="2" customFormat="1" ht="21.75" customHeight="1">
      <c r="A578" s="34"/>
      <c r="B578" s="140"/>
      <c r="C578" s="141" t="s">
        <v>1130</v>
      </c>
      <c r="D578" s="141" t="s">
        <v>147</v>
      </c>
      <c r="E578" s="142" t="s">
        <v>1131</v>
      </c>
      <c r="F578" s="143" t="s">
        <v>1132</v>
      </c>
      <c r="G578" s="144" t="s">
        <v>409</v>
      </c>
      <c r="H578" s="145">
        <v>424.95</v>
      </c>
      <c r="I578" s="146"/>
      <c r="J578" s="147">
        <f>ROUND(I578*H578,2)</f>
        <v>0</v>
      </c>
      <c r="K578" s="148"/>
      <c r="L578" s="35"/>
      <c r="M578" s="149" t="s">
        <v>3</v>
      </c>
      <c r="N578" s="150" t="s">
        <v>43</v>
      </c>
      <c r="O578" s="55"/>
      <c r="P578" s="151">
        <f>O578*H578</f>
        <v>0</v>
      </c>
      <c r="Q578" s="151">
        <v>0</v>
      </c>
      <c r="R578" s="151">
        <f>Q578*H578</f>
        <v>0</v>
      </c>
      <c r="S578" s="151">
        <v>0</v>
      </c>
      <c r="T578" s="152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53" t="s">
        <v>313</v>
      </c>
      <c r="AT578" s="153" t="s">
        <v>147</v>
      </c>
      <c r="AU578" s="153" t="s">
        <v>82</v>
      </c>
      <c r="AY578" s="19" t="s">
        <v>144</v>
      </c>
      <c r="BE578" s="154">
        <f>IF(N578="základní",J578,0)</f>
        <v>0</v>
      </c>
      <c r="BF578" s="154">
        <f>IF(N578="snížená",J578,0)</f>
        <v>0</v>
      </c>
      <c r="BG578" s="154">
        <f>IF(N578="zákl. přenesená",J578,0)</f>
        <v>0</v>
      </c>
      <c r="BH578" s="154">
        <f>IF(N578="sníž. přenesená",J578,0)</f>
        <v>0</v>
      </c>
      <c r="BI578" s="154">
        <f>IF(N578="nulová",J578,0)</f>
        <v>0</v>
      </c>
      <c r="BJ578" s="19" t="s">
        <v>80</v>
      </c>
      <c r="BK578" s="154">
        <f>ROUND(I578*H578,2)</f>
        <v>0</v>
      </c>
      <c r="BL578" s="19" t="s">
        <v>313</v>
      </c>
      <c r="BM578" s="153" t="s">
        <v>1133</v>
      </c>
    </row>
    <row r="579" spans="2:51" s="13" customFormat="1" ht="12">
      <c r="B579" s="160"/>
      <c r="D579" s="161" t="s">
        <v>221</v>
      </c>
      <c r="E579" s="162" t="s">
        <v>3</v>
      </c>
      <c r="F579" s="163" t="s">
        <v>1134</v>
      </c>
      <c r="H579" s="164">
        <v>231.75</v>
      </c>
      <c r="I579" s="165"/>
      <c r="L579" s="160"/>
      <c r="M579" s="166"/>
      <c r="N579" s="167"/>
      <c r="O579" s="167"/>
      <c r="P579" s="167"/>
      <c r="Q579" s="167"/>
      <c r="R579" s="167"/>
      <c r="S579" s="167"/>
      <c r="T579" s="168"/>
      <c r="AT579" s="162" t="s">
        <v>221</v>
      </c>
      <c r="AU579" s="162" t="s">
        <v>82</v>
      </c>
      <c r="AV579" s="13" t="s">
        <v>82</v>
      </c>
      <c r="AW579" s="13" t="s">
        <v>33</v>
      </c>
      <c r="AX579" s="13" t="s">
        <v>72</v>
      </c>
      <c r="AY579" s="162" t="s">
        <v>144</v>
      </c>
    </row>
    <row r="580" spans="2:51" s="13" customFormat="1" ht="12">
      <c r="B580" s="160"/>
      <c r="D580" s="161" t="s">
        <v>221</v>
      </c>
      <c r="E580" s="162" t="s">
        <v>3</v>
      </c>
      <c r="F580" s="163" t="s">
        <v>1135</v>
      </c>
      <c r="H580" s="164">
        <v>193.2</v>
      </c>
      <c r="I580" s="165"/>
      <c r="L580" s="160"/>
      <c r="M580" s="166"/>
      <c r="N580" s="167"/>
      <c r="O580" s="167"/>
      <c r="P580" s="167"/>
      <c r="Q580" s="167"/>
      <c r="R580" s="167"/>
      <c r="S580" s="167"/>
      <c r="T580" s="168"/>
      <c r="AT580" s="162" t="s">
        <v>221</v>
      </c>
      <c r="AU580" s="162" t="s">
        <v>82</v>
      </c>
      <c r="AV580" s="13" t="s">
        <v>82</v>
      </c>
      <c r="AW580" s="13" t="s">
        <v>33</v>
      </c>
      <c r="AX580" s="13" t="s">
        <v>72</v>
      </c>
      <c r="AY580" s="162" t="s">
        <v>144</v>
      </c>
    </row>
    <row r="581" spans="2:51" s="14" customFormat="1" ht="12">
      <c r="B581" s="169"/>
      <c r="D581" s="161" t="s">
        <v>221</v>
      </c>
      <c r="E581" s="170" t="s">
        <v>3</v>
      </c>
      <c r="F581" s="171" t="s">
        <v>234</v>
      </c>
      <c r="H581" s="172">
        <v>424.95</v>
      </c>
      <c r="I581" s="173"/>
      <c r="L581" s="169"/>
      <c r="M581" s="174"/>
      <c r="N581" s="175"/>
      <c r="O581" s="175"/>
      <c r="P581" s="175"/>
      <c r="Q581" s="175"/>
      <c r="R581" s="175"/>
      <c r="S581" s="175"/>
      <c r="T581" s="176"/>
      <c r="AT581" s="170" t="s">
        <v>221</v>
      </c>
      <c r="AU581" s="170" t="s">
        <v>82</v>
      </c>
      <c r="AV581" s="14" t="s">
        <v>160</v>
      </c>
      <c r="AW581" s="14" t="s">
        <v>33</v>
      </c>
      <c r="AX581" s="14" t="s">
        <v>80</v>
      </c>
      <c r="AY581" s="170" t="s">
        <v>144</v>
      </c>
    </row>
    <row r="582" spans="1:65" s="2" customFormat="1" ht="16.5" customHeight="1">
      <c r="A582" s="34"/>
      <c r="B582" s="140"/>
      <c r="C582" s="192" t="s">
        <v>1136</v>
      </c>
      <c r="D582" s="192" t="s">
        <v>280</v>
      </c>
      <c r="E582" s="193" t="s">
        <v>1137</v>
      </c>
      <c r="F582" s="194" t="s">
        <v>1138</v>
      </c>
      <c r="G582" s="195" t="s">
        <v>225</v>
      </c>
      <c r="H582" s="196">
        <v>12.746</v>
      </c>
      <c r="I582" s="197"/>
      <c r="J582" s="198">
        <f>ROUND(I582*H582,2)</f>
        <v>0</v>
      </c>
      <c r="K582" s="199"/>
      <c r="L582" s="200"/>
      <c r="M582" s="201" t="s">
        <v>3</v>
      </c>
      <c r="N582" s="202" t="s">
        <v>43</v>
      </c>
      <c r="O582" s="55"/>
      <c r="P582" s="151">
        <f>O582*H582</f>
        <v>0</v>
      </c>
      <c r="Q582" s="151">
        <v>0.55</v>
      </c>
      <c r="R582" s="151">
        <f>Q582*H582</f>
        <v>7.010300000000001</v>
      </c>
      <c r="S582" s="151">
        <v>0</v>
      </c>
      <c r="T582" s="152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3" t="s">
        <v>412</v>
      </c>
      <c r="AT582" s="153" t="s">
        <v>280</v>
      </c>
      <c r="AU582" s="153" t="s">
        <v>82</v>
      </c>
      <c r="AY582" s="19" t="s">
        <v>144</v>
      </c>
      <c r="BE582" s="154">
        <f>IF(N582="základní",J582,0)</f>
        <v>0</v>
      </c>
      <c r="BF582" s="154">
        <f>IF(N582="snížená",J582,0)</f>
        <v>0</v>
      </c>
      <c r="BG582" s="154">
        <f>IF(N582="zákl. přenesená",J582,0)</f>
        <v>0</v>
      </c>
      <c r="BH582" s="154">
        <f>IF(N582="sníž. přenesená",J582,0)</f>
        <v>0</v>
      </c>
      <c r="BI582" s="154">
        <f>IF(N582="nulová",J582,0)</f>
        <v>0</v>
      </c>
      <c r="BJ582" s="19" t="s">
        <v>80</v>
      </c>
      <c r="BK582" s="154">
        <f>ROUND(I582*H582,2)</f>
        <v>0</v>
      </c>
      <c r="BL582" s="19" t="s">
        <v>313</v>
      </c>
      <c r="BM582" s="153" t="s">
        <v>1139</v>
      </c>
    </row>
    <row r="583" spans="2:51" s="13" customFormat="1" ht="12">
      <c r="B583" s="160"/>
      <c r="D583" s="161" t="s">
        <v>221</v>
      </c>
      <c r="E583" s="162" t="s">
        <v>3</v>
      </c>
      <c r="F583" s="163" t="s">
        <v>1140</v>
      </c>
      <c r="H583" s="164">
        <v>12.746</v>
      </c>
      <c r="I583" s="165"/>
      <c r="L583" s="160"/>
      <c r="M583" s="166"/>
      <c r="N583" s="167"/>
      <c r="O583" s="167"/>
      <c r="P583" s="167"/>
      <c r="Q583" s="167"/>
      <c r="R583" s="167"/>
      <c r="S583" s="167"/>
      <c r="T583" s="168"/>
      <c r="AT583" s="162" t="s">
        <v>221</v>
      </c>
      <c r="AU583" s="162" t="s">
        <v>82</v>
      </c>
      <c r="AV583" s="13" t="s">
        <v>82</v>
      </c>
      <c r="AW583" s="13" t="s">
        <v>33</v>
      </c>
      <c r="AX583" s="13" t="s">
        <v>80</v>
      </c>
      <c r="AY583" s="162" t="s">
        <v>144</v>
      </c>
    </row>
    <row r="584" spans="1:65" s="2" customFormat="1" ht="16.5" customHeight="1">
      <c r="A584" s="34"/>
      <c r="B584" s="140"/>
      <c r="C584" s="192" t="s">
        <v>1141</v>
      </c>
      <c r="D584" s="192" t="s">
        <v>280</v>
      </c>
      <c r="E584" s="193" t="s">
        <v>1142</v>
      </c>
      <c r="F584" s="194" t="s">
        <v>1143</v>
      </c>
      <c r="G584" s="195" t="s">
        <v>225</v>
      </c>
      <c r="H584" s="196">
        <v>10.626</v>
      </c>
      <c r="I584" s="197"/>
      <c r="J584" s="198">
        <f>ROUND(I584*H584,2)</f>
        <v>0</v>
      </c>
      <c r="K584" s="199"/>
      <c r="L584" s="200"/>
      <c r="M584" s="201" t="s">
        <v>3</v>
      </c>
      <c r="N584" s="202" t="s">
        <v>43</v>
      </c>
      <c r="O584" s="55"/>
      <c r="P584" s="151">
        <f>O584*H584</f>
        <v>0</v>
      </c>
      <c r="Q584" s="151">
        <v>0.55</v>
      </c>
      <c r="R584" s="151">
        <f>Q584*H584</f>
        <v>5.8443000000000005</v>
      </c>
      <c r="S584" s="151">
        <v>0</v>
      </c>
      <c r="T584" s="152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53" t="s">
        <v>412</v>
      </c>
      <c r="AT584" s="153" t="s">
        <v>280</v>
      </c>
      <c r="AU584" s="153" t="s">
        <v>82</v>
      </c>
      <c r="AY584" s="19" t="s">
        <v>144</v>
      </c>
      <c r="BE584" s="154">
        <f>IF(N584="základní",J584,0)</f>
        <v>0</v>
      </c>
      <c r="BF584" s="154">
        <f>IF(N584="snížená",J584,0)</f>
        <v>0</v>
      </c>
      <c r="BG584" s="154">
        <f>IF(N584="zákl. přenesená",J584,0)</f>
        <v>0</v>
      </c>
      <c r="BH584" s="154">
        <f>IF(N584="sníž. přenesená",J584,0)</f>
        <v>0</v>
      </c>
      <c r="BI584" s="154">
        <f>IF(N584="nulová",J584,0)</f>
        <v>0</v>
      </c>
      <c r="BJ584" s="19" t="s">
        <v>80</v>
      </c>
      <c r="BK584" s="154">
        <f>ROUND(I584*H584,2)</f>
        <v>0</v>
      </c>
      <c r="BL584" s="19" t="s">
        <v>313</v>
      </c>
      <c r="BM584" s="153" t="s">
        <v>1144</v>
      </c>
    </row>
    <row r="585" spans="2:51" s="13" customFormat="1" ht="12">
      <c r="B585" s="160"/>
      <c r="D585" s="161" t="s">
        <v>221</v>
      </c>
      <c r="E585" s="162" t="s">
        <v>3</v>
      </c>
      <c r="F585" s="163" t="s">
        <v>1145</v>
      </c>
      <c r="H585" s="164">
        <v>10.626</v>
      </c>
      <c r="I585" s="165"/>
      <c r="L585" s="160"/>
      <c r="M585" s="166"/>
      <c r="N585" s="167"/>
      <c r="O585" s="167"/>
      <c r="P585" s="167"/>
      <c r="Q585" s="167"/>
      <c r="R585" s="167"/>
      <c r="S585" s="167"/>
      <c r="T585" s="168"/>
      <c r="AT585" s="162" t="s">
        <v>221</v>
      </c>
      <c r="AU585" s="162" t="s">
        <v>82</v>
      </c>
      <c r="AV585" s="13" t="s">
        <v>82</v>
      </c>
      <c r="AW585" s="13" t="s">
        <v>33</v>
      </c>
      <c r="AX585" s="13" t="s">
        <v>80</v>
      </c>
      <c r="AY585" s="162" t="s">
        <v>144</v>
      </c>
    </row>
    <row r="586" spans="1:65" s="2" customFormat="1" ht="21.75" customHeight="1">
      <c r="A586" s="34"/>
      <c r="B586" s="140"/>
      <c r="C586" s="141" t="s">
        <v>1146</v>
      </c>
      <c r="D586" s="141" t="s">
        <v>147</v>
      </c>
      <c r="E586" s="142" t="s">
        <v>1147</v>
      </c>
      <c r="F586" s="143" t="s">
        <v>1148</v>
      </c>
      <c r="G586" s="144" t="s">
        <v>219</v>
      </c>
      <c r="H586" s="145">
        <v>70.168</v>
      </c>
      <c r="I586" s="146"/>
      <c r="J586" s="147">
        <f>ROUND(I586*H586,2)</f>
        <v>0</v>
      </c>
      <c r="K586" s="148"/>
      <c r="L586" s="35"/>
      <c r="M586" s="149" t="s">
        <v>3</v>
      </c>
      <c r="N586" s="150" t="s">
        <v>43</v>
      </c>
      <c r="O586" s="55"/>
      <c r="P586" s="151">
        <f>O586*H586</f>
        <v>0</v>
      </c>
      <c r="Q586" s="151">
        <v>0</v>
      </c>
      <c r="R586" s="151">
        <f>Q586*H586</f>
        <v>0</v>
      </c>
      <c r="S586" s="151">
        <v>0</v>
      </c>
      <c r="T586" s="152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53" t="s">
        <v>313</v>
      </c>
      <c r="AT586" s="153" t="s">
        <v>147</v>
      </c>
      <c r="AU586" s="153" t="s">
        <v>82</v>
      </c>
      <c r="AY586" s="19" t="s">
        <v>144</v>
      </c>
      <c r="BE586" s="154">
        <f>IF(N586="základní",J586,0)</f>
        <v>0</v>
      </c>
      <c r="BF586" s="154">
        <f>IF(N586="snížená",J586,0)</f>
        <v>0</v>
      </c>
      <c r="BG586" s="154">
        <f>IF(N586="zákl. přenesená",J586,0)</f>
        <v>0</v>
      </c>
      <c r="BH586" s="154">
        <f>IF(N586="sníž. přenesená",J586,0)</f>
        <v>0</v>
      </c>
      <c r="BI586" s="154">
        <f>IF(N586="nulová",J586,0)</f>
        <v>0</v>
      </c>
      <c r="BJ586" s="19" t="s">
        <v>80</v>
      </c>
      <c r="BK586" s="154">
        <f>ROUND(I586*H586,2)</f>
        <v>0</v>
      </c>
      <c r="BL586" s="19" t="s">
        <v>313</v>
      </c>
      <c r="BM586" s="153" t="s">
        <v>1149</v>
      </c>
    </row>
    <row r="587" spans="2:51" s="13" customFormat="1" ht="12">
      <c r="B587" s="160"/>
      <c r="D587" s="161" t="s">
        <v>221</v>
      </c>
      <c r="E587" s="162" t="s">
        <v>3</v>
      </c>
      <c r="F587" s="163" t="s">
        <v>1150</v>
      </c>
      <c r="H587" s="164">
        <v>52.87</v>
      </c>
      <c r="I587" s="165"/>
      <c r="L587" s="160"/>
      <c r="M587" s="166"/>
      <c r="N587" s="167"/>
      <c r="O587" s="167"/>
      <c r="P587" s="167"/>
      <c r="Q587" s="167"/>
      <c r="R587" s="167"/>
      <c r="S587" s="167"/>
      <c r="T587" s="168"/>
      <c r="AT587" s="162" t="s">
        <v>221</v>
      </c>
      <c r="AU587" s="162" t="s">
        <v>82</v>
      </c>
      <c r="AV587" s="13" t="s">
        <v>82</v>
      </c>
      <c r="AW587" s="13" t="s">
        <v>33</v>
      </c>
      <c r="AX587" s="13" t="s">
        <v>72</v>
      </c>
      <c r="AY587" s="162" t="s">
        <v>144</v>
      </c>
    </row>
    <row r="588" spans="2:51" s="13" customFormat="1" ht="12">
      <c r="B588" s="160"/>
      <c r="D588" s="161" t="s">
        <v>221</v>
      </c>
      <c r="E588" s="162" t="s">
        <v>3</v>
      </c>
      <c r="F588" s="163" t="s">
        <v>1151</v>
      </c>
      <c r="H588" s="164">
        <v>17.298</v>
      </c>
      <c r="I588" s="165"/>
      <c r="L588" s="160"/>
      <c r="M588" s="166"/>
      <c r="N588" s="167"/>
      <c r="O588" s="167"/>
      <c r="P588" s="167"/>
      <c r="Q588" s="167"/>
      <c r="R588" s="167"/>
      <c r="S588" s="167"/>
      <c r="T588" s="168"/>
      <c r="AT588" s="162" t="s">
        <v>221</v>
      </c>
      <c r="AU588" s="162" t="s">
        <v>82</v>
      </c>
      <c r="AV588" s="13" t="s">
        <v>82</v>
      </c>
      <c r="AW588" s="13" t="s">
        <v>33</v>
      </c>
      <c r="AX588" s="13" t="s">
        <v>72</v>
      </c>
      <c r="AY588" s="162" t="s">
        <v>144</v>
      </c>
    </row>
    <row r="589" spans="2:51" s="14" customFormat="1" ht="12">
      <c r="B589" s="169"/>
      <c r="D589" s="161" t="s">
        <v>221</v>
      </c>
      <c r="E589" s="170" t="s">
        <v>3</v>
      </c>
      <c r="F589" s="171" t="s">
        <v>234</v>
      </c>
      <c r="H589" s="172">
        <v>70.16799999999999</v>
      </c>
      <c r="I589" s="173"/>
      <c r="L589" s="169"/>
      <c r="M589" s="174"/>
      <c r="N589" s="175"/>
      <c r="O589" s="175"/>
      <c r="P589" s="175"/>
      <c r="Q589" s="175"/>
      <c r="R589" s="175"/>
      <c r="S589" s="175"/>
      <c r="T589" s="176"/>
      <c r="AT589" s="170" t="s">
        <v>221</v>
      </c>
      <c r="AU589" s="170" t="s">
        <v>82</v>
      </c>
      <c r="AV589" s="14" t="s">
        <v>160</v>
      </c>
      <c r="AW589" s="14" t="s">
        <v>33</v>
      </c>
      <c r="AX589" s="14" t="s">
        <v>80</v>
      </c>
      <c r="AY589" s="170" t="s">
        <v>144</v>
      </c>
    </row>
    <row r="590" spans="1:65" s="2" customFormat="1" ht="16.5" customHeight="1">
      <c r="A590" s="34"/>
      <c r="B590" s="140"/>
      <c r="C590" s="192" t="s">
        <v>1152</v>
      </c>
      <c r="D590" s="192" t="s">
        <v>280</v>
      </c>
      <c r="E590" s="193" t="s">
        <v>1153</v>
      </c>
      <c r="F590" s="194" t="s">
        <v>1154</v>
      </c>
      <c r="G590" s="195" t="s">
        <v>219</v>
      </c>
      <c r="H590" s="196">
        <v>77.185</v>
      </c>
      <c r="I590" s="197"/>
      <c r="J590" s="198">
        <f>ROUND(I590*H590,2)</f>
        <v>0</v>
      </c>
      <c r="K590" s="199"/>
      <c r="L590" s="200"/>
      <c r="M590" s="201" t="s">
        <v>3</v>
      </c>
      <c r="N590" s="202" t="s">
        <v>43</v>
      </c>
      <c r="O590" s="55"/>
      <c r="P590" s="151">
        <f>O590*H590</f>
        <v>0</v>
      </c>
      <c r="Q590" s="151">
        <v>0.00735</v>
      </c>
      <c r="R590" s="151">
        <f>Q590*H590</f>
        <v>0.56730975</v>
      </c>
      <c r="S590" s="151">
        <v>0</v>
      </c>
      <c r="T590" s="152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53" t="s">
        <v>412</v>
      </c>
      <c r="AT590" s="153" t="s">
        <v>280</v>
      </c>
      <c r="AU590" s="153" t="s">
        <v>82</v>
      </c>
      <c r="AY590" s="19" t="s">
        <v>144</v>
      </c>
      <c r="BE590" s="154">
        <f>IF(N590="základní",J590,0)</f>
        <v>0</v>
      </c>
      <c r="BF590" s="154">
        <f>IF(N590="snížená",J590,0)</f>
        <v>0</v>
      </c>
      <c r="BG590" s="154">
        <f>IF(N590="zákl. přenesená",J590,0)</f>
        <v>0</v>
      </c>
      <c r="BH590" s="154">
        <f>IF(N590="sníž. přenesená",J590,0)</f>
        <v>0</v>
      </c>
      <c r="BI590" s="154">
        <f>IF(N590="nulová",J590,0)</f>
        <v>0</v>
      </c>
      <c r="BJ590" s="19" t="s">
        <v>80</v>
      </c>
      <c r="BK590" s="154">
        <f>ROUND(I590*H590,2)</f>
        <v>0</v>
      </c>
      <c r="BL590" s="19" t="s">
        <v>313</v>
      </c>
      <c r="BM590" s="153" t="s">
        <v>1155</v>
      </c>
    </row>
    <row r="591" spans="2:51" s="13" customFormat="1" ht="12">
      <c r="B591" s="160"/>
      <c r="D591" s="161" t="s">
        <v>221</v>
      </c>
      <c r="F591" s="163" t="s">
        <v>1156</v>
      </c>
      <c r="H591" s="164">
        <v>77.185</v>
      </c>
      <c r="I591" s="165"/>
      <c r="L591" s="160"/>
      <c r="M591" s="166"/>
      <c r="N591" s="167"/>
      <c r="O591" s="167"/>
      <c r="P591" s="167"/>
      <c r="Q591" s="167"/>
      <c r="R591" s="167"/>
      <c r="S591" s="167"/>
      <c r="T591" s="168"/>
      <c r="AT591" s="162" t="s">
        <v>221</v>
      </c>
      <c r="AU591" s="162" t="s">
        <v>82</v>
      </c>
      <c r="AV591" s="13" t="s">
        <v>82</v>
      </c>
      <c r="AW591" s="13" t="s">
        <v>4</v>
      </c>
      <c r="AX591" s="13" t="s">
        <v>80</v>
      </c>
      <c r="AY591" s="162" t="s">
        <v>144</v>
      </c>
    </row>
    <row r="592" spans="1:65" s="2" customFormat="1" ht="16.5" customHeight="1">
      <c r="A592" s="34"/>
      <c r="B592" s="140"/>
      <c r="C592" s="141" t="s">
        <v>1157</v>
      </c>
      <c r="D592" s="141" t="s">
        <v>147</v>
      </c>
      <c r="E592" s="142" t="s">
        <v>1158</v>
      </c>
      <c r="F592" s="143" t="s">
        <v>1159</v>
      </c>
      <c r="G592" s="144" t="s">
        <v>225</v>
      </c>
      <c r="H592" s="145">
        <v>37.578</v>
      </c>
      <c r="I592" s="146"/>
      <c r="J592" s="147">
        <f>ROUND(I592*H592,2)</f>
        <v>0</v>
      </c>
      <c r="K592" s="148"/>
      <c r="L592" s="35"/>
      <c r="M592" s="149" t="s">
        <v>3</v>
      </c>
      <c r="N592" s="150" t="s">
        <v>43</v>
      </c>
      <c r="O592" s="55"/>
      <c r="P592" s="151">
        <f>O592*H592</f>
        <v>0</v>
      </c>
      <c r="Q592" s="151">
        <v>0.00281</v>
      </c>
      <c r="R592" s="151">
        <f>Q592*H592</f>
        <v>0.10559418000000001</v>
      </c>
      <c r="S592" s="151">
        <v>0</v>
      </c>
      <c r="T592" s="152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53" t="s">
        <v>313</v>
      </c>
      <c r="AT592" s="153" t="s">
        <v>147</v>
      </c>
      <c r="AU592" s="153" t="s">
        <v>82</v>
      </c>
      <c r="AY592" s="19" t="s">
        <v>144</v>
      </c>
      <c r="BE592" s="154">
        <f>IF(N592="základní",J592,0)</f>
        <v>0</v>
      </c>
      <c r="BF592" s="154">
        <f>IF(N592="snížená",J592,0)</f>
        <v>0</v>
      </c>
      <c r="BG592" s="154">
        <f>IF(N592="zákl. přenesená",J592,0)</f>
        <v>0</v>
      </c>
      <c r="BH592" s="154">
        <f>IF(N592="sníž. přenesená",J592,0)</f>
        <v>0</v>
      </c>
      <c r="BI592" s="154">
        <f>IF(N592="nulová",J592,0)</f>
        <v>0</v>
      </c>
      <c r="BJ592" s="19" t="s">
        <v>80</v>
      </c>
      <c r="BK592" s="154">
        <f>ROUND(I592*H592,2)</f>
        <v>0</v>
      </c>
      <c r="BL592" s="19" t="s">
        <v>313</v>
      </c>
      <c r="BM592" s="153" t="s">
        <v>1160</v>
      </c>
    </row>
    <row r="593" spans="2:51" s="13" customFormat="1" ht="12">
      <c r="B593" s="160"/>
      <c r="D593" s="161" t="s">
        <v>221</v>
      </c>
      <c r="E593" s="162" t="s">
        <v>3</v>
      </c>
      <c r="F593" s="163" t="s">
        <v>1161</v>
      </c>
      <c r="H593" s="164">
        <v>37.578</v>
      </c>
      <c r="I593" s="165"/>
      <c r="L593" s="160"/>
      <c r="M593" s="166"/>
      <c r="N593" s="167"/>
      <c r="O593" s="167"/>
      <c r="P593" s="167"/>
      <c r="Q593" s="167"/>
      <c r="R593" s="167"/>
      <c r="S593" s="167"/>
      <c r="T593" s="168"/>
      <c r="AT593" s="162" t="s">
        <v>221</v>
      </c>
      <c r="AU593" s="162" t="s">
        <v>82</v>
      </c>
      <c r="AV593" s="13" t="s">
        <v>82</v>
      </c>
      <c r="AW593" s="13" t="s">
        <v>33</v>
      </c>
      <c r="AX593" s="13" t="s">
        <v>80</v>
      </c>
      <c r="AY593" s="162" t="s">
        <v>144</v>
      </c>
    </row>
    <row r="594" spans="1:65" s="2" customFormat="1" ht="21.75" customHeight="1">
      <c r="A594" s="34"/>
      <c r="B594" s="140"/>
      <c r="C594" s="141" t="s">
        <v>1162</v>
      </c>
      <c r="D594" s="141" t="s">
        <v>147</v>
      </c>
      <c r="E594" s="142" t="s">
        <v>1163</v>
      </c>
      <c r="F594" s="143" t="s">
        <v>1164</v>
      </c>
      <c r="G594" s="144" t="s">
        <v>926</v>
      </c>
      <c r="H594" s="203"/>
      <c r="I594" s="146"/>
      <c r="J594" s="147">
        <f>ROUND(I594*H594,2)</f>
        <v>0</v>
      </c>
      <c r="K594" s="148"/>
      <c r="L594" s="35"/>
      <c r="M594" s="149" t="s">
        <v>3</v>
      </c>
      <c r="N594" s="150" t="s">
        <v>43</v>
      </c>
      <c r="O594" s="55"/>
      <c r="P594" s="151">
        <f>O594*H594</f>
        <v>0</v>
      </c>
      <c r="Q594" s="151">
        <v>0</v>
      </c>
      <c r="R594" s="151">
        <f>Q594*H594</f>
        <v>0</v>
      </c>
      <c r="S594" s="151">
        <v>0</v>
      </c>
      <c r="T594" s="152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53" t="s">
        <v>313</v>
      </c>
      <c r="AT594" s="153" t="s">
        <v>147</v>
      </c>
      <c r="AU594" s="153" t="s">
        <v>82</v>
      </c>
      <c r="AY594" s="19" t="s">
        <v>144</v>
      </c>
      <c r="BE594" s="154">
        <f>IF(N594="základní",J594,0)</f>
        <v>0</v>
      </c>
      <c r="BF594" s="154">
        <f>IF(N594="snížená",J594,0)</f>
        <v>0</v>
      </c>
      <c r="BG594" s="154">
        <f>IF(N594="zákl. přenesená",J594,0)</f>
        <v>0</v>
      </c>
      <c r="BH594" s="154">
        <f>IF(N594="sníž. přenesená",J594,0)</f>
        <v>0</v>
      </c>
      <c r="BI594" s="154">
        <f>IF(N594="nulová",J594,0)</f>
        <v>0</v>
      </c>
      <c r="BJ594" s="19" t="s">
        <v>80</v>
      </c>
      <c r="BK594" s="154">
        <f>ROUND(I594*H594,2)</f>
        <v>0</v>
      </c>
      <c r="BL594" s="19" t="s">
        <v>313</v>
      </c>
      <c r="BM594" s="153" t="s">
        <v>1165</v>
      </c>
    </row>
    <row r="595" spans="2:63" s="12" customFormat="1" ht="22.9" customHeight="1">
      <c r="B595" s="127"/>
      <c r="D595" s="128" t="s">
        <v>71</v>
      </c>
      <c r="E595" s="138" t="s">
        <v>1166</v>
      </c>
      <c r="F595" s="138" t="s">
        <v>1167</v>
      </c>
      <c r="I595" s="130"/>
      <c r="J595" s="139">
        <f>BK595</f>
        <v>0</v>
      </c>
      <c r="L595" s="127"/>
      <c r="M595" s="132"/>
      <c r="N595" s="133"/>
      <c r="O595" s="133"/>
      <c r="P595" s="134">
        <f>SUM(P596:P607)</f>
        <v>0</v>
      </c>
      <c r="Q595" s="133"/>
      <c r="R595" s="134">
        <f>SUM(R596:R607)</f>
        <v>0.2411565</v>
      </c>
      <c r="S595" s="133"/>
      <c r="T595" s="135">
        <f>SUM(T596:T607)</f>
        <v>0</v>
      </c>
      <c r="AR595" s="128" t="s">
        <v>82</v>
      </c>
      <c r="AT595" s="136" t="s">
        <v>71</v>
      </c>
      <c r="AU595" s="136" t="s">
        <v>80</v>
      </c>
      <c r="AY595" s="128" t="s">
        <v>144</v>
      </c>
      <c r="BK595" s="137">
        <f>SUM(BK596:BK607)</f>
        <v>0</v>
      </c>
    </row>
    <row r="596" spans="1:65" s="2" customFormat="1" ht="21.75" customHeight="1">
      <c r="A596" s="34"/>
      <c r="B596" s="140"/>
      <c r="C596" s="141" t="s">
        <v>1168</v>
      </c>
      <c r="D596" s="141" t="s">
        <v>147</v>
      </c>
      <c r="E596" s="142" t="s">
        <v>1169</v>
      </c>
      <c r="F596" s="143" t="s">
        <v>1170</v>
      </c>
      <c r="G596" s="144" t="s">
        <v>219</v>
      </c>
      <c r="H596" s="145">
        <v>9.25</v>
      </c>
      <c r="I596" s="146"/>
      <c r="J596" s="147">
        <f>ROUND(I596*H596,2)</f>
        <v>0</v>
      </c>
      <c r="K596" s="148"/>
      <c r="L596" s="35"/>
      <c r="M596" s="149" t="s">
        <v>3</v>
      </c>
      <c r="N596" s="150" t="s">
        <v>43</v>
      </c>
      <c r="O596" s="55"/>
      <c r="P596" s="151">
        <f>O596*H596</f>
        <v>0</v>
      </c>
      <c r="Q596" s="151">
        <v>0.01259</v>
      </c>
      <c r="R596" s="151">
        <f>Q596*H596</f>
        <v>0.1164575</v>
      </c>
      <c r="S596" s="151">
        <v>0</v>
      </c>
      <c r="T596" s="152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3" t="s">
        <v>313</v>
      </c>
      <c r="AT596" s="153" t="s">
        <v>147</v>
      </c>
      <c r="AU596" s="153" t="s">
        <v>82</v>
      </c>
      <c r="AY596" s="19" t="s">
        <v>144</v>
      </c>
      <c r="BE596" s="154">
        <f>IF(N596="základní",J596,0)</f>
        <v>0</v>
      </c>
      <c r="BF596" s="154">
        <f>IF(N596="snížená",J596,0)</f>
        <v>0</v>
      </c>
      <c r="BG596" s="154">
        <f>IF(N596="zákl. přenesená",J596,0)</f>
        <v>0</v>
      </c>
      <c r="BH596" s="154">
        <f>IF(N596="sníž. přenesená",J596,0)</f>
        <v>0</v>
      </c>
      <c r="BI596" s="154">
        <f>IF(N596="nulová",J596,0)</f>
        <v>0</v>
      </c>
      <c r="BJ596" s="19" t="s">
        <v>80</v>
      </c>
      <c r="BK596" s="154">
        <f>ROUND(I596*H596,2)</f>
        <v>0</v>
      </c>
      <c r="BL596" s="19" t="s">
        <v>313</v>
      </c>
      <c r="BM596" s="153" t="s">
        <v>1171</v>
      </c>
    </row>
    <row r="597" spans="2:51" s="13" customFormat="1" ht="12">
      <c r="B597" s="160"/>
      <c r="D597" s="161" t="s">
        <v>221</v>
      </c>
      <c r="E597" s="162" t="s">
        <v>3</v>
      </c>
      <c r="F597" s="163" t="s">
        <v>1172</v>
      </c>
      <c r="H597" s="164">
        <v>9.25</v>
      </c>
      <c r="I597" s="165"/>
      <c r="L597" s="160"/>
      <c r="M597" s="166"/>
      <c r="N597" s="167"/>
      <c r="O597" s="167"/>
      <c r="P597" s="167"/>
      <c r="Q597" s="167"/>
      <c r="R597" s="167"/>
      <c r="S597" s="167"/>
      <c r="T597" s="168"/>
      <c r="AT597" s="162" t="s">
        <v>221</v>
      </c>
      <c r="AU597" s="162" t="s">
        <v>82</v>
      </c>
      <c r="AV597" s="13" t="s">
        <v>82</v>
      </c>
      <c r="AW597" s="13" t="s">
        <v>33</v>
      </c>
      <c r="AX597" s="13" t="s">
        <v>80</v>
      </c>
      <c r="AY597" s="162" t="s">
        <v>144</v>
      </c>
    </row>
    <row r="598" spans="1:65" s="2" customFormat="1" ht="21.75" customHeight="1">
      <c r="A598" s="34"/>
      <c r="B598" s="140"/>
      <c r="C598" s="141" t="s">
        <v>1173</v>
      </c>
      <c r="D598" s="141" t="s">
        <v>147</v>
      </c>
      <c r="E598" s="142" t="s">
        <v>1174</v>
      </c>
      <c r="F598" s="143" t="s">
        <v>1175</v>
      </c>
      <c r="G598" s="144" t="s">
        <v>219</v>
      </c>
      <c r="H598" s="145">
        <v>9.25</v>
      </c>
      <c r="I598" s="146"/>
      <c r="J598" s="147">
        <f>ROUND(I598*H598,2)</f>
        <v>0</v>
      </c>
      <c r="K598" s="148"/>
      <c r="L598" s="35"/>
      <c r="M598" s="149" t="s">
        <v>3</v>
      </c>
      <c r="N598" s="150" t="s">
        <v>43</v>
      </c>
      <c r="O598" s="55"/>
      <c r="P598" s="151">
        <f>O598*H598</f>
        <v>0</v>
      </c>
      <c r="Q598" s="151">
        <v>0.0001</v>
      </c>
      <c r="R598" s="151">
        <f>Q598*H598</f>
        <v>0.000925</v>
      </c>
      <c r="S598" s="151">
        <v>0</v>
      </c>
      <c r="T598" s="152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153" t="s">
        <v>313</v>
      </c>
      <c r="AT598" s="153" t="s">
        <v>147</v>
      </c>
      <c r="AU598" s="153" t="s">
        <v>82</v>
      </c>
      <c r="AY598" s="19" t="s">
        <v>144</v>
      </c>
      <c r="BE598" s="154">
        <f>IF(N598="základní",J598,0)</f>
        <v>0</v>
      </c>
      <c r="BF598" s="154">
        <f>IF(N598="snížená",J598,0)</f>
        <v>0</v>
      </c>
      <c r="BG598" s="154">
        <f>IF(N598="zákl. přenesená",J598,0)</f>
        <v>0</v>
      </c>
      <c r="BH598" s="154">
        <f>IF(N598="sníž. přenesená",J598,0)</f>
        <v>0</v>
      </c>
      <c r="BI598" s="154">
        <f>IF(N598="nulová",J598,0)</f>
        <v>0</v>
      </c>
      <c r="BJ598" s="19" t="s">
        <v>80</v>
      </c>
      <c r="BK598" s="154">
        <f>ROUND(I598*H598,2)</f>
        <v>0</v>
      </c>
      <c r="BL598" s="19" t="s">
        <v>313</v>
      </c>
      <c r="BM598" s="153" t="s">
        <v>1176</v>
      </c>
    </row>
    <row r="599" spans="1:65" s="2" customFormat="1" ht="21.75" customHeight="1">
      <c r="A599" s="34"/>
      <c r="B599" s="140"/>
      <c r="C599" s="141" t="s">
        <v>1177</v>
      </c>
      <c r="D599" s="141" t="s">
        <v>147</v>
      </c>
      <c r="E599" s="142" t="s">
        <v>1178</v>
      </c>
      <c r="F599" s="143" t="s">
        <v>1179</v>
      </c>
      <c r="G599" s="144" t="s">
        <v>409</v>
      </c>
      <c r="H599" s="145">
        <v>12</v>
      </c>
      <c r="I599" s="146"/>
      <c r="J599" s="147">
        <f>ROUND(I599*H599,2)</f>
        <v>0</v>
      </c>
      <c r="K599" s="148"/>
      <c r="L599" s="35"/>
      <c r="M599" s="149" t="s">
        <v>3</v>
      </c>
      <c r="N599" s="150" t="s">
        <v>43</v>
      </c>
      <c r="O599" s="55"/>
      <c r="P599" s="151">
        <f>O599*H599</f>
        <v>0</v>
      </c>
      <c r="Q599" s="151">
        <v>0.00503</v>
      </c>
      <c r="R599" s="151">
        <f>Q599*H599</f>
        <v>0.06036</v>
      </c>
      <c r="S599" s="151">
        <v>0</v>
      </c>
      <c r="T599" s="152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53" t="s">
        <v>313</v>
      </c>
      <c r="AT599" s="153" t="s">
        <v>147</v>
      </c>
      <c r="AU599" s="153" t="s">
        <v>82</v>
      </c>
      <c r="AY599" s="19" t="s">
        <v>144</v>
      </c>
      <c r="BE599" s="154">
        <f>IF(N599="základní",J599,0)</f>
        <v>0</v>
      </c>
      <c r="BF599" s="154">
        <f>IF(N599="snížená",J599,0)</f>
        <v>0</v>
      </c>
      <c r="BG599" s="154">
        <f>IF(N599="zákl. přenesená",J599,0)</f>
        <v>0</v>
      </c>
      <c r="BH599" s="154">
        <f>IF(N599="sníž. přenesená",J599,0)</f>
        <v>0</v>
      </c>
      <c r="BI599" s="154">
        <f>IF(N599="nulová",J599,0)</f>
        <v>0</v>
      </c>
      <c r="BJ599" s="19" t="s">
        <v>80</v>
      </c>
      <c r="BK599" s="154">
        <f>ROUND(I599*H599,2)</f>
        <v>0</v>
      </c>
      <c r="BL599" s="19" t="s">
        <v>313</v>
      </c>
      <c r="BM599" s="153" t="s">
        <v>1180</v>
      </c>
    </row>
    <row r="600" spans="2:51" s="16" customFormat="1" ht="12">
      <c r="B600" s="185"/>
      <c r="D600" s="161" t="s">
        <v>221</v>
      </c>
      <c r="E600" s="186" t="s">
        <v>3</v>
      </c>
      <c r="F600" s="187" t="s">
        <v>1181</v>
      </c>
      <c r="H600" s="186" t="s">
        <v>3</v>
      </c>
      <c r="I600" s="188"/>
      <c r="L600" s="185"/>
      <c r="M600" s="189"/>
      <c r="N600" s="190"/>
      <c r="O600" s="190"/>
      <c r="P600" s="190"/>
      <c r="Q600" s="190"/>
      <c r="R600" s="190"/>
      <c r="S600" s="190"/>
      <c r="T600" s="191"/>
      <c r="AT600" s="186" t="s">
        <v>221</v>
      </c>
      <c r="AU600" s="186" t="s">
        <v>82</v>
      </c>
      <c r="AV600" s="16" t="s">
        <v>80</v>
      </c>
      <c r="AW600" s="16" t="s">
        <v>33</v>
      </c>
      <c r="AX600" s="16" t="s">
        <v>72</v>
      </c>
      <c r="AY600" s="186" t="s">
        <v>144</v>
      </c>
    </row>
    <row r="601" spans="2:51" s="13" customFormat="1" ht="12">
      <c r="B601" s="160"/>
      <c r="D601" s="161" t="s">
        <v>221</v>
      </c>
      <c r="E601" s="162" t="s">
        <v>3</v>
      </c>
      <c r="F601" s="163" t="s">
        <v>1182</v>
      </c>
      <c r="H601" s="164">
        <v>12</v>
      </c>
      <c r="I601" s="165"/>
      <c r="L601" s="160"/>
      <c r="M601" s="166"/>
      <c r="N601" s="167"/>
      <c r="O601" s="167"/>
      <c r="P601" s="167"/>
      <c r="Q601" s="167"/>
      <c r="R601" s="167"/>
      <c r="S601" s="167"/>
      <c r="T601" s="168"/>
      <c r="AT601" s="162" t="s">
        <v>221</v>
      </c>
      <c r="AU601" s="162" t="s">
        <v>82</v>
      </c>
      <c r="AV601" s="13" t="s">
        <v>82</v>
      </c>
      <c r="AW601" s="13" t="s">
        <v>33</v>
      </c>
      <c r="AX601" s="13" t="s">
        <v>80</v>
      </c>
      <c r="AY601" s="162" t="s">
        <v>144</v>
      </c>
    </row>
    <row r="602" spans="1:65" s="2" customFormat="1" ht="21.75" customHeight="1">
      <c r="A602" s="34"/>
      <c r="B602" s="140"/>
      <c r="C602" s="141" t="s">
        <v>1183</v>
      </c>
      <c r="D602" s="141" t="s">
        <v>147</v>
      </c>
      <c r="E602" s="142" t="s">
        <v>1184</v>
      </c>
      <c r="F602" s="143" t="s">
        <v>1185</v>
      </c>
      <c r="G602" s="144" t="s">
        <v>337</v>
      </c>
      <c r="H602" s="145">
        <v>3</v>
      </c>
      <c r="I602" s="146"/>
      <c r="J602" s="147">
        <f>ROUND(I602*H602,2)</f>
        <v>0</v>
      </c>
      <c r="K602" s="148"/>
      <c r="L602" s="35"/>
      <c r="M602" s="149" t="s">
        <v>3</v>
      </c>
      <c r="N602" s="150" t="s">
        <v>43</v>
      </c>
      <c r="O602" s="55"/>
      <c r="P602" s="151">
        <f>O602*H602</f>
        <v>0</v>
      </c>
      <c r="Q602" s="151">
        <v>3E-05</v>
      </c>
      <c r="R602" s="151">
        <f>Q602*H602</f>
        <v>9E-05</v>
      </c>
      <c r="S602" s="151">
        <v>0</v>
      </c>
      <c r="T602" s="152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53" t="s">
        <v>313</v>
      </c>
      <c r="AT602" s="153" t="s">
        <v>147</v>
      </c>
      <c r="AU602" s="153" t="s">
        <v>82</v>
      </c>
      <c r="AY602" s="19" t="s">
        <v>144</v>
      </c>
      <c r="BE602" s="154">
        <f>IF(N602="základní",J602,0)</f>
        <v>0</v>
      </c>
      <c r="BF602" s="154">
        <f>IF(N602="snížená",J602,0)</f>
        <v>0</v>
      </c>
      <c r="BG602" s="154">
        <f>IF(N602="zákl. přenesená",J602,0)</f>
        <v>0</v>
      </c>
      <c r="BH602" s="154">
        <f>IF(N602="sníž. přenesená",J602,0)</f>
        <v>0</v>
      </c>
      <c r="BI602" s="154">
        <f>IF(N602="nulová",J602,0)</f>
        <v>0</v>
      </c>
      <c r="BJ602" s="19" t="s">
        <v>80</v>
      </c>
      <c r="BK602" s="154">
        <f>ROUND(I602*H602,2)</f>
        <v>0</v>
      </c>
      <c r="BL602" s="19" t="s">
        <v>313</v>
      </c>
      <c r="BM602" s="153" t="s">
        <v>1186</v>
      </c>
    </row>
    <row r="603" spans="1:65" s="2" customFormat="1" ht="16.5" customHeight="1">
      <c r="A603" s="34"/>
      <c r="B603" s="140"/>
      <c r="C603" s="192" t="s">
        <v>1187</v>
      </c>
      <c r="D603" s="192" t="s">
        <v>280</v>
      </c>
      <c r="E603" s="193" t="s">
        <v>1188</v>
      </c>
      <c r="F603" s="194" t="s">
        <v>1189</v>
      </c>
      <c r="G603" s="195" t="s">
        <v>337</v>
      </c>
      <c r="H603" s="196">
        <v>3</v>
      </c>
      <c r="I603" s="197"/>
      <c r="J603" s="198">
        <f>ROUND(I603*H603,2)</f>
        <v>0</v>
      </c>
      <c r="K603" s="199"/>
      <c r="L603" s="200"/>
      <c r="M603" s="201" t="s">
        <v>3</v>
      </c>
      <c r="N603" s="202" t="s">
        <v>43</v>
      </c>
      <c r="O603" s="55"/>
      <c r="P603" s="151">
        <f>O603*H603</f>
        <v>0</v>
      </c>
      <c r="Q603" s="151">
        <v>0.0009</v>
      </c>
      <c r="R603" s="151">
        <f>Q603*H603</f>
        <v>0.0027</v>
      </c>
      <c r="S603" s="151">
        <v>0</v>
      </c>
      <c r="T603" s="152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3" t="s">
        <v>412</v>
      </c>
      <c r="AT603" s="153" t="s">
        <v>280</v>
      </c>
      <c r="AU603" s="153" t="s">
        <v>82</v>
      </c>
      <c r="AY603" s="19" t="s">
        <v>144</v>
      </c>
      <c r="BE603" s="154">
        <f>IF(N603="základní",J603,0)</f>
        <v>0</v>
      </c>
      <c r="BF603" s="154">
        <f>IF(N603="snížená",J603,0)</f>
        <v>0</v>
      </c>
      <c r="BG603" s="154">
        <f>IF(N603="zákl. přenesená",J603,0)</f>
        <v>0</v>
      </c>
      <c r="BH603" s="154">
        <f>IF(N603="sníž. přenesená",J603,0)</f>
        <v>0</v>
      </c>
      <c r="BI603" s="154">
        <f>IF(N603="nulová",J603,0)</f>
        <v>0</v>
      </c>
      <c r="BJ603" s="19" t="s">
        <v>80</v>
      </c>
      <c r="BK603" s="154">
        <f>ROUND(I603*H603,2)</f>
        <v>0</v>
      </c>
      <c r="BL603" s="19" t="s">
        <v>313</v>
      </c>
      <c r="BM603" s="153" t="s">
        <v>1190</v>
      </c>
    </row>
    <row r="604" spans="1:65" s="2" customFormat="1" ht="21.75" customHeight="1">
      <c r="A604" s="34"/>
      <c r="B604" s="140"/>
      <c r="C604" s="141" t="s">
        <v>1191</v>
      </c>
      <c r="D604" s="141" t="s">
        <v>147</v>
      </c>
      <c r="E604" s="142" t="s">
        <v>1192</v>
      </c>
      <c r="F604" s="143" t="s">
        <v>1193</v>
      </c>
      <c r="G604" s="144" t="s">
        <v>219</v>
      </c>
      <c r="H604" s="145">
        <v>2.04</v>
      </c>
      <c r="I604" s="146"/>
      <c r="J604" s="147">
        <f>ROUND(I604*H604,2)</f>
        <v>0</v>
      </c>
      <c r="K604" s="148"/>
      <c r="L604" s="35"/>
      <c r="M604" s="149" t="s">
        <v>3</v>
      </c>
      <c r="N604" s="150" t="s">
        <v>43</v>
      </c>
      <c r="O604" s="55"/>
      <c r="P604" s="151">
        <f>O604*H604</f>
        <v>0</v>
      </c>
      <c r="Q604" s="151">
        <v>0.0171</v>
      </c>
      <c r="R604" s="151">
        <f>Q604*H604</f>
        <v>0.034884000000000005</v>
      </c>
      <c r="S604" s="151">
        <v>0</v>
      </c>
      <c r="T604" s="152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53" t="s">
        <v>313</v>
      </c>
      <c r="AT604" s="153" t="s">
        <v>147</v>
      </c>
      <c r="AU604" s="153" t="s">
        <v>82</v>
      </c>
      <c r="AY604" s="19" t="s">
        <v>144</v>
      </c>
      <c r="BE604" s="154">
        <f>IF(N604="základní",J604,0)</f>
        <v>0</v>
      </c>
      <c r="BF604" s="154">
        <f>IF(N604="snížená",J604,0)</f>
        <v>0</v>
      </c>
      <c r="BG604" s="154">
        <f>IF(N604="zákl. přenesená",J604,0)</f>
        <v>0</v>
      </c>
      <c r="BH604" s="154">
        <f>IF(N604="sníž. přenesená",J604,0)</f>
        <v>0</v>
      </c>
      <c r="BI604" s="154">
        <f>IF(N604="nulová",J604,0)</f>
        <v>0</v>
      </c>
      <c r="BJ604" s="19" t="s">
        <v>80</v>
      </c>
      <c r="BK604" s="154">
        <f>ROUND(I604*H604,2)</f>
        <v>0</v>
      </c>
      <c r="BL604" s="19" t="s">
        <v>313</v>
      </c>
      <c r="BM604" s="153" t="s">
        <v>1194</v>
      </c>
    </row>
    <row r="605" spans="2:51" s="13" customFormat="1" ht="12">
      <c r="B605" s="160"/>
      <c r="D605" s="161" t="s">
        <v>221</v>
      </c>
      <c r="E605" s="162" t="s">
        <v>3</v>
      </c>
      <c r="F605" s="163" t="s">
        <v>1195</v>
      </c>
      <c r="H605" s="164">
        <v>2.04</v>
      </c>
      <c r="I605" s="165"/>
      <c r="L605" s="160"/>
      <c r="M605" s="166"/>
      <c r="N605" s="167"/>
      <c r="O605" s="167"/>
      <c r="P605" s="167"/>
      <c r="Q605" s="167"/>
      <c r="R605" s="167"/>
      <c r="S605" s="167"/>
      <c r="T605" s="168"/>
      <c r="AT605" s="162" t="s">
        <v>221</v>
      </c>
      <c r="AU605" s="162" t="s">
        <v>82</v>
      </c>
      <c r="AV605" s="13" t="s">
        <v>82</v>
      </c>
      <c r="AW605" s="13" t="s">
        <v>33</v>
      </c>
      <c r="AX605" s="13" t="s">
        <v>80</v>
      </c>
      <c r="AY605" s="162" t="s">
        <v>144</v>
      </c>
    </row>
    <row r="606" spans="1:65" s="2" customFormat="1" ht="33" customHeight="1">
      <c r="A606" s="34"/>
      <c r="B606" s="140"/>
      <c r="C606" s="141" t="s">
        <v>1196</v>
      </c>
      <c r="D606" s="141" t="s">
        <v>147</v>
      </c>
      <c r="E606" s="142" t="s">
        <v>1197</v>
      </c>
      <c r="F606" s="143" t="s">
        <v>1198</v>
      </c>
      <c r="G606" s="144" t="s">
        <v>337</v>
      </c>
      <c r="H606" s="145">
        <v>1</v>
      </c>
      <c r="I606" s="146"/>
      <c r="J606" s="147">
        <f>ROUND(I606*H606,2)</f>
        <v>0</v>
      </c>
      <c r="K606" s="148"/>
      <c r="L606" s="35"/>
      <c r="M606" s="149" t="s">
        <v>3</v>
      </c>
      <c r="N606" s="150" t="s">
        <v>43</v>
      </c>
      <c r="O606" s="55"/>
      <c r="P606" s="151">
        <f>O606*H606</f>
        <v>0</v>
      </c>
      <c r="Q606" s="151">
        <v>0.02574</v>
      </c>
      <c r="R606" s="151">
        <f>Q606*H606</f>
        <v>0.02574</v>
      </c>
      <c r="S606" s="151">
        <v>0</v>
      </c>
      <c r="T606" s="152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53" t="s">
        <v>313</v>
      </c>
      <c r="AT606" s="153" t="s">
        <v>147</v>
      </c>
      <c r="AU606" s="153" t="s">
        <v>82</v>
      </c>
      <c r="AY606" s="19" t="s">
        <v>144</v>
      </c>
      <c r="BE606" s="154">
        <f>IF(N606="základní",J606,0)</f>
        <v>0</v>
      </c>
      <c r="BF606" s="154">
        <f>IF(N606="snížená",J606,0)</f>
        <v>0</v>
      </c>
      <c r="BG606" s="154">
        <f>IF(N606="zákl. přenesená",J606,0)</f>
        <v>0</v>
      </c>
      <c r="BH606" s="154">
        <f>IF(N606="sníž. přenesená",J606,0)</f>
        <v>0</v>
      </c>
      <c r="BI606" s="154">
        <f>IF(N606="nulová",J606,0)</f>
        <v>0</v>
      </c>
      <c r="BJ606" s="19" t="s">
        <v>80</v>
      </c>
      <c r="BK606" s="154">
        <f>ROUND(I606*H606,2)</f>
        <v>0</v>
      </c>
      <c r="BL606" s="19" t="s">
        <v>313</v>
      </c>
      <c r="BM606" s="153" t="s">
        <v>1199</v>
      </c>
    </row>
    <row r="607" spans="1:65" s="2" customFormat="1" ht="21.75" customHeight="1">
      <c r="A607" s="34"/>
      <c r="B607" s="140"/>
      <c r="C607" s="141" t="s">
        <v>1200</v>
      </c>
      <c r="D607" s="141" t="s">
        <v>147</v>
      </c>
      <c r="E607" s="142" t="s">
        <v>1201</v>
      </c>
      <c r="F607" s="143" t="s">
        <v>1202</v>
      </c>
      <c r="G607" s="144" t="s">
        <v>926</v>
      </c>
      <c r="H607" s="203"/>
      <c r="I607" s="146"/>
      <c r="J607" s="147">
        <f>ROUND(I607*H607,2)</f>
        <v>0</v>
      </c>
      <c r="K607" s="148"/>
      <c r="L607" s="35"/>
      <c r="M607" s="149" t="s">
        <v>3</v>
      </c>
      <c r="N607" s="150" t="s">
        <v>43</v>
      </c>
      <c r="O607" s="55"/>
      <c r="P607" s="151">
        <f>O607*H607</f>
        <v>0</v>
      </c>
      <c r="Q607" s="151">
        <v>0</v>
      </c>
      <c r="R607" s="151">
        <f>Q607*H607</f>
        <v>0</v>
      </c>
      <c r="S607" s="151">
        <v>0</v>
      </c>
      <c r="T607" s="152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53" t="s">
        <v>313</v>
      </c>
      <c r="AT607" s="153" t="s">
        <v>147</v>
      </c>
      <c r="AU607" s="153" t="s">
        <v>82</v>
      </c>
      <c r="AY607" s="19" t="s">
        <v>144</v>
      </c>
      <c r="BE607" s="154">
        <f>IF(N607="základní",J607,0)</f>
        <v>0</v>
      </c>
      <c r="BF607" s="154">
        <f>IF(N607="snížená",J607,0)</f>
        <v>0</v>
      </c>
      <c r="BG607" s="154">
        <f>IF(N607="zákl. přenesená",J607,0)</f>
        <v>0</v>
      </c>
      <c r="BH607" s="154">
        <f>IF(N607="sníž. přenesená",J607,0)</f>
        <v>0</v>
      </c>
      <c r="BI607" s="154">
        <f>IF(N607="nulová",J607,0)</f>
        <v>0</v>
      </c>
      <c r="BJ607" s="19" t="s">
        <v>80</v>
      </c>
      <c r="BK607" s="154">
        <f>ROUND(I607*H607,2)</f>
        <v>0</v>
      </c>
      <c r="BL607" s="19" t="s">
        <v>313</v>
      </c>
      <c r="BM607" s="153" t="s">
        <v>1203</v>
      </c>
    </row>
    <row r="608" spans="2:63" s="12" customFormat="1" ht="22.9" customHeight="1">
      <c r="B608" s="127"/>
      <c r="D608" s="128" t="s">
        <v>71</v>
      </c>
      <c r="E608" s="138" t="s">
        <v>1204</v>
      </c>
      <c r="F608" s="138" t="s">
        <v>1205</v>
      </c>
      <c r="I608" s="130"/>
      <c r="J608" s="139">
        <f>BK608</f>
        <v>0</v>
      </c>
      <c r="L608" s="127"/>
      <c r="M608" s="132"/>
      <c r="N608" s="133"/>
      <c r="O608" s="133"/>
      <c r="P608" s="134">
        <f>SUM(P609:P620)</f>
        <v>0</v>
      </c>
      <c r="Q608" s="133"/>
      <c r="R608" s="134">
        <f>SUM(R609:R620)</f>
        <v>0.43133299999999997</v>
      </c>
      <c r="S608" s="133"/>
      <c r="T608" s="135">
        <f>SUM(T609:T620)</f>
        <v>0</v>
      </c>
      <c r="AR608" s="128" t="s">
        <v>82</v>
      </c>
      <c r="AT608" s="136" t="s">
        <v>71</v>
      </c>
      <c r="AU608" s="136" t="s">
        <v>80</v>
      </c>
      <c r="AY608" s="128" t="s">
        <v>144</v>
      </c>
      <c r="BK608" s="137">
        <f>SUM(BK609:BK620)</f>
        <v>0</v>
      </c>
    </row>
    <row r="609" spans="1:65" s="2" customFormat="1" ht="21.75" customHeight="1">
      <c r="A609" s="34"/>
      <c r="B609" s="140"/>
      <c r="C609" s="141" t="s">
        <v>1206</v>
      </c>
      <c r="D609" s="141" t="s">
        <v>147</v>
      </c>
      <c r="E609" s="142" t="s">
        <v>1207</v>
      </c>
      <c r="F609" s="143" t="s">
        <v>1208</v>
      </c>
      <c r="G609" s="144" t="s">
        <v>409</v>
      </c>
      <c r="H609" s="145">
        <v>9</v>
      </c>
      <c r="I609" s="146"/>
      <c r="J609" s="147">
        <f>ROUND(I609*H609,2)</f>
        <v>0</v>
      </c>
      <c r="K609" s="148"/>
      <c r="L609" s="35"/>
      <c r="M609" s="149" t="s">
        <v>3</v>
      </c>
      <c r="N609" s="150" t="s">
        <v>43</v>
      </c>
      <c r="O609" s="55"/>
      <c r="P609" s="151">
        <f>O609*H609</f>
        <v>0</v>
      </c>
      <c r="Q609" s="151">
        <v>0.00155</v>
      </c>
      <c r="R609" s="151">
        <f>Q609*H609</f>
        <v>0.013949999999999999</v>
      </c>
      <c r="S609" s="151">
        <v>0</v>
      </c>
      <c r="T609" s="152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3" t="s">
        <v>313</v>
      </c>
      <c r="AT609" s="153" t="s">
        <v>147</v>
      </c>
      <c r="AU609" s="153" t="s">
        <v>82</v>
      </c>
      <c r="AY609" s="19" t="s">
        <v>144</v>
      </c>
      <c r="BE609" s="154">
        <f>IF(N609="základní",J609,0)</f>
        <v>0</v>
      </c>
      <c r="BF609" s="154">
        <f>IF(N609="snížená",J609,0)</f>
        <v>0</v>
      </c>
      <c r="BG609" s="154">
        <f>IF(N609="zákl. přenesená",J609,0)</f>
        <v>0</v>
      </c>
      <c r="BH609" s="154">
        <f>IF(N609="sníž. přenesená",J609,0)</f>
        <v>0</v>
      </c>
      <c r="BI609" s="154">
        <f>IF(N609="nulová",J609,0)</f>
        <v>0</v>
      </c>
      <c r="BJ609" s="19" t="s">
        <v>80</v>
      </c>
      <c r="BK609" s="154">
        <f>ROUND(I609*H609,2)</f>
        <v>0</v>
      </c>
      <c r="BL609" s="19" t="s">
        <v>313</v>
      </c>
      <c r="BM609" s="153" t="s">
        <v>1209</v>
      </c>
    </row>
    <row r="610" spans="2:51" s="13" customFormat="1" ht="12">
      <c r="B610" s="160"/>
      <c r="D610" s="161" t="s">
        <v>221</v>
      </c>
      <c r="E610" s="162" t="s">
        <v>3</v>
      </c>
      <c r="F610" s="163" t="s">
        <v>1210</v>
      </c>
      <c r="H610" s="164">
        <v>9</v>
      </c>
      <c r="I610" s="165"/>
      <c r="L610" s="160"/>
      <c r="M610" s="166"/>
      <c r="N610" s="167"/>
      <c r="O610" s="167"/>
      <c r="P610" s="167"/>
      <c r="Q610" s="167"/>
      <c r="R610" s="167"/>
      <c r="S610" s="167"/>
      <c r="T610" s="168"/>
      <c r="AT610" s="162" t="s">
        <v>221</v>
      </c>
      <c r="AU610" s="162" t="s">
        <v>82</v>
      </c>
      <c r="AV610" s="13" t="s">
        <v>82</v>
      </c>
      <c r="AW610" s="13" t="s">
        <v>33</v>
      </c>
      <c r="AX610" s="13" t="s">
        <v>80</v>
      </c>
      <c r="AY610" s="162" t="s">
        <v>144</v>
      </c>
    </row>
    <row r="611" spans="1:65" s="2" customFormat="1" ht="21.75" customHeight="1">
      <c r="A611" s="34"/>
      <c r="B611" s="140"/>
      <c r="C611" s="141" t="s">
        <v>1211</v>
      </c>
      <c r="D611" s="141" t="s">
        <v>147</v>
      </c>
      <c r="E611" s="142" t="s">
        <v>1212</v>
      </c>
      <c r="F611" s="143" t="s">
        <v>1213</v>
      </c>
      <c r="G611" s="144" t="s">
        <v>409</v>
      </c>
      <c r="H611" s="145">
        <v>55.6</v>
      </c>
      <c r="I611" s="146"/>
      <c r="J611" s="147">
        <f>ROUND(I611*H611,2)</f>
        <v>0</v>
      </c>
      <c r="K611" s="148"/>
      <c r="L611" s="35"/>
      <c r="M611" s="149" t="s">
        <v>3</v>
      </c>
      <c r="N611" s="150" t="s">
        <v>43</v>
      </c>
      <c r="O611" s="55"/>
      <c r="P611" s="151">
        <f>O611*H611</f>
        <v>0</v>
      </c>
      <c r="Q611" s="151">
        <v>0.00185</v>
      </c>
      <c r="R611" s="151">
        <f>Q611*H611</f>
        <v>0.10286000000000001</v>
      </c>
      <c r="S611" s="151">
        <v>0</v>
      </c>
      <c r="T611" s="152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3" t="s">
        <v>313</v>
      </c>
      <c r="AT611" s="153" t="s">
        <v>147</v>
      </c>
      <c r="AU611" s="153" t="s">
        <v>82</v>
      </c>
      <c r="AY611" s="19" t="s">
        <v>144</v>
      </c>
      <c r="BE611" s="154">
        <f>IF(N611="základní",J611,0)</f>
        <v>0</v>
      </c>
      <c r="BF611" s="154">
        <f>IF(N611="snížená",J611,0)</f>
        <v>0</v>
      </c>
      <c r="BG611" s="154">
        <f>IF(N611="zákl. přenesená",J611,0)</f>
        <v>0</v>
      </c>
      <c r="BH611" s="154">
        <f>IF(N611="sníž. přenesená",J611,0)</f>
        <v>0</v>
      </c>
      <c r="BI611" s="154">
        <f>IF(N611="nulová",J611,0)</f>
        <v>0</v>
      </c>
      <c r="BJ611" s="19" t="s">
        <v>80</v>
      </c>
      <c r="BK611" s="154">
        <f>ROUND(I611*H611,2)</f>
        <v>0</v>
      </c>
      <c r="BL611" s="19" t="s">
        <v>313</v>
      </c>
      <c r="BM611" s="153" t="s">
        <v>1214</v>
      </c>
    </row>
    <row r="612" spans="1:65" s="2" customFormat="1" ht="21.75" customHeight="1">
      <c r="A612" s="34"/>
      <c r="B612" s="140"/>
      <c r="C612" s="141" t="s">
        <v>1215</v>
      </c>
      <c r="D612" s="141" t="s">
        <v>147</v>
      </c>
      <c r="E612" s="142" t="s">
        <v>1216</v>
      </c>
      <c r="F612" s="143" t="s">
        <v>1217</v>
      </c>
      <c r="G612" s="144" t="s">
        <v>409</v>
      </c>
      <c r="H612" s="145">
        <v>45.8</v>
      </c>
      <c r="I612" s="146"/>
      <c r="J612" s="147">
        <f>ROUND(I612*H612,2)</f>
        <v>0</v>
      </c>
      <c r="K612" s="148"/>
      <c r="L612" s="35"/>
      <c r="M612" s="149" t="s">
        <v>3</v>
      </c>
      <c r="N612" s="150" t="s">
        <v>43</v>
      </c>
      <c r="O612" s="55"/>
      <c r="P612" s="151">
        <f>O612*H612</f>
        <v>0</v>
      </c>
      <c r="Q612" s="151">
        <v>0.00358</v>
      </c>
      <c r="R612" s="151">
        <f>Q612*H612</f>
        <v>0.16396399999999997</v>
      </c>
      <c r="S612" s="151">
        <v>0</v>
      </c>
      <c r="T612" s="152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53" t="s">
        <v>313</v>
      </c>
      <c r="AT612" s="153" t="s">
        <v>147</v>
      </c>
      <c r="AU612" s="153" t="s">
        <v>82</v>
      </c>
      <c r="AY612" s="19" t="s">
        <v>144</v>
      </c>
      <c r="BE612" s="154">
        <f>IF(N612="základní",J612,0)</f>
        <v>0</v>
      </c>
      <c r="BF612" s="154">
        <f>IF(N612="snížená",J612,0)</f>
        <v>0</v>
      </c>
      <c r="BG612" s="154">
        <f>IF(N612="zákl. přenesená",J612,0)</f>
        <v>0</v>
      </c>
      <c r="BH612" s="154">
        <f>IF(N612="sníž. přenesená",J612,0)</f>
        <v>0</v>
      </c>
      <c r="BI612" s="154">
        <f>IF(N612="nulová",J612,0)</f>
        <v>0</v>
      </c>
      <c r="BJ612" s="19" t="s">
        <v>80</v>
      </c>
      <c r="BK612" s="154">
        <f>ROUND(I612*H612,2)</f>
        <v>0</v>
      </c>
      <c r="BL612" s="19" t="s">
        <v>313</v>
      </c>
      <c r="BM612" s="153" t="s">
        <v>1218</v>
      </c>
    </row>
    <row r="613" spans="2:51" s="13" customFormat="1" ht="12">
      <c r="B613" s="160"/>
      <c r="D613" s="161" t="s">
        <v>221</v>
      </c>
      <c r="E613" s="162" t="s">
        <v>3</v>
      </c>
      <c r="F613" s="163" t="s">
        <v>1219</v>
      </c>
      <c r="H613" s="164">
        <v>45.8</v>
      </c>
      <c r="I613" s="165"/>
      <c r="L613" s="160"/>
      <c r="M613" s="166"/>
      <c r="N613" s="167"/>
      <c r="O613" s="167"/>
      <c r="P613" s="167"/>
      <c r="Q613" s="167"/>
      <c r="R613" s="167"/>
      <c r="S613" s="167"/>
      <c r="T613" s="168"/>
      <c r="AT613" s="162" t="s">
        <v>221</v>
      </c>
      <c r="AU613" s="162" t="s">
        <v>82</v>
      </c>
      <c r="AV613" s="13" t="s">
        <v>82</v>
      </c>
      <c r="AW613" s="13" t="s">
        <v>33</v>
      </c>
      <c r="AX613" s="13" t="s">
        <v>80</v>
      </c>
      <c r="AY613" s="162" t="s">
        <v>144</v>
      </c>
    </row>
    <row r="614" spans="1:65" s="2" customFormat="1" ht="33" customHeight="1">
      <c r="A614" s="34"/>
      <c r="B614" s="140"/>
      <c r="C614" s="141" t="s">
        <v>1220</v>
      </c>
      <c r="D614" s="141" t="s">
        <v>147</v>
      </c>
      <c r="E614" s="142" t="s">
        <v>1221</v>
      </c>
      <c r="F614" s="143" t="s">
        <v>1222</v>
      </c>
      <c r="G614" s="144" t="s">
        <v>337</v>
      </c>
      <c r="H614" s="145">
        <v>66</v>
      </c>
      <c r="I614" s="146"/>
      <c r="J614" s="147">
        <f>ROUND(I614*H614,2)</f>
        <v>0</v>
      </c>
      <c r="K614" s="148"/>
      <c r="L614" s="35"/>
      <c r="M614" s="149" t="s">
        <v>3</v>
      </c>
      <c r="N614" s="150" t="s">
        <v>43</v>
      </c>
      <c r="O614" s="55"/>
      <c r="P614" s="151">
        <f>O614*H614</f>
        <v>0</v>
      </c>
      <c r="Q614" s="151">
        <v>0</v>
      </c>
      <c r="R614" s="151">
        <f>Q614*H614</f>
        <v>0</v>
      </c>
      <c r="S614" s="151">
        <v>0</v>
      </c>
      <c r="T614" s="152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3" t="s">
        <v>313</v>
      </c>
      <c r="AT614" s="153" t="s">
        <v>147</v>
      </c>
      <c r="AU614" s="153" t="s">
        <v>82</v>
      </c>
      <c r="AY614" s="19" t="s">
        <v>144</v>
      </c>
      <c r="BE614" s="154">
        <f>IF(N614="základní",J614,0)</f>
        <v>0</v>
      </c>
      <c r="BF614" s="154">
        <f>IF(N614="snížená",J614,0)</f>
        <v>0</v>
      </c>
      <c r="BG614" s="154">
        <f>IF(N614="zákl. přenesená",J614,0)</f>
        <v>0</v>
      </c>
      <c r="BH614" s="154">
        <f>IF(N614="sníž. přenesená",J614,0)</f>
        <v>0</v>
      </c>
      <c r="BI614" s="154">
        <f>IF(N614="nulová",J614,0)</f>
        <v>0</v>
      </c>
      <c r="BJ614" s="19" t="s">
        <v>80</v>
      </c>
      <c r="BK614" s="154">
        <f>ROUND(I614*H614,2)</f>
        <v>0</v>
      </c>
      <c r="BL614" s="19" t="s">
        <v>313</v>
      </c>
      <c r="BM614" s="153" t="s">
        <v>1223</v>
      </c>
    </row>
    <row r="615" spans="2:51" s="13" customFormat="1" ht="12">
      <c r="B615" s="160"/>
      <c r="D615" s="161" t="s">
        <v>221</v>
      </c>
      <c r="E615" s="162" t="s">
        <v>3</v>
      </c>
      <c r="F615" s="163" t="s">
        <v>1224</v>
      </c>
      <c r="H615" s="164">
        <v>66</v>
      </c>
      <c r="I615" s="165"/>
      <c r="L615" s="160"/>
      <c r="M615" s="166"/>
      <c r="N615" s="167"/>
      <c r="O615" s="167"/>
      <c r="P615" s="167"/>
      <c r="Q615" s="167"/>
      <c r="R615" s="167"/>
      <c r="S615" s="167"/>
      <c r="T615" s="168"/>
      <c r="AT615" s="162" t="s">
        <v>221</v>
      </c>
      <c r="AU615" s="162" t="s">
        <v>82</v>
      </c>
      <c r="AV615" s="13" t="s">
        <v>82</v>
      </c>
      <c r="AW615" s="13" t="s">
        <v>33</v>
      </c>
      <c r="AX615" s="13" t="s">
        <v>80</v>
      </c>
      <c r="AY615" s="162" t="s">
        <v>144</v>
      </c>
    </row>
    <row r="616" spans="1:65" s="2" customFormat="1" ht="21.75" customHeight="1">
      <c r="A616" s="34"/>
      <c r="B616" s="140"/>
      <c r="C616" s="141" t="s">
        <v>1225</v>
      </c>
      <c r="D616" s="141" t="s">
        <v>147</v>
      </c>
      <c r="E616" s="142" t="s">
        <v>1226</v>
      </c>
      <c r="F616" s="143" t="s">
        <v>1227</v>
      </c>
      <c r="G616" s="144" t="s">
        <v>409</v>
      </c>
      <c r="H616" s="145">
        <v>55.6</v>
      </c>
      <c r="I616" s="146"/>
      <c r="J616" s="147">
        <f>ROUND(I616*H616,2)</f>
        <v>0</v>
      </c>
      <c r="K616" s="148"/>
      <c r="L616" s="35"/>
      <c r="M616" s="149" t="s">
        <v>3</v>
      </c>
      <c r="N616" s="150" t="s">
        <v>43</v>
      </c>
      <c r="O616" s="55"/>
      <c r="P616" s="151">
        <f>O616*H616</f>
        <v>0</v>
      </c>
      <c r="Q616" s="151">
        <v>0.00169</v>
      </c>
      <c r="R616" s="151">
        <f>Q616*H616</f>
        <v>0.093964</v>
      </c>
      <c r="S616" s="151">
        <v>0</v>
      </c>
      <c r="T616" s="152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53" t="s">
        <v>313</v>
      </c>
      <c r="AT616" s="153" t="s">
        <v>147</v>
      </c>
      <c r="AU616" s="153" t="s">
        <v>82</v>
      </c>
      <c r="AY616" s="19" t="s">
        <v>144</v>
      </c>
      <c r="BE616" s="154">
        <f>IF(N616="základní",J616,0)</f>
        <v>0</v>
      </c>
      <c r="BF616" s="154">
        <f>IF(N616="snížená",J616,0)</f>
        <v>0</v>
      </c>
      <c r="BG616" s="154">
        <f>IF(N616="zákl. přenesená",J616,0)</f>
        <v>0</v>
      </c>
      <c r="BH616" s="154">
        <f>IF(N616="sníž. přenesená",J616,0)</f>
        <v>0</v>
      </c>
      <c r="BI616" s="154">
        <f>IF(N616="nulová",J616,0)</f>
        <v>0</v>
      </c>
      <c r="BJ616" s="19" t="s">
        <v>80</v>
      </c>
      <c r="BK616" s="154">
        <f>ROUND(I616*H616,2)</f>
        <v>0</v>
      </c>
      <c r="BL616" s="19" t="s">
        <v>313</v>
      </c>
      <c r="BM616" s="153" t="s">
        <v>1228</v>
      </c>
    </row>
    <row r="617" spans="1:65" s="2" customFormat="1" ht="21.75" customHeight="1">
      <c r="A617" s="34"/>
      <c r="B617" s="140"/>
      <c r="C617" s="141" t="s">
        <v>1229</v>
      </c>
      <c r="D617" s="141" t="s">
        <v>147</v>
      </c>
      <c r="E617" s="142" t="s">
        <v>1230</v>
      </c>
      <c r="F617" s="143" t="s">
        <v>1231</v>
      </c>
      <c r="G617" s="144" t="s">
        <v>337</v>
      </c>
      <c r="H617" s="145">
        <v>6</v>
      </c>
      <c r="I617" s="146"/>
      <c r="J617" s="147">
        <f>ROUND(I617*H617,2)</f>
        <v>0</v>
      </c>
      <c r="K617" s="148"/>
      <c r="L617" s="35"/>
      <c r="M617" s="149" t="s">
        <v>3</v>
      </c>
      <c r="N617" s="150" t="s">
        <v>43</v>
      </c>
      <c r="O617" s="55"/>
      <c r="P617" s="151">
        <f>O617*H617</f>
        <v>0</v>
      </c>
      <c r="Q617" s="151">
        <v>0.00036</v>
      </c>
      <c r="R617" s="151">
        <f>Q617*H617</f>
        <v>0.00216</v>
      </c>
      <c r="S617" s="151">
        <v>0</v>
      </c>
      <c r="T617" s="152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53" t="s">
        <v>313</v>
      </c>
      <c r="AT617" s="153" t="s">
        <v>147</v>
      </c>
      <c r="AU617" s="153" t="s">
        <v>82</v>
      </c>
      <c r="AY617" s="19" t="s">
        <v>144</v>
      </c>
      <c r="BE617" s="154">
        <f>IF(N617="základní",J617,0)</f>
        <v>0</v>
      </c>
      <c r="BF617" s="154">
        <f>IF(N617="snížená",J617,0)</f>
        <v>0</v>
      </c>
      <c r="BG617" s="154">
        <f>IF(N617="zákl. přenesená",J617,0)</f>
        <v>0</v>
      </c>
      <c r="BH617" s="154">
        <f>IF(N617="sníž. přenesená",J617,0)</f>
        <v>0</v>
      </c>
      <c r="BI617" s="154">
        <f>IF(N617="nulová",J617,0)</f>
        <v>0</v>
      </c>
      <c r="BJ617" s="19" t="s">
        <v>80</v>
      </c>
      <c r="BK617" s="154">
        <f>ROUND(I617*H617,2)</f>
        <v>0</v>
      </c>
      <c r="BL617" s="19" t="s">
        <v>313</v>
      </c>
      <c r="BM617" s="153" t="s">
        <v>1232</v>
      </c>
    </row>
    <row r="618" spans="1:65" s="2" customFormat="1" ht="21.75" customHeight="1">
      <c r="A618" s="34"/>
      <c r="B618" s="140"/>
      <c r="C618" s="141" t="s">
        <v>1233</v>
      </c>
      <c r="D618" s="141" t="s">
        <v>147</v>
      </c>
      <c r="E618" s="142" t="s">
        <v>1234</v>
      </c>
      <c r="F618" s="143" t="s">
        <v>1235</v>
      </c>
      <c r="G618" s="144" t="s">
        <v>409</v>
      </c>
      <c r="H618" s="145">
        <v>28.5</v>
      </c>
      <c r="I618" s="146"/>
      <c r="J618" s="147">
        <f>ROUND(I618*H618,2)</f>
        <v>0</v>
      </c>
      <c r="K618" s="148"/>
      <c r="L618" s="35"/>
      <c r="M618" s="149" t="s">
        <v>3</v>
      </c>
      <c r="N618" s="150" t="s">
        <v>43</v>
      </c>
      <c r="O618" s="55"/>
      <c r="P618" s="151">
        <f>O618*H618</f>
        <v>0</v>
      </c>
      <c r="Q618" s="151">
        <v>0.00191</v>
      </c>
      <c r="R618" s="151">
        <f>Q618*H618</f>
        <v>0.054435</v>
      </c>
      <c r="S618" s="151">
        <v>0</v>
      </c>
      <c r="T618" s="152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53" t="s">
        <v>313</v>
      </c>
      <c r="AT618" s="153" t="s">
        <v>147</v>
      </c>
      <c r="AU618" s="153" t="s">
        <v>82</v>
      </c>
      <c r="AY618" s="19" t="s">
        <v>144</v>
      </c>
      <c r="BE618" s="154">
        <f>IF(N618="základní",J618,0)</f>
        <v>0</v>
      </c>
      <c r="BF618" s="154">
        <f>IF(N618="snížená",J618,0)</f>
        <v>0</v>
      </c>
      <c r="BG618" s="154">
        <f>IF(N618="zákl. přenesená",J618,0)</f>
        <v>0</v>
      </c>
      <c r="BH618" s="154">
        <f>IF(N618="sníž. přenesená",J618,0)</f>
        <v>0</v>
      </c>
      <c r="BI618" s="154">
        <f>IF(N618="nulová",J618,0)</f>
        <v>0</v>
      </c>
      <c r="BJ618" s="19" t="s">
        <v>80</v>
      </c>
      <c r="BK618" s="154">
        <f>ROUND(I618*H618,2)</f>
        <v>0</v>
      </c>
      <c r="BL618" s="19" t="s">
        <v>313</v>
      </c>
      <c r="BM618" s="153" t="s">
        <v>1236</v>
      </c>
    </row>
    <row r="619" spans="2:51" s="13" customFormat="1" ht="12">
      <c r="B619" s="160"/>
      <c r="D619" s="161" t="s">
        <v>221</v>
      </c>
      <c r="E619" s="162" t="s">
        <v>3</v>
      </c>
      <c r="F619" s="163" t="s">
        <v>1237</v>
      </c>
      <c r="H619" s="164">
        <v>28.5</v>
      </c>
      <c r="I619" s="165"/>
      <c r="L619" s="160"/>
      <c r="M619" s="166"/>
      <c r="N619" s="167"/>
      <c r="O619" s="167"/>
      <c r="P619" s="167"/>
      <c r="Q619" s="167"/>
      <c r="R619" s="167"/>
      <c r="S619" s="167"/>
      <c r="T619" s="168"/>
      <c r="AT619" s="162" t="s">
        <v>221</v>
      </c>
      <c r="AU619" s="162" t="s">
        <v>82</v>
      </c>
      <c r="AV619" s="13" t="s">
        <v>82</v>
      </c>
      <c r="AW619" s="13" t="s">
        <v>33</v>
      </c>
      <c r="AX619" s="13" t="s">
        <v>80</v>
      </c>
      <c r="AY619" s="162" t="s">
        <v>144</v>
      </c>
    </row>
    <row r="620" spans="1:65" s="2" customFormat="1" ht="21.75" customHeight="1">
      <c r="A620" s="34"/>
      <c r="B620" s="140"/>
      <c r="C620" s="141" t="s">
        <v>1238</v>
      </c>
      <c r="D620" s="141" t="s">
        <v>147</v>
      </c>
      <c r="E620" s="142" t="s">
        <v>1239</v>
      </c>
      <c r="F620" s="143" t="s">
        <v>1240</v>
      </c>
      <c r="G620" s="144" t="s">
        <v>926</v>
      </c>
      <c r="H620" s="203"/>
      <c r="I620" s="146"/>
      <c r="J620" s="147">
        <f>ROUND(I620*H620,2)</f>
        <v>0</v>
      </c>
      <c r="K620" s="148"/>
      <c r="L620" s="35"/>
      <c r="M620" s="149" t="s">
        <v>3</v>
      </c>
      <c r="N620" s="150" t="s">
        <v>43</v>
      </c>
      <c r="O620" s="55"/>
      <c r="P620" s="151">
        <f>O620*H620</f>
        <v>0</v>
      </c>
      <c r="Q620" s="151">
        <v>0</v>
      </c>
      <c r="R620" s="151">
        <f>Q620*H620</f>
        <v>0</v>
      </c>
      <c r="S620" s="151">
        <v>0</v>
      </c>
      <c r="T620" s="152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53" t="s">
        <v>313</v>
      </c>
      <c r="AT620" s="153" t="s">
        <v>147</v>
      </c>
      <c r="AU620" s="153" t="s">
        <v>82</v>
      </c>
      <c r="AY620" s="19" t="s">
        <v>144</v>
      </c>
      <c r="BE620" s="154">
        <f>IF(N620="základní",J620,0)</f>
        <v>0</v>
      </c>
      <c r="BF620" s="154">
        <f>IF(N620="snížená",J620,0)</f>
        <v>0</v>
      </c>
      <c r="BG620" s="154">
        <f>IF(N620="zákl. přenesená",J620,0)</f>
        <v>0</v>
      </c>
      <c r="BH620" s="154">
        <f>IF(N620="sníž. přenesená",J620,0)</f>
        <v>0</v>
      </c>
      <c r="BI620" s="154">
        <f>IF(N620="nulová",J620,0)</f>
        <v>0</v>
      </c>
      <c r="BJ620" s="19" t="s">
        <v>80</v>
      </c>
      <c r="BK620" s="154">
        <f>ROUND(I620*H620,2)</f>
        <v>0</v>
      </c>
      <c r="BL620" s="19" t="s">
        <v>313</v>
      </c>
      <c r="BM620" s="153" t="s">
        <v>1241</v>
      </c>
    </row>
    <row r="621" spans="2:63" s="12" customFormat="1" ht="22.9" customHeight="1">
      <c r="B621" s="127"/>
      <c r="D621" s="128" t="s">
        <v>71</v>
      </c>
      <c r="E621" s="138" t="s">
        <v>1242</v>
      </c>
      <c r="F621" s="138" t="s">
        <v>1243</v>
      </c>
      <c r="I621" s="130"/>
      <c r="J621" s="139">
        <f>BK621</f>
        <v>0</v>
      </c>
      <c r="L621" s="127"/>
      <c r="M621" s="132"/>
      <c r="N621" s="133"/>
      <c r="O621" s="133"/>
      <c r="P621" s="134">
        <f>SUM(P622:P667)</f>
        <v>0</v>
      </c>
      <c r="Q621" s="133"/>
      <c r="R621" s="134">
        <f>SUM(R622:R667)</f>
        <v>26.747758919999995</v>
      </c>
      <c r="S621" s="133"/>
      <c r="T621" s="135">
        <f>SUM(T622:T667)</f>
        <v>0</v>
      </c>
      <c r="AR621" s="128" t="s">
        <v>82</v>
      </c>
      <c r="AT621" s="136" t="s">
        <v>71</v>
      </c>
      <c r="AU621" s="136" t="s">
        <v>80</v>
      </c>
      <c r="AY621" s="128" t="s">
        <v>144</v>
      </c>
      <c r="BK621" s="137">
        <f>SUM(BK622:BK667)</f>
        <v>0</v>
      </c>
    </row>
    <row r="622" spans="1:65" s="2" customFormat="1" ht="16.5" customHeight="1">
      <c r="A622" s="34"/>
      <c r="B622" s="140"/>
      <c r="C622" s="141" t="s">
        <v>1244</v>
      </c>
      <c r="D622" s="141" t="s">
        <v>147</v>
      </c>
      <c r="E622" s="142" t="s">
        <v>1245</v>
      </c>
      <c r="F622" s="143" t="s">
        <v>1246</v>
      </c>
      <c r="G622" s="144" t="s">
        <v>409</v>
      </c>
      <c r="H622" s="145">
        <v>43.244</v>
      </c>
      <c r="I622" s="146"/>
      <c r="J622" s="147">
        <f>ROUND(I622*H622,2)</f>
        <v>0</v>
      </c>
      <c r="K622" s="148"/>
      <c r="L622" s="35"/>
      <c r="M622" s="149" t="s">
        <v>3</v>
      </c>
      <c r="N622" s="150" t="s">
        <v>43</v>
      </c>
      <c r="O622" s="55"/>
      <c r="P622" s="151">
        <f>O622*H622</f>
        <v>0</v>
      </c>
      <c r="Q622" s="151">
        <v>3E-05</v>
      </c>
      <c r="R622" s="151">
        <f>Q622*H622</f>
        <v>0.00129732</v>
      </c>
      <c r="S622" s="151">
        <v>0</v>
      </c>
      <c r="T622" s="152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53" t="s">
        <v>313</v>
      </c>
      <c r="AT622" s="153" t="s">
        <v>147</v>
      </c>
      <c r="AU622" s="153" t="s">
        <v>82</v>
      </c>
      <c r="AY622" s="19" t="s">
        <v>144</v>
      </c>
      <c r="BE622" s="154">
        <f>IF(N622="základní",J622,0)</f>
        <v>0</v>
      </c>
      <c r="BF622" s="154">
        <f>IF(N622="snížená",J622,0)</f>
        <v>0</v>
      </c>
      <c r="BG622" s="154">
        <f>IF(N622="zákl. přenesená",J622,0)</f>
        <v>0</v>
      </c>
      <c r="BH622" s="154">
        <f>IF(N622="sníž. přenesená",J622,0)</f>
        <v>0</v>
      </c>
      <c r="BI622" s="154">
        <f>IF(N622="nulová",J622,0)</f>
        <v>0</v>
      </c>
      <c r="BJ622" s="19" t="s">
        <v>80</v>
      </c>
      <c r="BK622" s="154">
        <f>ROUND(I622*H622,2)</f>
        <v>0</v>
      </c>
      <c r="BL622" s="19" t="s">
        <v>313</v>
      </c>
      <c r="BM622" s="153" t="s">
        <v>1247</v>
      </c>
    </row>
    <row r="623" spans="2:51" s="13" customFormat="1" ht="12">
      <c r="B623" s="160"/>
      <c r="D623" s="161" t="s">
        <v>221</v>
      </c>
      <c r="E623" s="162" t="s">
        <v>3</v>
      </c>
      <c r="F623" s="163" t="s">
        <v>1248</v>
      </c>
      <c r="H623" s="164">
        <v>43.244</v>
      </c>
      <c r="I623" s="165"/>
      <c r="L623" s="160"/>
      <c r="M623" s="166"/>
      <c r="N623" s="167"/>
      <c r="O623" s="167"/>
      <c r="P623" s="167"/>
      <c r="Q623" s="167"/>
      <c r="R623" s="167"/>
      <c r="S623" s="167"/>
      <c r="T623" s="168"/>
      <c r="AT623" s="162" t="s">
        <v>221</v>
      </c>
      <c r="AU623" s="162" t="s">
        <v>82</v>
      </c>
      <c r="AV623" s="13" t="s">
        <v>82</v>
      </c>
      <c r="AW623" s="13" t="s">
        <v>33</v>
      </c>
      <c r="AX623" s="13" t="s">
        <v>80</v>
      </c>
      <c r="AY623" s="162" t="s">
        <v>144</v>
      </c>
    </row>
    <row r="624" spans="1:65" s="2" customFormat="1" ht="16.5" customHeight="1">
      <c r="A624" s="34"/>
      <c r="B624" s="140"/>
      <c r="C624" s="192" t="s">
        <v>1249</v>
      </c>
      <c r="D624" s="192" t="s">
        <v>280</v>
      </c>
      <c r="E624" s="193" t="s">
        <v>1250</v>
      </c>
      <c r="F624" s="194" t="s">
        <v>1251</v>
      </c>
      <c r="G624" s="195" t="s">
        <v>337</v>
      </c>
      <c r="H624" s="196">
        <v>66</v>
      </c>
      <c r="I624" s="197"/>
      <c r="J624" s="198">
        <f>ROUND(I624*H624,2)</f>
        <v>0</v>
      </c>
      <c r="K624" s="199"/>
      <c r="L624" s="200"/>
      <c r="M624" s="201" t="s">
        <v>3</v>
      </c>
      <c r="N624" s="202" t="s">
        <v>43</v>
      </c>
      <c r="O624" s="55"/>
      <c r="P624" s="151">
        <f>O624*H624</f>
        <v>0</v>
      </c>
      <c r="Q624" s="151">
        <v>0.0066</v>
      </c>
      <c r="R624" s="151">
        <f>Q624*H624</f>
        <v>0.4356</v>
      </c>
      <c r="S624" s="151">
        <v>0</v>
      </c>
      <c r="T624" s="152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3" t="s">
        <v>412</v>
      </c>
      <c r="AT624" s="153" t="s">
        <v>280</v>
      </c>
      <c r="AU624" s="153" t="s">
        <v>82</v>
      </c>
      <c r="AY624" s="19" t="s">
        <v>144</v>
      </c>
      <c r="BE624" s="154">
        <f>IF(N624="základní",J624,0)</f>
        <v>0</v>
      </c>
      <c r="BF624" s="154">
        <f>IF(N624="snížená",J624,0)</f>
        <v>0</v>
      </c>
      <c r="BG624" s="154">
        <f>IF(N624="zákl. přenesená",J624,0)</f>
        <v>0</v>
      </c>
      <c r="BH624" s="154">
        <f>IF(N624="sníž. přenesená",J624,0)</f>
        <v>0</v>
      </c>
      <c r="BI624" s="154">
        <f>IF(N624="nulová",J624,0)</f>
        <v>0</v>
      </c>
      <c r="BJ624" s="19" t="s">
        <v>80</v>
      </c>
      <c r="BK624" s="154">
        <f>ROUND(I624*H624,2)</f>
        <v>0</v>
      </c>
      <c r="BL624" s="19" t="s">
        <v>313</v>
      </c>
      <c r="BM624" s="153" t="s">
        <v>1252</v>
      </c>
    </row>
    <row r="625" spans="1:65" s="2" customFormat="1" ht="16.5" customHeight="1">
      <c r="A625" s="34"/>
      <c r="B625" s="140"/>
      <c r="C625" s="192" t="s">
        <v>1253</v>
      </c>
      <c r="D625" s="192" t="s">
        <v>280</v>
      </c>
      <c r="E625" s="193" t="s">
        <v>1254</v>
      </c>
      <c r="F625" s="194" t="s">
        <v>1255</v>
      </c>
      <c r="G625" s="195" t="s">
        <v>337</v>
      </c>
      <c r="H625" s="196">
        <v>66</v>
      </c>
      <c r="I625" s="197"/>
      <c r="J625" s="198">
        <f>ROUND(I625*H625,2)</f>
        <v>0</v>
      </c>
      <c r="K625" s="199"/>
      <c r="L625" s="200"/>
      <c r="M625" s="201" t="s">
        <v>3</v>
      </c>
      <c r="N625" s="202" t="s">
        <v>43</v>
      </c>
      <c r="O625" s="55"/>
      <c r="P625" s="151">
        <f>O625*H625</f>
        <v>0</v>
      </c>
      <c r="Q625" s="151">
        <v>0.007</v>
      </c>
      <c r="R625" s="151">
        <f>Q625*H625</f>
        <v>0.462</v>
      </c>
      <c r="S625" s="151">
        <v>0</v>
      </c>
      <c r="T625" s="152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53" t="s">
        <v>412</v>
      </c>
      <c r="AT625" s="153" t="s">
        <v>280</v>
      </c>
      <c r="AU625" s="153" t="s">
        <v>82</v>
      </c>
      <c r="AY625" s="19" t="s">
        <v>144</v>
      </c>
      <c r="BE625" s="154">
        <f>IF(N625="základní",J625,0)</f>
        <v>0</v>
      </c>
      <c r="BF625" s="154">
        <f>IF(N625="snížená",J625,0)</f>
        <v>0</v>
      </c>
      <c r="BG625" s="154">
        <f>IF(N625="zákl. přenesená",J625,0)</f>
        <v>0</v>
      </c>
      <c r="BH625" s="154">
        <f>IF(N625="sníž. přenesená",J625,0)</f>
        <v>0</v>
      </c>
      <c r="BI625" s="154">
        <f>IF(N625="nulová",J625,0)</f>
        <v>0</v>
      </c>
      <c r="BJ625" s="19" t="s">
        <v>80</v>
      </c>
      <c r="BK625" s="154">
        <f>ROUND(I625*H625,2)</f>
        <v>0</v>
      </c>
      <c r="BL625" s="19" t="s">
        <v>313</v>
      </c>
      <c r="BM625" s="153" t="s">
        <v>1256</v>
      </c>
    </row>
    <row r="626" spans="2:51" s="13" customFormat="1" ht="12">
      <c r="B626" s="160"/>
      <c r="D626" s="161" t="s">
        <v>221</v>
      </c>
      <c r="F626" s="163" t="s">
        <v>1257</v>
      </c>
      <c r="H626" s="164">
        <v>66</v>
      </c>
      <c r="I626" s="165"/>
      <c r="L626" s="160"/>
      <c r="M626" s="166"/>
      <c r="N626" s="167"/>
      <c r="O626" s="167"/>
      <c r="P626" s="167"/>
      <c r="Q626" s="167"/>
      <c r="R626" s="167"/>
      <c r="S626" s="167"/>
      <c r="T626" s="168"/>
      <c r="AT626" s="162" t="s">
        <v>221</v>
      </c>
      <c r="AU626" s="162" t="s">
        <v>82</v>
      </c>
      <c r="AV626" s="13" t="s">
        <v>82</v>
      </c>
      <c r="AW626" s="13" t="s">
        <v>4</v>
      </c>
      <c r="AX626" s="13" t="s">
        <v>80</v>
      </c>
      <c r="AY626" s="162" t="s">
        <v>144</v>
      </c>
    </row>
    <row r="627" spans="1:65" s="2" customFormat="1" ht="16.5" customHeight="1">
      <c r="A627" s="34"/>
      <c r="B627" s="140"/>
      <c r="C627" s="141" t="s">
        <v>1258</v>
      </c>
      <c r="D627" s="141" t="s">
        <v>147</v>
      </c>
      <c r="E627" s="142" t="s">
        <v>1259</v>
      </c>
      <c r="F627" s="143" t="s">
        <v>1260</v>
      </c>
      <c r="G627" s="144" t="s">
        <v>337</v>
      </c>
      <c r="H627" s="145">
        <v>7</v>
      </c>
      <c r="I627" s="146"/>
      <c r="J627" s="147">
        <f>ROUND(I627*H627,2)</f>
        <v>0</v>
      </c>
      <c r="K627" s="148"/>
      <c r="L627" s="35"/>
      <c r="M627" s="149" t="s">
        <v>3</v>
      </c>
      <c r="N627" s="150" t="s">
        <v>43</v>
      </c>
      <c r="O627" s="55"/>
      <c r="P627" s="151">
        <f>O627*H627</f>
        <v>0</v>
      </c>
      <c r="Q627" s="151">
        <v>0</v>
      </c>
      <c r="R627" s="151">
        <f>Q627*H627</f>
        <v>0</v>
      </c>
      <c r="S627" s="151">
        <v>0</v>
      </c>
      <c r="T627" s="152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53" t="s">
        <v>313</v>
      </c>
      <c r="AT627" s="153" t="s">
        <v>147</v>
      </c>
      <c r="AU627" s="153" t="s">
        <v>82</v>
      </c>
      <c r="AY627" s="19" t="s">
        <v>144</v>
      </c>
      <c r="BE627" s="154">
        <f>IF(N627="základní",J627,0)</f>
        <v>0</v>
      </c>
      <c r="BF627" s="154">
        <f>IF(N627="snížená",J627,0)</f>
        <v>0</v>
      </c>
      <c r="BG627" s="154">
        <f>IF(N627="zákl. přenesená",J627,0)</f>
        <v>0</v>
      </c>
      <c r="BH627" s="154">
        <f>IF(N627="sníž. přenesená",J627,0)</f>
        <v>0</v>
      </c>
      <c r="BI627" s="154">
        <f>IF(N627="nulová",J627,0)</f>
        <v>0</v>
      </c>
      <c r="BJ627" s="19" t="s">
        <v>80</v>
      </c>
      <c r="BK627" s="154">
        <f>ROUND(I627*H627,2)</f>
        <v>0</v>
      </c>
      <c r="BL627" s="19" t="s">
        <v>313</v>
      </c>
      <c r="BM627" s="153" t="s">
        <v>1261</v>
      </c>
    </row>
    <row r="628" spans="1:65" s="2" customFormat="1" ht="21.75" customHeight="1">
      <c r="A628" s="34"/>
      <c r="B628" s="140"/>
      <c r="C628" s="141" t="s">
        <v>1262</v>
      </c>
      <c r="D628" s="141" t="s">
        <v>147</v>
      </c>
      <c r="E628" s="142" t="s">
        <v>1263</v>
      </c>
      <c r="F628" s="143" t="s">
        <v>1264</v>
      </c>
      <c r="G628" s="144" t="s">
        <v>219</v>
      </c>
      <c r="H628" s="145">
        <v>533.4</v>
      </c>
      <c r="I628" s="146"/>
      <c r="J628" s="147">
        <f>ROUND(I628*H628,2)</f>
        <v>0</v>
      </c>
      <c r="K628" s="148"/>
      <c r="L628" s="35"/>
      <c r="M628" s="149" t="s">
        <v>3</v>
      </c>
      <c r="N628" s="150" t="s">
        <v>43</v>
      </c>
      <c r="O628" s="55"/>
      <c r="P628" s="151">
        <f>O628*H628</f>
        <v>0</v>
      </c>
      <c r="Q628" s="151">
        <v>0.04644</v>
      </c>
      <c r="R628" s="151">
        <f>Q628*H628</f>
        <v>24.771096</v>
      </c>
      <c r="S628" s="151">
        <v>0</v>
      </c>
      <c r="T628" s="152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53" t="s">
        <v>313</v>
      </c>
      <c r="AT628" s="153" t="s">
        <v>147</v>
      </c>
      <c r="AU628" s="153" t="s">
        <v>82</v>
      </c>
      <c r="AY628" s="19" t="s">
        <v>144</v>
      </c>
      <c r="BE628" s="154">
        <f>IF(N628="základní",J628,0)</f>
        <v>0</v>
      </c>
      <c r="BF628" s="154">
        <f>IF(N628="snížená",J628,0)</f>
        <v>0</v>
      </c>
      <c r="BG628" s="154">
        <f>IF(N628="zákl. přenesená",J628,0)</f>
        <v>0</v>
      </c>
      <c r="BH628" s="154">
        <f>IF(N628="sníž. přenesená",J628,0)</f>
        <v>0</v>
      </c>
      <c r="BI628" s="154">
        <f>IF(N628="nulová",J628,0)</f>
        <v>0</v>
      </c>
      <c r="BJ628" s="19" t="s">
        <v>80</v>
      </c>
      <c r="BK628" s="154">
        <f>ROUND(I628*H628,2)</f>
        <v>0</v>
      </c>
      <c r="BL628" s="19" t="s">
        <v>313</v>
      </c>
      <c r="BM628" s="153" t="s">
        <v>1265</v>
      </c>
    </row>
    <row r="629" spans="1:65" s="2" customFormat="1" ht="21.75" customHeight="1">
      <c r="A629" s="34"/>
      <c r="B629" s="140"/>
      <c r="C629" s="141" t="s">
        <v>1266</v>
      </c>
      <c r="D629" s="141" t="s">
        <v>147</v>
      </c>
      <c r="E629" s="142" t="s">
        <v>1267</v>
      </c>
      <c r="F629" s="143" t="s">
        <v>1268</v>
      </c>
      <c r="G629" s="144" t="s">
        <v>409</v>
      </c>
      <c r="H629" s="145">
        <v>74.9</v>
      </c>
      <c r="I629" s="146"/>
      <c r="J629" s="147">
        <f>ROUND(I629*H629,2)</f>
        <v>0</v>
      </c>
      <c r="K629" s="148"/>
      <c r="L629" s="35"/>
      <c r="M629" s="149" t="s">
        <v>3</v>
      </c>
      <c r="N629" s="150" t="s">
        <v>43</v>
      </c>
      <c r="O629" s="55"/>
      <c r="P629" s="151">
        <f>O629*H629</f>
        <v>0</v>
      </c>
      <c r="Q629" s="151">
        <v>0.00021</v>
      </c>
      <c r="R629" s="151">
        <f>Q629*H629</f>
        <v>0.015729000000000003</v>
      </c>
      <c r="S629" s="151">
        <v>0</v>
      </c>
      <c r="T629" s="152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53" t="s">
        <v>313</v>
      </c>
      <c r="AT629" s="153" t="s">
        <v>147</v>
      </c>
      <c r="AU629" s="153" t="s">
        <v>82</v>
      </c>
      <c r="AY629" s="19" t="s">
        <v>144</v>
      </c>
      <c r="BE629" s="154">
        <f>IF(N629="základní",J629,0)</f>
        <v>0</v>
      </c>
      <c r="BF629" s="154">
        <f>IF(N629="snížená",J629,0)</f>
        <v>0</v>
      </c>
      <c r="BG629" s="154">
        <f>IF(N629="zákl. přenesená",J629,0)</f>
        <v>0</v>
      </c>
      <c r="BH629" s="154">
        <f>IF(N629="sníž. přenesená",J629,0)</f>
        <v>0</v>
      </c>
      <c r="BI629" s="154">
        <f>IF(N629="nulová",J629,0)</f>
        <v>0</v>
      </c>
      <c r="BJ629" s="19" t="s">
        <v>80</v>
      </c>
      <c r="BK629" s="154">
        <f>ROUND(I629*H629,2)</f>
        <v>0</v>
      </c>
      <c r="BL629" s="19" t="s">
        <v>313</v>
      </c>
      <c r="BM629" s="153" t="s">
        <v>1269</v>
      </c>
    </row>
    <row r="630" spans="2:51" s="13" customFormat="1" ht="12">
      <c r="B630" s="160"/>
      <c r="D630" s="161" t="s">
        <v>221</v>
      </c>
      <c r="E630" s="162" t="s">
        <v>3</v>
      </c>
      <c r="F630" s="163" t="s">
        <v>1270</v>
      </c>
      <c r="H630" s="164">
        <v>74.9</v>
      </c>
      <c r="I630" s="165"/>
      <c r="L630" s="160"/>
      <c r="M630" s="166"/>
      <c r="N630" s="167"/>
      <c r="O630" s="167"/>
      <c r="P630" s="167"/>
      <c r="Q630" s="167"/>
      <c r="R630" s="167"/>
      <c r="S630" s="167"/>
      <c r="T630" s="168"/>
      <c r="AT630" s="162" t="s">
        <v>221</v>
      </c>
      <c r="AU630" s="162" t="s">
        <v>82</v>
      </c>
      <c r="AV630" s="13" t="s">
        <v>82</v>
      </c>
      <c r="AW630" s="13" t="s">
        <v>33</v>
      </c>
      <c r="AX630" s="13" t="s">
        <v>80</v>
      </c>
      <c r="AY630" s="162" t="s">
        <v>144</v>
      </c>
    </row>
    <row r="631" spans="1:65" s="2" customFormat="1" ht="21.75" customHeight="1">
      <c r="A631" s="34"/>
      <c r="B631" s="140"/>
      <c r="C631" s="141" t="s">
        <v>1271</v>
      </c>
      <c r="D631" s="141" t="s">
        <v>147</v>
      </c>
      <c r="E631" s="142" t="s">
        <v>1272</v>
      </c>
      <c r="F631" s="143" t="s">
        <v>1273</v>
      </c>
      <c r="G631" s="144" t="s">
        <v>409</v>
      </c>
      <c r="H631" s="145">
        <v>34.1</v>
      </c>
      <c r="I631" s="146"/>
      <c r="J631" s="147">
        <f>ROUND(I631*H631,2)</f>
        <v>0</v>
      </c>
      <c r="K631" s="148"/>
      <c r="L631" s="35"/>
      <c r="M631" s="149" t="s">
        <v>3</v>
      </c>
      <c r="N631" s="150" t="s">
        <v>43</v>
      </c>
      <c r="O631" s="55"/>
      <c r="P631" s="151">
        <f>O631*H631</f>
        <v>0</v>
      </c>
      <c r="Q631" s="151">
        <v>0.01436</v>
      </c>
      <c r="R631" s="151">
        <f>Q631*H631</f>
        <v>0.489676</v>
      </c>
      <c r="S631" s="151">
        <v>0</v>
      </c>
      <c r="T631" s="152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153" t="s">
        <v>313</v>
      </c>
      <c r="AT631" s="153" t="s">
        <v>147</v>
      </c>
      <c r="AU631" s="153" t="s">
        <v>82</v>
      </c>
      <c r="AY631" s="19" t="s">
        <v>144</v>
      </c>
      <c r="BE631" s="154">
        <f>IF(N631="základní",J631,0)</f>
        <v>0</v>
      </c>
      <c r="BF631" s="154">
        <f>IF(N631="snížená",J631,0)</f>
        <v>0</v>
      </c>
      <c r="BG631" s="154">
        <f>IF(N631="zákl. přenesená",J631,0)</f>
        <v>0</v>
      </c>
      <c r="BH631" s="154">
        <f>IF(N631="sníž. přenesená",J631,0)</f>
        <v>0</v>
      </c>
      <c r="BI631" s="154">
        <f>IF(N631="nulová",J631,0)</f>
        <v>0</v>
      </c>
      <c r="BJ631" s="19" t="s">
        <v>80</v>
      </c>
      <c r="BK631" s="154">
        <f>ROUND(I631*H631,2)</f>
        <v>0</v>
      </c>
      <c r="BL631" s="19" t="s">
        <v>313</v>
      </c>
      <c r="BM631" s="153" t="s">
        <v>1274</v>
      </c>
    </row>
    <row r="632" spans="2:51" s="13" customFormat="1" ht="12">
      <c r="B632" s="160"/>
      <c r="D632" s="161" t="s">
        <v>221</v>
      </c>
      <c r="E632" s="162" t="s">
        <v>3</v>
      </c>
      <c r="F632" s="163" t="s">
        <v>1275</v>
      </c>
      <c r="H632" s="164">
        <v>34.1</v>
      </c>
      <c r="I632" s="165"/>
      <c r="L632" s="160"/>
      <c r="M632" s="166"/>
      <c r="N632" s="167"/>
      <c r="O632" s="167"/>
      <c r="P632" s="167"/>
      <c r="Q632" s="167"/>
      <c r="R632" s="167"/>
      <c r="S632" s="167"/>
      <c r="T632" s="168"/>
      <c r="AT632" s="162" t="s">
        <v>221</v>
      </c>
      <c r="AU632" s="162" t="s">
        <v>82</v>
      </c>
      <c r="AV632" s="13" t="s">
        <v>82</v>
      </c>
      <c r="AW632" s="13" t="s">
        <v>33</v>
      </c>
      <c r="AX632" s="13" t="s">
        <v>80</v>
      </c>
      <c r="AY632" s="162" t="s">
        <v>144</v>
      </c>
    </row>
    <row r="633" spans="1:65" s="2" customFormat="1" ht="21.75" customHeight="1">
      <c r="A633" s="34"/>
      <c r="B633" s="140"/>
      <c r="C633" s="141" t="s">
        <v>1276</v>
      </c>
      <c r="D633" s="141" t="s">
        <v>147</v>
      </c>
      <c r="E633" s="142" t="s">
        <v>1277</v>
      </c>
      <c r="F633" s="143" t="s">
        <v>1278</v>
      </c>
      <c r="G633" s="144" t="s">
        <v>409</v>
      </c>
      <c r="H633" s="145">
        <v>9</v>
      </c>
      <c r="I633" s="146"/>
      <c r="J633" s="147">
        <f>ROUND(I633*H633,2)</f>
        <v>0</v>
      </c>
      <c r="K633" s="148"/>
      <c r="L633" s="35"/>
      <c r="M633" s="149" t="s">
        <v>3</v>
      </c>
      <c r="N633" s="150" t="s">
        <v>43</v>
      </c>
      <c r="O633" s="55"/>
      <c r="P633" s="151">
        <f>O633*H633</f>
        <v>0</v>
      </c>
      <c r="Q633" s="151">
        <v>0.00268</v>
      </c>
      <c r="R633" s="151">
        <f>Q633*H633</f>
        <v>0.024120000000000003</v>
      </c>
      <c r="S633" s="151">
        <v>0</v>
      </c>
      <c r="T633" s="152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53" t="s">
        <v>313</v>
      </c>
      <c r="AT633" s="153" t="s">
        <v>147</v>
      </c>
      <c r="AU633" s="153" t="s">
        <v>82</v>
      </c>
      <c r="AY633" s="19" t="s">
        <v>144</v>
      </c>
      <c r="BE633" s="154">
        <f>IF(N633="základní",J633,0)</f>
        <v>0</v>
      </c>
      <c r="BF633" s="154">
        <f>IF(N633="snížená",J633,0)</f>
        <v>0</v>
      </c>
      <c r="BG633" s="154">
        <f>IF(N633="zákl. přenesená",J633,0)</f>
        <v>0</v>
      </c>
      <c r="BH633" s="154">
        <f>IF(N633="sníž. přenesená",J633,0)</f>
        <v>0</v>
      </c>
      <c r="BI633" s="154">
        <f>IF(N633="nulová",J633,0)</f>
        <v>0</v>
      </c>
      <c r="BJ633" s="19" t="s">
        <v>80</v>
      </c>
      <c r="BK633" s="154">
        <f>ROUND(I633*H633,2)</f>
        <v>0</v>
      </c>
      <c r="BL633" s="19" t="s">
        <v>313</v>
      </c>
      <c r="BM633" s="153" t="s">
        <v>1279</v>
      </c>
    </row>
    <row r="634" spans="2:51" s="13" customFormat="1" ht="12">
      <c r="B634" s="160"/>
      <c r="D634" s="161" t="s">
        <v>221</v>
      </c>
      <c r="E634" s="162" t="s">
        <v>3</v>
      </c>
      <c r="F634" s="163" t="s">
        <v>1210</v>
      </c>
      <c r="H634" s="164">
        <v>9</v>
      </c>
      <c r="I634" s="165"/>
      <c r="L634" s="160"/>
      <c r="M634" s="166"/>
      <c r="N634" s="167"/>
      <c r="O634" s="167"/>
      <c r="P634" s="167"/>
      <c r="Q634" s="167"/>
      <c r="R634" s="167"/>
      <c r="S634" s="167"/>
      <c r="T634" s="168"/>
      <c r="AT634" s="162" t="s">
        <v>221</v>
      </c>
      <c r="AU634" s="162" t="s">
        <v>82</v>
      </c>
      <c r="AV634" s="13" t="s">
        <v>82</v>
      </c>
      <c r="AW634" s="13" t="s">
        <v>33</v>
      </c>
      <c r="AX634" s="13" t="s">
        <v>80</v>
      </c>
      <c r="AY634" s="162" t="s">
        <v>144</v>
      </c>
    </row>
    <row r="635" spans="1:65" s="2" customFormat="1" ht="21.75" customHeight="1">
      <c r="A635" s="34"/>
      <c r="B635" s="140"/>
      <c r="C635" s="141" t="s">
        <v>1280</v>
      </c>
      <c r="D635" s="141" t="s">
        <v>147</v>
      </c>
      <c r="E635" s="142" t="s">
        <v>1281</v>
      </c>
      <c r="F635" s="143" t="s">
        <v>1282</v>
      </c>
      <c r="G635" s="144" t="s">
        <v>337</v>
      </c>
      <c r="H635" s="145">
        <v>5</v>
      </c>
      <c r="I635" s="146"/>
      <c r="J635" s="147">
        <f>ROUND(I635*H635,2)</f>
        <v>0</v>
      </c>
      <c r="K635" s="148"/>
      <c r="L635" s="35"/>
      <c r="M635" s="149" t="s">
        <v>3</v>
      </c>
      <c r="N635" s="150" t="s">
        <v>43</v>
      </c>
      <c r="O635" s="55"/>
      <c r="P635" s="151">
        <f>O635*H635</f>
        <v>0</v>
      </c>
      <c r="Q635" s="151">
        <v>0.00607</v>
      </c>
      <c r="R635" s="151">
        <f>Q635*H635</f>
        <v>0.03035</v>
      </c>
      <c r="S635" s="151">
        <v>0</v>
      </c>
      <c r="T635" s="152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3" t="s">
        <v>313</v>
      </c>
      <c r="AT635" s="153" t="s">
        <v>147</v>
      </c>
      <c r="AU635" s="153" t="s">
        <v>82</v>
      </c>
      <c r="AY635" s="19" t="s">
        <v>144</v>
      </c>
      <c r="BE635" s="154">
        <f>IF(N635="základní",J635,0)</f>
        <v>0</v>
      </c>
      <c r="BF635" s="154">
        <f>IF(N635="snížená",J635,0)</f>
        <v>0</v>
      </c>
      <c r="BG635" s="154">
        <f>IF(N635="zákl. přenesená",J635,0)</f>
        <v>0</v>
      </c>
      <c r="BH635" s="154">
        <f>IF(N635="sníž. přenesená",J635,0)</f>
        <v>0</v>
      </c>
      <c r="BI635" s="154">
        <f>IF(N635="nulová",J635,0)</f>
        <v>0</v>
      </c>
      <c r="BJ635" s="19" t="s">
        <v>80</v>
      </c>
      <c r="BK635" s="154">
        <f>ROUND(I635*H635,2)</f>
        <v>0</v>
      </c>
      <c r="BL635" s="19" t="s">
        <v>313</v>
      </c>
      <c r="BM635" s="153" t="s">
        <v>1283</v>
      </c>
    </row>
    <row r="636" spans="2:51" s="16" customFormat="1" ht="12">
      <c r="B636" s="185"/>
      <c r="D636" s="161" t="s">
        <v>221</v>
      </c>
      <c r="E636" s="186" t="s">
        <v>3</v>
      </c>
      <c r="F636" s="187" t="s">
        <v>1284</v>
      </c>
      <c r="H636" s="186" t="s">
        <v>3</v>
      </c>
      <c r="I636" s="188"/>
      <c r="L636" s="185"/>
      <c r="M636" s="189"/>
      <c r="N636" s="190"/>
      <c r="O636" s="190"/>
      <c r="P636" s="190"/>
      <c r="Q636" s="190"/>
      <c r="R636" s="190"/>
      <c r="S636" s="190"/>
      <c r="T636" s="191"/>
      <c r="AT636" s="186" t="s">
        <v>221</v>
      </c>
      <c r="AU636" s="186" t="s">
        <v>82</v>
      </c>
      <c r="AV636" s="16" t="s">
        <v>80</v>
      </c>
      <c r="AW636" s="16" t="s">
        <v>33</v>
      </c>
      <c r="AX636" s="16" t="s">
        <v>72</v>
      </c>
      <c r="AY636" s="186" t="s">
        <v>144</v>
      </c>
    </row>
    <row r="637" spans="2:51" s="13" customFormat="1" ht="12">
      <c r="B637" s="160"/>
      <c r="D637" s="161" t="s">
        <v>221</v>
      </c>
      <c r="E637" s="162" t="s">
        <v>3</v>
      </c>
      <c r="F637" s="163" t="s">
        <v>143</v>
      </c>
      <c r="H637" s="164">
        <v>5</v>
      </c>
      <c r="I637" s="165"/>
      <c r="L637" s="160"/>
      <c r="M637" s="166"/>
      <c r="N637" s="167"/>
      <c r="O637" s="167"/>
      <c r="P637" s="167"/>
      <c r="Q637" s="167"/>
      <c r="R637" s="167"/>
      <c r="S637" s="167"/>
      <c r="T637" s="168"/>
      <c r="AT637" s="162" t="s">
        <v>221</v>
      </c>
      <c r="AU637" s="162" t="s">
        <v>82</v>
      </c>
      <c r="AV637" s="13" t="s">
        <v>82</v>
      </c>
      <c r="AW637" s="13" t="s">
        <v>33</v>
      </c>
      <c r="AX637" s="13" t="s">
        <v>80</v>
      </c>
      <c r="AY637" s="162" t="s">
        <v>144</v>
      </c>
    </row>
    <row r="638" spans="1:65" s="2" customFormat="1" ht="21.75" customHeight="1">
      <c r="A638" s="34"/>
      <c r="B638" s="140"/>
      <c r="C638" s="141" t="s">
        <v>1285</v>
      </c>
      <c r="D638" s="141" t="s">
        <v>147</v>
      </c>
      <c r="E638" s="142" t="s">
        <v>1286</v>
      </c>
      <c r="F638" s="143" t="s">
        <v>1287</v>
      </c>
      <c r="G638" s="144" t="s">
        <v>337</v>
      </c>
      <c r="H638" s="145">
        <v>61</v>
      </c>
      <c r="I638" s="146"/>
      <c r="J638" s="147">
        <f>ROUND(I638*H638,2)</f>
        <v>0</v>
      </c>
      <c r="K638" s="148"/>
      <c r="L638" s="35"/>
      <c r="M638" s="149" t="s">
        <v>3</v>
      </c>
      <c r="N638" s="150" t="s">
        <v>43</v>
      </c>
      <c r="O638" s="55"/>
      <c r="P638" s="151">
        <f>O638*H638</f>
        <v>0</v>
      </c>
      <c r="Q638" s="151">
        <v>0</v>
      </c>
      <c r="R638" s="151">
        <f>Q638*H638</f>
        <v>0</v>
      </c>
      <c r="S638" s="151">
        <v>0</v>
      </c>
      <c r="T638" s="152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53" t="s">
        <v>313</v>
      </c>
      <c r="AT638" s="153" t="s">
        <v>147</v>
      </c>
      <c r="AU638" s="153" t="s">
        <v>82</v>
      </c>
      <c r="AY638" s="19" t="s">
        <v>144</v>
      </c>
      <c r="BE638" s="154">
        <f>IF(N638="základní",J638,0)</f>
        <v>0</v>
      </c>
      <c r="BF638" s="154">
        <f>IF(N638="snížená",J638,0)</f>
        <v>0</v>
      </c>
      <c r="BG638" s="154">
        <f>IF(N638="zákl. přenesená",J638,0)</f>
        <v>0</v>
      </c>
      <c r="BH638" s="154">
        <f>IF(N638="sníž. přenesená",J638,0)</f>
        <v>0</v>
      </c>
      <c r="BI638" s="154">
        <f>IF(N638="nulová",J638,0)</f>
        <v>0</v>
      </c>
      <c r="BJ638" s="19" t="s">
        <v>80</v>
      </c>
      <c r="BK638" s="154">
        <f>ROUND(I638*H638,2)</f>
        <v>0</v>
      </c>
      <c r="BL638" s="19" t="s">
        <v>313</v>
      </c>
      <c r="BM638" s="153" t="s">
        <v>1288</v>
      </c>
    </row>
    <row r="639" spans="1:65" s="2" customFormat="1" ht="16.5" customHeight="1">
      <c r="A639" s="34"/>
      <c r="B639" s="140"/>
      <c r="C639" s="192" t="s">
        <v>1289</v>
      </c>
      <c r="D639" s="192" t="s">
        <v>280</v>
      </c>
      <c r="E639" s="193" t="s">
        <v>1290</v>
      </c>
      <c r="F639" s="194" t="s">
        <v>1291</v>
      </c>
      <c r="G639" s="195" t="s">
        <v>337</v>
      </c>
      <c r="H639" s="196">
        <v>54</v>
      </c>
      <c r="I639" s="197"/>
      <c r="J639" s="198">
        <f>ROUND(I639*H639,2)</f>
        <v>0</v>
      </c>
      <c r="K639" s="199"/>
      <c r="L639" s="200"/>
      <c r="M639" s="201" t="s">
        <v>3</v>
      </c>
      <c r="N639" s="202" t="s">
        <v>43</v>
      </c>
      <c r="O639" s="55"/>
      <c r="P639" s="151">
        <f>O639*H639</f>
        <v>0</v>
      </c>
      <c r="Q639" s="151">
        <v>0.0059</v>
      </c>
      <c r="R639" s="151">
        <f>Q639*H639</f>
        <v>0.3186</v>
      </c>
      <c r="S639" s="151">
        <v>0</v>
      </c>
      <c r="T639" s="152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53" t="s">
        <v>412</v>
      </c>
      <c r="AT639" s="153" t="s">
        <v>280</v>
      </c>
      <c r="AU639" s="153" t="s">
        <v>82</v>
      </c>
      <c r="AY639" s="19" t="s">
        <v>144</v>
      </c>
      <c r="BE639" s="154">
        <f>IF(N639="základní",J639,0)</f>
        <v>0</v>
      </c>
      <c r="BF639" s="154">
        <f>IF(N639="snížená",J639,0)</f>
        <v>0</v>
      </c>
      <c r="BG639" s="154">
        <f>IF(N639="zákl. přenesená",J639,0)</f>
        <v>0</v>
      </c>
      <c r="BH639" s="154">
        <f>IF(N639="sníž. přenesená",J639,0)</f>
        <v>0</v>
      </c>
      <c r="BI639" s="154">
        <f>IF(N639="nulová",J639,0)</f>
        <v>0</v>
      </c>
      <c r="BJ639" s="19" t="s">
        <v>80</v>
      </c>
      <c r="BK639" s="154">
        <f>ROUND(I639*H639,2)</f>
        <v>0</v>
      </c>
      <c r="BL639" s="19" t="s">
        <v>313</v>
      </c>
      <c r="BM639" s="153" t="s">
        <v>1292</v>
      </c>
    </row>
    <row r="640" spans="2:51" s="13" customFormat="1" ht="12">
      <c r="B640" s="160"/>
      <c r="D640" s="161" t="s">
        <v>221</v>
      </c>
      <c r="E640" s="162" t="s">
        <v>3</v>
      </c>
      <c r="F640" s="163" t="s">
        <v>1293</v>
      </c>
      <c r="H640" s="164">
        <v>54</v>
      </c>
      <c r="I640" s="165"/>
      <c r="L640" s="160"/>
      <c r="M640" s="166"/>
      <c r="N640" s="167"/>
      <c r="O640" s="167"/>
      <c r="P640" s="167"/>
      <c r="Q640" s="167"/>
      <c r="R640" s="167"/>
      <c r="S640" s="167"/>
      <c r="T640" s="168"/>
      <c r="AT640" s="162" t="s">
        <v>221</v>
      </c>
      <c r="AU640" s="162" t="s">
        <v>82</v>
      </c>
      <c r="AV640" s="13" t="s">
        <v>82</v>
      </c>
      <c r="AW640" s="13" t="s">
        <v>33</v>
      </c>
      <c r="AX640" s="13" t="s">
        <v>80</v>
      </c>
      <c r="AY640" s="162" t="s">
        <v>144</v>
      </c>
    </row>
    <row r="641" spans="1:65" s="2" customFormat="1" ht="16.5" customHeight="1">
      <c r="A641" s="34"/>
      <c r="B641" s="140"/>
      <c r="C641" s="192" t="s">
        <v>1294</v>
      </c>
      <c r="D641" s="192" t="s">
        <v>280</v>
      </c>
      <c r="E641" s="193" t="s">
        <v>1295</v>
      </c>
      <c r="F641" s="194" t="s">
        <v>1296</v>
      </c>
      <c r="G641" s="195" t="s">
        <v>337</v>
      </c>
      <c r="H641" s="196">
        <v>4</v>
      </c>
      <c r="I641" s="197"/>
      <c r="J641" s="198">
        <f aca="true" t="shared" si="20" ref="J641:J646">ROUND(I641*H641,2)</f>
        <v>0</v>
      </c>
      <c r="K641" s="199"/>
      <c r="L641" s="200"/>
      <c r="M641" s="201" t="s">
        <v>3</v>
      </c>
      <c r="N641" s="202" t="s">
        <v>43</v>
      </c>
      <c r="O641" s="55"/>
      <c r="P641" s="151">
        <f aca="true" t="shared" si="21" ref="P641:P646">O641*H641</f>
        <v>0</v>
      </c>
      <c r="Q641" s="151">
        <v>0.006</v>
      </c>
      <c r="R641" s="151">
        <f aca="true" t="shared" si="22" ref="R641:R646">Q641*H641</f>
        <v>0.024</v>
      </c>
      <c r="S641" s="151">
        <v>0</v>
      </c>
      <c r="T641" s="152">
        <f aca="true" t="shared" si="23" ref="T641:T646"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53" t="s">
        <v>412</v>
      </c>
      <c r="AT641" s="153" t="s">
        <v>280</v>
      </c>
      <c r="AU641" s="153" t="s">
        <v>82</v>
      </c>
      <c r="AY641" s="19" t="s">
        <v>144</v>
      </c>
      <c r="BE641" s="154">
        <f aca="true" t="shared" si="24" ref="BE641:BE646">IF(N641="základní",J641,0)</f>
        <v>0</v>
      </c>
      <c r="BF641" s="154">
        <f aca="true" t="shared" si="25" ref="BF641:BF646">IF(N641="snížená",J641,0)</f>
        <v>0</v>
      </c>
      <c r="BG641" s="154">
        <f aca="true" t="shared" si="26" ref="BG641:BG646">IF(N641="zákl. přenesená",J641,0)</f>
        <v>0</v>
      </c>
      <c r="BH641" s="154">
        <f aca="true" t="shared" si="27" ref="BH641:BH646">IF(N641="sníž. přenesená",J641,0)</f>
        <v>0</v>
      </c>
      <c r="BI641" s="154">
        <f aca="true" t="shared" si="28" ref="BI641:BI646">IF(N641="nulová",J641,0)</f>
        <v>0</v>
      </c>
      <c r="BJ641" s="19" t="s">
        <v>80</v>
      </c>
      <c r="BK641" s="154">
        <f aca="true" t="shared" si="29" ref="BK641:BK646">ROUND(I641*H641,2)</f>
        <v>0</v>
      </c>
      <c r="BL641" s="19" t="s">
        <v>313</v>
      </c>
      <c r="BM641" s="153" t="s">
        <v>1297</v>
      </c>
    </row>
    <row r="642" spans="1:65" s="2" customFormat="1" ht="16.5" customHeight="1">
      <c r="A642" s="34"/>
      <c r="B642" s="140"/>
      <c r="C642" s="141" t="s">
        <v>1298</v>
      </c>
      <c r="D642" s="141" t="s">
        <v>147</v>
      </c>
      <c r="E642" s="142" t="s">
        <v>1299</v>
      </c>
      <c r="F642" s="143" t="s">
        <v>1300</v>
      </c>
      <c r="G642" s="144" t="s">
        <v>337</v>
      </c>
      <c r="H642" s="145">
        <v>3</v>
      </c>
      <c r="I642" s="146"/>
      <c r="J642" s="147">
        <f t="shared" si="20"/>
        <v>0</v>
      </c>
      <c r="K642" s="148"/>
      <c r="L642" s="35"/>
      <c r="M642" s="149" t="s">
        <v>3</v>
      </c>
      <c r="N642" s="150" t="s">
        <v>43</v>
      </c>
      <c r="O642" s="55"/>
      <c r="P642" s="151">
        <f t="shared" si="21"/>
        <v>0</v>
      </c>
      <c r="Q642" s="151">
        <v>4E-05</v>
      </c>
      <c r="R642" s="151">
        <f t="shared" si="22"/>
        <v>0.00012000000000000002</v>
      </c>
      <c r="S642" s="151">
        <v>0</v>
      </c>
      <c r="T642" s="152">
        <f t="shared" si="23"/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53" t="s">
        <v>313</v>
      </c>
      <c r="AT642" s="153" t="s">
        <v>147</v>
      </c>
      <c r="AU642" s="153" t="s">
        <v>82</v>
      </c>
      <c r="AY642" s="19" t="s">
        <v>144</v>
      </c>
      <c r="BE642" s="154">
        <f t="shared" si="24"/>
        <v>0</v>
      </c>
      <c r="BF642" s="154">
        <f t="shared" si="25"/>
        <v>0</v>
      </c>
      <c r="BG642" s="154">
        <f t="shared" si="26"/>
        <v>0</v>
      </c>
      <c r="BH642" s="154">
        <f t="shared" si="27"/>
        <v>0</v>
      </c>
      <c r="BI642" s="154">
        <f t="shared" si="28"/>
        <v>0</v>
      </c>
      <c r="BJ642" s="19" t="s">
        <v>80</v>
      </c>
      <c r="BK642" s="154">
        <f t="shared" si="29"/>
        <v>0</v>
      </c>
      <c r="BL642" s="19" t="s">
        <v>313</v>
      </c>
      <c r="BM642" s="153" t="s">
        <v>1301</v>
      </c>
    </row>
    <row r="643" spans="1:65" s="2" customFormat="1" ht="16.5" customHeight="1">
      <c r="A643" s="34"/>
      <c r="B643" s="140"/>
      <c r="C643" s="192" t="s">
        <v>1302</v>
      </c>
      <c r="D643" s="192" t="s">
        <v>280</v>
      </c>
      <c r="E643" s="193" t="s">
        <v>1303</v>
      </c>
      <c r="F643" s="194" t="s">
        <v>1304</v>
      </c>
      <c r="G643" s="195" t="s">
        <v>337</v>
      </c>
      <c r="H643" s="196">
        <v>3</v>
      </c>
      <c r="I643" s="197"/>
      <c r="J643" s="198">
        <f t="shared" si="20"/>
        <v>0</v>
      </c>
      <c r="K643" s="199"/>
      <c r="L643" s="200"/>
      <c r="M643" s="201" t="s">
        <v>3</v>
      </c>
      <c r="N643" s="202" t="s">
        <v>43</v>
      </c>
      <c r="O643" s="55"/>
      <c r="P643" s="151">
        <f t="shared" si="21"/>
        <v>0</v>
      </c>
      <c r="Q643" s="151">
        <v>0.003</v>
      </c>
      <c r="R643" s="151">
        <f t="shared" si="22"/>
        <v>0.009000000000000001</v>
      </c>
      <c r="S643" s="151">
        <v>0</v>
      </c>
      <c r="T643" s="152">
        <f t="shared" si="23"/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3" t="s">
        <v>412</v>
      </c>
      <c r="AT643" s="153" t="s">
        <v>280</v>
      </c>
      <c r="AU643" s="153" t="s">
        <v>82</v>
      </c>
      <c r="AY643" s="19" t="s">
        <v>144</v>
      </c>
      <c r="BE643" s="154">
        <f t="shared" si="24"/>
        <v>0</v>
      </c>
      <c r="BF643" s="154">
        <f t="shared" si="25"/>
        <v>0</v>
      </c>
      <c r="BG643" s="154">
        <f t="shared" si="26"/>
        <v>0</v>
      </c>
      <c r="BH643" s="154">
        <f t="shared" si="27"/>
        <v>0</v>
      </c>
      <c r="BI643" s="154">
        <f t="shared" si="28"/>
        <v>0</v>
      </c>
      <c r="BJ643" s="19" t="s">
        <v>80</v>
      </c>
      <c r="BK643" s="154">
        <f t="shared" si="29"/>
        <v>0</v>
      </c>
      <c r="BL643" s="19" t="s">
        <v>313</v>
      </c>
      <c r="BM643" s="153" t="s">
        <v>1305</v>
      </c>
    </row>
    <row r="644" spans="1:65" s="2" customFormat="1" ht="16.5" customHeight="1">
      <c r="A644" s="34"/>
      <c r="B644" s="140"/>
      <c r="C644" s="141" t="s">
        <v>1306</v>
      </c>
      <c r="D644" s="141" t="s">
        <v>147</v>
      </c>
      <c r="E644" s="142" t="s">
        <v>1307</v>
      </c>
      <c r="F644" s="143" t="s">
        <v>1308</v>
      </c>
      <c r="G644" s="144" t="s">
        <v>337</v>
      </c>
      <c r="H644" s="145">
        <v>1</v>
      </c>
      <c r="I644" s="146"/>
      <c r="J644" s="147">
        <f t="shared" si="20"/>
        <v>0</v>
      </c>
      <c r="K644" s="148"/>
      <c r="L644" s="35"/>
      <c r="M644" s="149" t="s">
        <v>3</v>
      </c>
      <c r="N644" s="150" t="s">
        <v>43</v>
      </c>
      <c r="O644" s="55"/>
      <c r="P644" s="151">
        <f t="shared" si="21"/>
        <v>0</v>
      </c>
      <c r="Q644" s="151">
        <v>0</v>
      </c>
      <c r="R644" s="151">
        <f t="shared" si="22"/>
        <v>0</v>
      </c>
      <c r="S644" s="151">
        <v>0</v>
      </c>
      <c r="T644" s="152">
        <f t="shared" si="23"/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53" t="s">
        <v>313</v>
      </c>
      <c r="AT644" s="153" t="s">
        <v>147</v>
      </c>
      <c r="AU644" s="153" t="s">
        <v>82</v>
      </c>
      <c r="AY644" s="19" t="s">
        <v>144</v>
      </c>
      <c r="BE644" s="154">
        <f t="shared" si="24"/>
        <v>0</v>
      </c>
      <c r="BF644" s="154">
        <f t="shared" si="25"/>
        <v>0</v>
      </c>
      <c r="BG644" s="154">
        <f t="shared" si="26"/>
        <v>0</v>
      </c>
      <c r="BH644" s="154">
        <f t="shared" si="27"/>
        <v>0</v>
      </c>
      <c r="BI644" s="154">
        <f t="shared" si="28"/>
        <v>0</v>
      </c>
      <c r="BJ644" s="19" t="s">
        <v>80</v>
      </c>
      <c r="BK644" s="154">
        <f t="shared" si="29"/>
        <v>0</v>
      </c>
      <c r="BL644" s="19" t="s">
        <v>313</v>
      </c>
      <c r="BM644" s="153" t="s">
        <v>1309</v>
      </c>
    </row>
    <row r="645" spans="1:65" s="2" customFormat="1" ht="16.5" customHeight="1">
      <c r="A645" s="34"/>
      <c r="B645" s="140"/>
      <c r="C645" s="192" t="s">
        <v>1310</v>
      </c>
      <c r="D645" s="192" t="s">
        <v>280</v>
      </c>
      <c r="E645" s="193" t="s">
        <v>1311</v>
      </c>
      <c r="F645" s="194" t="s">
        <v>1312</v>
      </c>
      <c r="G645" s="195" t="s">
        <v>337</v>
      </c>
      <c r="H645" s="196">
        <v>1</v>
      </c>
      <c r="I645" s="197"/>
      <c r="J645" s="198">
        <f t="shared" si="20"/>
        <v>0</v>
      </c>
      <c r="K645" s="199"/>
      <c r="L645" s="200"/>
      <c r="M645" s="201" t="s">
        <v>3</v>
      </c>
      <c r="N645" s="202" t="s">
        <v>43</v>
      </c>
      <c r="O645" s="55"/>
      <c r="P645" s="151">
        <f t="shared" si="21"/>
        <v>0</v>
      </c>
      <c r="Q645" s="151">
        <v>0.0012</v>
      </c>
      <c r="R645" s="151">
        <f t="shared" si="22"/>
        <v>0.0012</v>
      </c>
      <c r="S645" s="151">
        <v>0</v>
      </c>
      <c r="T645" s="152">
        <f t="shared" si="23"/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53" t="s">
        <v>412</v>
      </c>
      <c r="AT645" s="153" t="s">
        <v>280</v>
      </c>
      <c r="AU645" s="153" t="s">
        <v>82</v>
      </c>
      <c r="AY645" s="19" t="s">
        <v>144</v>
      </c>
      <c r="BE645" s="154">
        <f t="shared" si="24"/>
        <v>0</v>
      </c>
      <c r="BF645" s="154">
        <f t="shared" si="25"/>
        <v>0</v>
      </c>
      <c r="BG645" s="154">
        <f t="shared" si="26"/>
        <v>0</v>
      </c>
      <c r="BH645" s="154">
        <f t="shared" si="27"/>
        <v>0</v>
      </c>
      <c r="BI645" s="154">
        <f t="shared" si="28"/>
        <v>0</v>
      </c>
      <c r="BJ645" s="19" t="s">
        <v>80</v>
      </c>
      <c r="BK645" s="154">
        <f t="shared" si="29"/>
        <v>0</v>
      </c>
      <c r="BL645" s="19" t="s">
        <v>313</v>
      </c>
      <c r="BM645" s="153" t="s">
        <v>1313</v>
      </c>
    </row>
    <row r="646" spans="1:65" s="2" customFormat="1" ht="16.5" customHeight="1">
      <c r="A646" s="34"/>
      <c r="B646" s="140"/>
      <c r="C646" s="141" t="s">
        <v>1314</v>
      </c>
      <c r="D646" s="141" t="s">
        <v>147</v>
      </c>
      <c r="E646" s="142" t="s">
        <v>1315</v>
      </c>
      <c r="F646" s="143" t="s">
        <v>1316</v>
      </c>
      <c r="G646" s="144" t="s">
        <v>337</v>
      </c>
      <c r="H646" s="145">
        <v>5</v>
      </c>
      <c r="I646" s="146"/>
      <c r="J646" s="147">
        <f t="shared" si="20"/>
        <v>0</v>
      </c>
      <c r="K646" s="148"/>
      <c r="L646" s="35"/>
      <c r="M646" s="149" t="s">
        <v>3</v>
      </c>
      <c r="N646" s="150" t="s">
        <v>43</v>
      </c>
      <c r="O646" s="55"/>
      <c r="P646" s="151">
        <f t="shared" si="21"/>
        <v>0</v>
      </c>
      <c r="Q646" s="151">
        <v>0</v>
      </c>
      <c r="R646" s="151">
        <f t="shared" si="22"/>
        <v>0</v>
      </c>
      <c r="S646" s="151">
        <v>0</v>
      </c>
      <c r="T646" s="152">
        <f t="shared" si="23"/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153" t="s">
        <v>313</v>
      </c>
      <c r="AT646" s="153" t="s">
        <v>147</v>
      </c>
      <c r="AU646" s="153" t="s">
        <v>82</v>
      </c>
      <c r="AY646" s="19" t="s">
        <v>144</v>
      </c>
      <c r="BE646" s="154">
        <f t="shared" si="24"/>
        <v>0</v>
      </c>
      <c r="BF646" s="154">
        <f t="shared" si="25"/>
        <v>0</v>
      </c>
      <c r="BG646" s="154">
        <f t="shared" si="26"/>
        <v>0</v>
      </c>
      <c r="BH646" s="154">
        <f t="shared" si="27"/>
        <v>0</v>
      </c>
      <c r="BI646" s="154">
        <f t="shared" si="28"/>
        <v>0</v>
      </c>
      <c r="BJ646" s="19" t="s">
        <v>80</v>
      </c>
      <c r="BK646" s="154">
        <f t="shared" si="29"/>
        <v>0</v>
      </c>
      <c r="BL646" s="19" t="s">
        <v>313</v>
      </c>
      <c r="BM646" s="153" t="s">
        <v>1317</v>
      </c>
    </row>
    <row r="647" spans="2:51" s="13" customFormat="1" ht="12">
      <c r="B647" s="160"/>
      <c r="D647" s="161" t="s">
        <v>221</v>
      </c>
      <c r="E647" s="162" t="s">
        <v>3</v>
      </c>
      <c r="F647" s="163" t="s">
        <v>1318</v>
      </c>
      <c r="H647" s="164">
        <v>5</v>
      </c>
      <c r="I647" s="165"/>
      <c r="L647" s="160"/>
      <c r="M647" s="166"/>
      <c r="N647" s="167"/>
      <c r="O647" s="167"/>
      <c r="P647" s="167"/>
      <c r="Q647" s="167"/>
      <c r="R647" s="167"/>
      <c r="S647" s="167"/>
      <c r="T647" s="168"/>
      <c r="AT647" s="162" t="s">
        <v>221</v>
      </c>
      <c r="AU647" s="162" t="s">
        <v>82</v>
      </c>
      <c r="AV647" s="13" t="s">
        <v>82</v>
      </c>
      <c r="AW647" s="13" t="s">
        <v>33</v>
      </c>
      <c r="AX647" s="13" t="s">
        <v>80</v>
      </c>
      <c r="AY647" s="162" t="s">
        <v>144</v>
      </c>
    </row>
    <row r="648" spans="1:65" s="2" customFormat="1" ht="16.5" customHeight="1">
      <c r="A648" s="34"/>
      <c r="B648" s="140"/>
      <c r="C648" s="192" t="s">
        <v>1319</v>
      </c>
      <c r="D648" s="192" t="s">
        <v>280</v>
      </c>
      <c r="E648" s="193" t="s">
        <v>1320</v>
      </c>
      <c r="F648" s="194" t="s">
        <v>1321</v>
      </c>
      <c r="G648" s="195" t="s">
        <v>337</v>
      </c>
      <c r="H648" s="196">
        <v>4</v>
      </c>
      <c r="I648" s="197"/>
      <c r="J648" s="198">
        <f>ROUND(I648*H648,2)</f>
        <v>0</v>
      </c>
      <c r="K648" s="199"/>
      <c r="L648" s="200"/>
      <c r="M648" s="201" t="s">
        <v>3</v>
      </c>
      <c r="N648" s="202" t="s">
        <v>43</v>
      </c>
      <c r="O648" s="55"/>
      <c r="P648" s="151">
        <f>O648*H648</f>
        <v>0</v>
      </c>
      <c r="Q648" s="151">
        <v>0.0082</v>
      </c>
      <c r="R648" s="151">
        <f>Q648*H648</f>
        <v>0.0328</v>
      </c>
      <c r="S648" s="151">
        <v>0</v>
      </c>
      <c r="T648" s="152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53" t="s">
        <v>412</v>
      </c>
      <c r="AT648" s="153" t="s">
        <v>280</v>
      </c>
      <c r="AU648" s="153" t="s">
        <v>82</v>
      </c>
      <c r="AY648" s="19" t="s">
        <v>144</v>
      </c>
      <c r="BE648" s="154">
        <f>IF(N648="základní",J648,0)</f>
        <v>0</v>
      </c>
      <c r="BF648" s="154">
        <f>IF(N648="snížená",J648,0)</f>
        <v>0</v>
      </c>
      <c r="BG648" s="154">
        <f>IF(N648="zákl. přenesená",J648,0)</f>
        <v>0</v>
      </c>
      <c r="BH648" s="154">
        <f>IF(N648="sníž. přenesená",J648,0)</f>
        <v>0</v>
      </c>
      <c r="BI648" s="154">
        <f>IF(N648="nulová",J648,0)</f>
        <v>0</v>
      </c>
      <c r="BJ648" s="19" t="s">
        <v>80</v>
      </c>
      <c r="BK648" s="154">
        <f>ROUND(I648*H648,2)</f>
        <v>0</v>
      </c>
      <c r="BL648" s="19" t="s">
        <v>313</v>
      </c>
      <c r="BM648" s="153" t="s">
        <v>1322</v>
      </c>
    </row>
    <row r="649" spans="2:51" s="16" customFormat="1" ht="12">
      <c r="B649" s="185"/>
      <c r="D649" s="161" t="s">
        <v>221</v>
      </c>
      <c r="E649" s="186" t="s">
        <v>3</v>
      </c>
      <c r="F649" s="187" t="s">
        <v>1323</v>
      </c>
      <c r="H649" s="186" t="s">
        <v>3</v>
      </c>
      <c r="I649" s="188"/>
      <c r="L649" s="185"/>
      <c r="M649" s="189"/>
      <c r="N649" s="190"/>
      <c r="O649" s="190"/>
      <c r="P649" s="190"/>
      <c r="Q649" s="190"/>
      <c r="R649" s="190"/>
      <c r="S649" s="190"/>
      <c r="T649" s="191"/>
      <c r="AT649" s="186" t="s">
        <v>221</v>
      </c>
      <c r="AU649" s="186" t="s">
        <v>82</v>
      </c>
      <c r="AV649" s="16" t="s">
        <v>80</v>
      </c>
      <c r="AW649" s="16" t="s">
        <v>33</v>
      </c>
      <c r="AX649" s="16" t="s">
        <v>72</v>
      </c>
      <c r="AY649" s="186" t="s">
        <v>144</v>
      </c>
    </row>
    <row r="650" spans="2:51" s="13" customFormat="1" ht="12">
      <c r="B650" s="160"/>
      <c r="D650" s="161" t="s">
        <v>221</v>
      </c>
      <c r="E650" s="162" t="s">
        <v>3</v>
      </c>
      <c r="F650" s="163" t="s">
        <v>723</v>
      </c>
      <c r="H650" s="164">
        <v>4</v>
      </c>
      <c r="I650" s="165"/>
      <c r="L650" s="160"/>
      <c r="M650" s="166"/>
      <c r="N650" s="167"/>
      <c r="O650" s="167"/>
      <c r="P650" s="167"/>
      <c r="Q650" s="167"/>
      <c r="R650" s="167"/>
      <c r="S650" s="167"/>
      <c r="T650" s="168"/>
      <c r="AT650" s="162" t="s">
        <v>221</v>
      </c>
      <c r="AU650" s="162" t="s">
        <v>82</v>
      </c>
      <c r="AV650" s="13" t="s">
        <v>82</v>
      </c>
      <c r="AW650" s="13" t="s">
        <v>33</v>
      </c>
      <c r="AX650" s="13" t="s">
        <v>80</v>
      </c>
      <c r="AY650" s="162" t="s">
        <v>144</v>
      </c>
    </row>
    <row r="651" spans="1:65" s="2" customFormat="1" ht="16.5" customHeight="1">
      <c r="A651" s="34"/>
      <c r="B651" s="140"/>
      <c r="C651" s="192" t="s">
        <v>1324</v>
      </c>
      <c r="D651" s="192" t="s">
        <v>280</v>
      </c>
      <c r="E651" s="193" t="s">
        <v>1325</v>
      </c>
      <c r="F651" s="194" t="s">
        <v>1326</v>
      </c>
      <c r="G651" s="195" t="s">
        <v>1327</v>
      </c>
      <c r="H651" s="196">
        <v>1</v>
      </c>
      <c r="I651" s="197"/>
      <c r="J651" s="198">
        <f aca="true" t="shared" si="30" ref="J651:J658">ROUND(I651*H651,2)</f>
        <v>0</v>
      </c>
      <c r="K651" s="199"/>
      <c r="L651" s="200"/>
      <c r="M651" s="201" t="s">
        <v>3</v>
      </c>
      <c r="N651" s="202" t="s">
        <v>43</v>
      </c>
      <c r="O651" s="55"/>
      <c r="P651" s="151">
        <f aca="true" t="shared" si="31" ref="P651:P658">O651*H651</f>
        <v>0</v>
      </c>
      <c r="Q651" s="151">
        <v>0.0083</v>
      </c>
      <c r="R651" s="151">
        <f aca="true" t="shared" si="32" ref="R651:R658">Q651*H651</f>
        <v>0.0083</v>
      </c>
      <c r="S651" s="151">
        <v>0</v>
      </c>
      <c r="T651" s="152">
        <f aca="true" t="shared" si="33" ref="T651:T658"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53" t="s">
        <v>412</v>
      </c>
      <c r="AT651" s="153" t="s">
        <v>280</v>
      </c>
      <c r="AU651" s="153" t="s">
        <v>82</v>
      </c>
      <c r="AY651" s="19" t="s">
        <v>144</v>
      </c>
      <c r="BE651" s="154">
        <f aca="true" t="shared" si="34" ref="BE651:BE658">IF(N651="základní",J651,0)</f>
        <v>0</v>
      </c>
      <c r="BF651" s="154">
        <f aca="true" t="shared" si="35" ref="BF651:BF658">IF(N651="snížená",J651,0)</f>
        <v>0</v>
      </c>
      <c r="BG651" s="154">
        <f aca="true" t="shared" si="36" ref="BG651:BG658">IF(N651="zákl. přenesená",J651,0)</f>
        <v>0</v>
      </c>
      <c r="BH651" s="154">
        <f aca="true" t="shared" si="37" ref="BH651:BH658">IF(N651="sníž. přenesená",J651,0)</f>
        <v>0</v>
      </c>
      <c r="BI651" s="154">
        <f aca="true" t="shared" si="38" ref="BI651:BI658">IF(N651="nulová",J651,0)</f>
        <v>0</v>
      </c>
      <c r="BJ651" s="19" t="s">
        <v>80</v>
      </c>
      <c r="BK651" s="154">
        <f aca="true" t="shared" si="39" ref="BK651:BK658">ROUND(I651*H651,2)</f>
        <v>0</v>
      </c>
      <c r="BL651" s="19" t="s">
        <v>313</v>
      </c>
      <c r="BM651" s="153" t="s">
        <v>1328</v>
      </c>
    </row>
    <row r="652" spans="1:65" s="2" customFormat="1" ht="16.5" customHeight="1">
      <c r="A652" s="34"/>
      <c r="B652" s="140"/>
      <c r="C652" s="141" t="s">
        <v>1329</v>
      </c>
      <c r="D652" s="141" t="s">
        <v>147</v>
      </c>
      <c r="E652" s="142" t="s">
        <v>1330</v>
      </c>
      <c r="F652" s="143" t="s">
        <v>1331</v>
      </c>
      <c r="G652" s="144" t="s">
        <v>337</v>
      </c>
      <c r="H652" s="145">
        <v>5</v>
      </c>
      <c r="I652" s="146"/>
      <c r="J652" s="147">
        <f t="shared" si="30"/>
        <v>0</v>
      </c>
      <c r="K652" s="148"/>
      <c r="L652" s="35"/>
      <c r="M652" s="149" t="s">
        <v>3</v>
      </c>
      <c r="N652" s="150" t="s">
        <v>43</v>
      </c>
      <c r="O652" s="55"/>
      <c r="P652" s="151">
        <f t="shared" si="31"/>
        <v>0</v>
      </c>
      <c r="Q652" s="151">
        <v>0</v>
      </c>
      <c r="R652" s="151">
        <f t="shared" si="32"/>
        <v>0</v>
      </c>
      <c r="S652" s="151">
        <v>0</v>
      </c>
      <c r="T652" s="152">
        <f t="shared" si="33"/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53" t="s">
        <v>313</v>
      </c>
      <c r="AT652" s="153" t="s">
        <v>147</v>
      </c>
      <c r="AU652" s="153" t="s">
        <v>82</v>
      </c>
      <c r="AY652" s="19" t="s">
        <v>144</v>
      </c>
      <c r="BE652" s="154">
        <f t="shared" si="34"/>
        <v>0</v>
      </c>
      <c r="BF652" s="154">
        <f t="shared" si="35"/>
        <v>0</v>
      </c>
      <c r="BG652" s="154">
        <f t="shared" si="36"/>
        <v>0</v>
      </c>
      <c r="BH652" s="154">
        <f t="shared" si="37"/>
        <v>0</v>
      </c>
      <c r="BI652" s="154">
        <f t="shared" si="38"/>
        <v>0</v>
      </c>
      <c r="BJ652" s="19" t="s">
        <v>80</v>
      </c>
      <c r="BK652" s="154">
        <f t="shared" si="39"/>
        <v>0</v>
      </c>
      <c r="BL652" s="19" t="s">
        <v>313</v>
      </c>
      <c r="BM652" s="153" t="s">
        <v>1332</v>
      </c>
    </row>
    <row r="653" spans="1:65" s="2" customFormat="1" ht="16.5" customHeight="1">
      <c r="A653" s="34"/>
      <c r="B653" s="140"/>
      <c r="C653" s="192" t="s">
        <v>1333</v>
      </c>
      <c r="D653" s="192" t="s">
        <v>280</v>
      </c>
      <c r="E653" s="193" t="s">
        <v>1334</v>
      </c>
      <c r="F653" s="194" t="s">
        <v>1335</v>
      </c>
      <c r="G653" s="195" t="s">
        <v>337</v>
      </c>
      <c r="H653" s="196">
        <v>5</v>
      </c>
      <c r="I653" s="197"/>
      <c r="J653" s="198">
        <f t="shared" si="30"/>
        <v>0</v>
      </c>
      <c r="K653" s="199"/>
      <c r="L653" s="200"/>
      <c r="M653" s="201" t="s">
        <v>3</v>
      </c>
      <c r="N653" s="202" t="s">
        <v>43</v>
      </c>
      <c r="O653" s="55"/>
      <c r="P653" s="151">
        <f t="shared" si="31"/>
        <v>0</v>
      </c>
      <c r="Q653" s="151">
        <v>0.0062</v>
      </c>
      <c r="R653" s="151">
        <f t="shared" si="32"/>
        <v>0.031</v>
      </c>
      <c r="S653" s="151">
        <v>0</v>
      </c>
      <c r="T653" s="152">
        <f t="shared" si="33"/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153" t="s">
        <v>412</v>
      </c>
      <c r="AT653" s="153" t="s">
        <v>280</v>
      </c>
      <c r="AU653" s="153" t="s">
        <v>82</v>
      </c>
      <c r="AY653" s="19" t="s">
        <v>144</v>
      </c>
      <c r="BE653" s="154">
        <f t="shared" si="34"/>
        <v>0</v>
      </c>
      <c r="BF653" s="154">
        <f t="shared" si="35"/>
        <v>0</v>
      </c>
      <c r="BG653" s="154">
        <f t="shared" si="36"/>
        <v>0</v>
      </c>
      <c r="BH653" s="154">
        <f t="shared" si="37"/>
        <v>0</v>
      </c>
      <c r="BI653" s="154">
        <f t="shared" si="38"/>
        <v>0</v>
      </c>
      <c r="BJ653" s="19" t="s">
        <v>80</v>
      </c>
      <c r="BK653" s="154">
        <f t="shared" si="39"/>
        <v>0</v>
      </c>
      <c r="BL653" s="19" t="s">
        <v>313</v>
      </c>
      <c r="BM653" s="153" t="s">
        <v>1336</v>
      </c>
    </row>
    <row r="654" spans="1:65" s="2" customFormat="1" ht="16.5" customHeight="1">
      <c r="A654" s="34"/>
      <c r="B654" s="140"/>
      <c r="C654" s="141" t="s">
        <v>1337</v>
      </c>
      <c r="D654" s="141" t="s">
        <v>147</v>
      </c>
      <c r="E654" s="142" t="s">
        <v>1338</v>
      </c>
      <c r="F654" s="143" t="s">
        <v>1339</v>
      </c>
      <c r="G654" s="144" t="s">
        <v>337</v>
      </c>
      <c r="H654" s="145">
        <v>1</v>
      </c>
      <c r="I654" s="146"/>
      <c r="J654" s="147">
        <f t="shared" si="30"/>
        <v>0</v>
      </c>
      <c r="K654" s="148"/>
      <c r="L654" s="35"/>
      <c r="M654" s="149" t="s">
        <v>3</v>
      </c>
      <c r="N654" s="150" t="s">
        <v>43</v>
      </c>
      <c r="O654" s="55"/>
      <c r="P654" s="151">
        <f t="shared" si="31"/>
        <v>0</v>
      </c>
      <c r="Q654" s="151">
        <v>0</v>
      </c>
      <c r="R654" s="151">
        <f t="shared" si="32"/>
        <v>0</v>
      </c>
      <c r="S654" s="151">
        <v>0</v>
      </c>
      <c r="T654" s="152">
        <f t="shared" si="33"/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53" t="s">
        <v>313</v>
      </c>
      <c r="AT654" s="153" t="s">
        <v>147</v>
      </c>
      <c r="AU654" s="153" t="s">
        <v>82</v>
      </c>
      <c r="AY654" s="19" t="s">
        <v>144</v>
      </c>
      <c r="BE654" s="154">
        <f t="shared" si="34"/>
        <v>0</v>
      </c>
      <c r="BF654" s="154">
        <f t="shared" si="35"/>
        <v>0</v>
      </c>
      <c r="BG654" s="154">
        <f t="shared" si="36"/>
        <v>0</v>
      </c>
      <c r="BH654" s="154">
        <f t="shared" si="37"/>
        <v>0</v>
      </c>
      <c r="BI654" s="154">
        <f t="shared" si="38"/>
        <v>0</v>
      </c>
      <c r="BJ654" s="19" t="s">
        <v>80</v>
      </c>
      <c r="BK654" s="154">
        <f t="shared" si="39"/>
        <v>0</v>
      </c>
      <c r="BL654" s="19" t="s">
        <v>313</v>
      </c>
      <c r="BM654" s="153" t="s">
        <v>1340</v>
      </c>
    </row>
    <row r="655" spans="1:65" s="2" customFormat="1" ht="16.5" customHeight="1">
      <c r="A655" s="34"/>
      <c r="B655" s="140"/>
      <c r="C655" s="192" t="s">
        <v>1341</v>
      </c>
      <c r="D655" s="192" t="s">
        <v>280</v>
      </c>
      <c r="E655" s="193" t="s">
        <v>1342</v>
      </c>
      <c r="F655" s="194" t="s">
        <v>1343</v>
      </c>
      <c r="G655" s="195" t="s">
        <v>337</v>
      </c>
      <c r="H655" s="196">
        <v>2</v>
      </c>
      <c r="I655" s="197"/>
      <c r="J655" s="198">
        <f t="shared" si="30"/>
        <v>0</v>
      </c>
      <c r="K655" s="199"/>
      <c r="L655" s="200"/>
      <c r="M655" s="201" t="s">
        <v>3</v>
      </c>
      <c r="N655" s="202" t="s">
        <v>43</v>
      </c>
      <c r="O655" s="55"/>
      <c r="P655" s="151">
        <f t="shared" si="31"/>
        <v>0</v>
      </c>
      <c r="Q655" s="151">
        <v>0.0003</v>
      </c>
      <c r="R655" s="151">
        <f t="shared" si="32"/>
        <v>0.0006</v>
      </c>
      <c r="S655" s="151">
        <v>0</v>
      </c>
      <c r="T655" s="152">
        <f t="shared" si="33"/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53" t="s">
        <v>412</v>
      </c>
      <c r="AT655" s="153" t="s">
        <v>280</v>
      </c>
      <c r="AU655" s="153" t="s">
        <v>82</v>
      </c>
      <c r="AY655" s="19" t="s">
        <v>144</v>
      </c>
      <c r="BE655" s="154">
        <f t="shared" si="34"/>
        <v>0</v>
      </c>
      <c r="BF655" s="154">
        <f t="shared" si="35"/>
        <v>0</v>
      </c>
      <c r="BG655" s="154">
        <f t="shared" si="36"/>
        <v>0</v>
      </c>
      <c r="BH655" s="154">
        <f t="shared" si="37"/>
        <v>0</v>
      </c>
      <c r="BI655" s="154">
        <f t="shared" si="38"/>
        <v>0</v>
      </c>
      <c r="BJ655" s="19" t="s">
        <v>80</v>
      </c>
      <c r="BK655" s="154">
        <f t="shared" si="39"/>
        <v>0</v>
      </c>
      <c r="BL655" s="19" t="s">
        <v>313</v>
      </c>
      <c r="BM655" s="153" t="s">
        <v>1344</v>
      </c>
    </row>
    <row r="656" spans="1:65" s="2" customFormat="1" ht="16.5" customHeight="1">
      <c r="A656" s="34"/>
      <c r="B656" s="140"/>
      <c r="C656" s="192" t="s">
        <v>1345</v>
      </c>
      <c r="D656" s="192" t="s">
        <v>280</v>
      </c>
      <c r="E656" s="193" t="s">
        <v>1346</v>
      </c>
      <c r="F656" s="194" t="s">
        <v>1347</v>
      </c>
      <c r="G656" s="195" t="s">
        <v>337</v>
      </c>
      <c r="H656" s="196">
        <v>1</v>
      </c>
      <c r="I656" s="197"/>
      <c r="J656" s="198">
        <f t="shared" si="30"/>
        <v>0</v>
      </c>
      <c r="K656" s="199"/>
      <c r="L656" s="200"/>
      <c r="M656" s="201" t="s">
        <v>3</v>
      </c>
      <c r="N656" s="202" t="s">
        <v>43</v>
      </c>
      <c r="O656" s="55"/>
      <c r="P656" s="151">
        <f t="shared" si="31"/>
        <v>0</v>
      </c>
      <c r="Q656" s="151">
        <v>0.0032</v>
      </c>
      <c r="R656" s="151">
        <f t="shared" si="32"/>
        <v>0.0032</v>
      </c>
      <c r="S656" s="151">
        <v>0</v>
      </c>
      <c r="T656" s="152">
        <f t="shared" si="33"/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53" t="s">
        <v>412</v>
      </c>
      <c r="AT656" s="153" t="s">
        <v>280</v>
      </c>
      <c r="AU656" s="153" t="s">
        <v>82</v>
      </c>
      <c r="AY656" s="19" t="s">
        <v>144</v>
      </c>
      <c r="BE656" s="154">
        <f t="shared" si="34"/>
        <v>0</v>
      </c>
      <c r="BF656" s="154">
        <f t="shared" si="35"/>
        <v>0</v>
      </c>
      <c r="BG656" s="154">
        <f t="shared" si="36"/>
        <v>0</v>
      </c>
      <c r="BH656" s="154">
        <f t="shared" si="37"/>
        <v>0</v>
      </c>
      <c r="BI656" s="154">
        <f t="shared" si="38"/>
        <v>0</v>
      </c>
      <c r="BJ656" s="19" t="s">
        <v>80</v>
      </c>
      <c r="BK656" s="154">
        <f t="shared" si="39"/>
        <v>0</v>
      </c>
      <c r="BL656" s="19" t="s">
        <v>313</v>
      </c>
      <c r="BM656" s="153" t="s">
        <v>1348</v>
      </c>
    </row>
    <row r="657" spans="1:65" s="2" customFormat="1" ht="21.75" customHeight="1">
      <c r="A657" s="34"/>
      <c r="B657" s="140"/>
      <c r="C657" s="141" t="s">
        <v>1349</v>
      </c>
      <c r="D657" s="141" t="s">
        <v>147</v>
      </c>
      <c r="E657" s="142" t="s">
        <v>1350</v>
      </c>
      <c r="F657" s="143" t="s">
        <v>1351</v>
      </c>
      <c r="G657" s="144" t="s">
        <v>219</v>
      </c>
      <c r="H657" s="145">
        <v>533.4</v>
      </c>
      <c r="I657" s="146"/>
      <c r="J657" s="147">
        <f t="shared" si="30"/>
        <v>0</v>
      </c>
      <c r="K657" s="148"/>
      <c r="L657" s="35"/>
      <c r="M657" s="149" t="s">
        <v>3</v>
      </c>
      <c r="N657" s="150" t="s">
        <v>43</v>
      </c>
      <c r="O657" s="55"/>
      <c r="P657" s="151">
        <f t="shared" si="31"/>
        <v>0</v>
      </c>
      <c r="Q657" s="151">
        <v>0</v>
      </c>
      <c r="R657" s="151">
        <f t="shared" si="32"/>
        <v>0</v>
      </c>
      <c r="S657" s="151">
        <v>0</v>
      </c>
      <c r="T657" s="152">
        <f t="shared" si="33"/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3" t="s">
        <v>313</v>
      </c>
      <c r="AT657" s="153" t="s">
        <v>147</v>
      </c>
      <c r="AU657" s="153" t="s">
        <v>82</v>
      </c>
      <c r="AY657" s="19" t="s">
        <v>144</v>
      </c>
      <c r="BE657" s="154">
        <f t="shared" si="34"/>
        <v>0</v>
      </c>
      <c r="BF657" s="154">
        <f t="shared" si="35"/>
        <v>0</v>
      </c>
      <c r="BG657" s="154">
        <f t="shared" si="36"/>
        <v>0</v>
      </c>
      <c r="BH657" s="154">
        <f t="shared" si="37"/>
        <v>0</v>
      </c>
      <c r="BI657" s="154">
        <f t="shared" si="38"/>
        <v>0</v>
      </c>
      <c r="BJ657" s="19" t="s">
        <v>80</v>
      </c>
      <c r="BK657" s="154">
        <f t="shared" si="39"/>
        <v>0</v>
      </c>
      <c r="BL657" s="19" t="s">
        <v>313</v>
      </c>
      <c r="BM657" s="153" t="s">
        <v>1352</v>
      </c>
    </row>
    <row r="658" spans="1:65" s="2" customFormat="1" ht="21.75" customHeight="1">
      <c r="A658" s="34"/>
      <c r="B658" s="140"/>
      <c r="C658" s="192" t="s">
        <v>1353</v>
      </c>
      <c r="D658" s="192" t="s">
        <v>280</v>
      </c>
      <c r="E658" s="193" t="s">
        <v>1354</v>
      </c>
      <c r="F658" s="194" t="s">
        <v>1355</v>
      </c>
      <c r="G658" s="195" t="s">
        <v>219</v>
      </c>
      <c r="H658" s="196">
        <v>586.74</v>
      </c>
      <c r="I658" s="197"/>
      <c r="J658" s="198">
        <f t="shared" si="30"/>
        <v>0</v>
      </c>
      <c r="K658" s="199"/>
      <c r="L658" s="200"/>
      <c r="M658" s="201" t="s">
        <v>3</v>
      </c>
      <c r="N658" s="202" t="s">
        <v>43</v>
      </c>
      <c r="O658" s="55"/>
      <c r="P658" s="151">
        <f t="shared" si="31"/>
        <v>0</v>
      </c>
      <c r="Q658" s="151">
        <v>0.00014</v>
      </c>
      <c r="R658" s="151">
        <f t="shared" si="32"/>
        <v>0.0821436</v>
      </c>
      <c r="S658" s="151">
        <v>0</v>
      </c>
      <c r="T658" s="152">
        <f t="shared" si="33"/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153" t="s">
        <v>412</v>
      </c>
      <c r="AT658" s="153" t="s">
        <v>280</v>
      </c>
      <c r="AU658" s="153" t="s">
        <v>82</v>
      </c>
      <c r="AY658" s="19" t="s">
        <v>144</v>
      </c>
      <c r="BE658" s="154">
        <f t="shared" si="34"/>
        <v>0</v>
      </c>
      <c r="BF658" s="154">
        <f t="shared" si="35"/>
        <v>0</v>
      </c>
      <c r="BG658" s="154">
        <f t="shared" si="36"/>
        <v>0</v>
      </c>
      <c r="BH658" s="154">
        <f t="shared" si="37"/>
        <v>0</v>
      </c>
      <c r="BI658" s="154">
        <f t="shared" si="38"/>
        <v>0</v>
      </c>
      <c r="BJ658" s="19" t="s">
        <v>80</v>
      </c>
      <c r="BK658" s="154">
        <f t="shared" si="39"/>
        <v>0</v>
      </c>
      <c r="BL658" s="19" t="s">
        <v>313</v>
      </c>
      <c r="BM658" s="153" t="s">
        <v>1356</v>
      </c>
    </row>
    <row r="659" spans="2:51" s="13" customFormat="1" ht="12">
      <c r="B659" s="160"/>
      <c r="D659" s="161" t="s">
        <v>221</v>
      </c>
      <c r="F659" s="163" t="s">
        <v>1357</v>
      </c>
      <c r="H659" s="164">
        <v>586.74</v>
      </c>
      <c r="I659" s="165"/>
      <c r="L659" s="160"/>
      <c r="M659" s="166"/>
      <c r="N659" s="167"/>
      <c r="O659" s="167"/>
      <c r="P659" s="167"/>
      <c r="Q659" s="167"/>
      <c r="R659" s="167"/>
      <c r="S659" s="167"/>
      <c r="T659" s="168"/>
      <c r="AT659" s="162" t="s">
        <v>221</v>
      </c>
      <c r="AU659" s="162" t="s">
        <v>82</v>
      </c>
      <c r="AV659" s="13" t="s">
        <v>82</v>
      </c>
      <c r="AW659" s="13" t="s">
        <v>4</v>
      </c>
      <c r="AX659" s="13" t="s">
        <v>80</v>
      </c>
      <c r="AY659" s="162" t="s">
        <v>144</v>
      </c>
    </row>
    <row r="660" spans="1:65" s="2" customFormat="1" ht="16.5" customHeight="1">
      <c r="A660" s="34"/>
      <c r="B660" s="140"/>
      <c r="C660" s="141" t="s">
        <v>1358</v>
      </c>
      <c r="D660" s="141" t="s">
        <v>147</v>
      </c>
      <c r="E660" s="142" t="s">
        <v>1359</v>
      </c>
      <c r="F660" s="143" t="s">
        <v>1360</v>
      </c>
      <c r="G660" s="144" t="s">
        <v>409</v>
      </c>
      <c r="H660" s="145">
        <v>497</v>
      </c>
      <c r="I660" s="146"/>
      <c r="J660" s="147">
        <f>ROUND(I660*H660,2)</f>
        <v>0</v>
      </c>
      <c r="K660" s="148"/>
      <c r="L660" s="35"/>
      <c r="M660" s="149" t="s">
        <v>3</v>
      </c>
      <c r="N660" s="150" t="s">
        <v>43</v>
      </c>
      <c r="O660" s="55"/>
      <c r="P660" s="151">
        <f>O660*H660</f>
        <v>0</v>
      </c>
      <c r="Q660" s="151">
        <v>0</v>
      </c>
      <c r="R660" s="151">
        <f>Q660*H660</f>
        <v>0</v>
      </c>
      <c r="S660" s="151">
        <v>0</v>
      </c>
      <c r="T660" s="152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53" t="s">
        <v>313</v>
      </c>
      <c r="AT660" s="153" t="s">
        <v>147</v>
      </c>
      <c r="AU660" s="153" t="s">
        <v>82</v>
      </c>
      <c r="AY660" s="19" t="s">
        <v>144</v>
      </c>
      <c r="BE660" s="154">
        <f>IF(N660="základní",J660,0)</f>
        <v>0</v>
      </c>
      <c r="BF660" s="154">
        <f>IF(N660="snížená",J660,0)</f>
        <v>0</v>
      </c>
      <c r="BG660" s="154">
        <f>IF(N660="zákl. přenesená",J660,0)</f>
        <v>0</v>
      </c>
      <c r="BH660" s="154">
        <f>IF(N660="sníž. přenesená",J660,0)</f>
        <v>0</v>
      </c>
      <c r="BI660" s="154">
        <f>IF(N660="nulová",J660,0)</f>
        <v>0</v>
      </c>
      <c r="BJ660" s="19" t="s">
        <v>80</v>
      </c>
      <c r="BK660" s="154">
        <f>ROUND(I660*H660,2)</f>
        <v>0</v>
      </c>
      <c r="BL660" s="19" t="s">
        <v>313</v>
      </c>
      <c r="BM660" s="153" t="s">
        <v>1361</v>
      </c>
    </row>
    <row r="661" spans="2:51" s="13" customFormat="1" ht="12">
      <c r="B661" s="160"/>
      <c r="D661" s="161" t="s">
        <v>221</v>
      </c>
      <c r="E661" s="162" t="s">
        <v>3</v>
      </c>
      <c r="F661" s="163" t="s">
        <v>1362</v>
      </c>
      <c r="H661" s="164">
        <v>497</v>
      </c>
      <c r="I661" s="165"/>
      <c r="L661" s="160"/>
      <c r="M661" s="166"/>
      <c r="N661" s="167"/>
      <c r="O661" s="167"/>
      <c r="P661" s="167"/>
      <c r="Q661" s="167"/>
      <c r="R661" s="167"/>
      <c r="S661" s="167"/>
      <c r="T661" s="168"/>
      <c r="AT661" s="162" t="s">
        <v>221</v>
      </c>
      <c r="AU661" s="162" t="s">
        <v>82</v>
      </c>
      <c r="AV661" s="13" t="s">
        <v>82</v>
      </c>
      <c r="AW661" s="13" t="s">
        <v>33</v>
      </c>
      <c r="AX661" s="13" t="s">
        <v>80</v>
      </c>
      <c r="AY661" s="162" t="s">
        <v>144</v>
      </c>
    </row>
    <row r="662" spans="1:65" s="2" customFormat="1" ht="16.5" customHeight="1">
      <c r="A662" s="34"/>
      <c r="B662" s="140"/>
      <c r="C662" s="192" t="s">
        <v>1363</v>
      </c>
      <c r="D662" s="192" t="s">
        <v>280</v>
      </c>
      <c r="E662" s="193" t="s">
        <v>1364</v>
      </c>
      <c r="F662" s="194" t="s">
        <v>1365</v>
      </c>
      <c r="G662" s="195" t="s">
        <v>409</v>
      </c>
      <c r="H662" s="196">
        <v>546.7</v>
      </c>
      <c r="I662" s="197"/>
      <c r="J662" s="198">
        <f>ROUND(I662*H662,2)</f>
        <v>0</v>
      </c>
      <c r="K662" s="199"/>
      <c r="L662" s="200"/>
      <c r="M662" s="201" t="s">
        <v>3</v>
      </c>
      <c r="N662" s="202" t="s">
        <v>43</v>
      </c>
      <c r="O662" s="55"/>
      <c r="P662" s="151">
        <f>O662*H662</f>
        <v>0</v>
      </c>
      <c r="Q662" s="151">
        <v>1E-05</v>
      </c>
      <c r="R662" s="151">
        <f>Q662*H662</f>
        <v>0.0054670000000000005</v>
      </c>
      <c r="S662" s="151">
        <v>0</v>
      </c>
      <c r="T662" s="152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53" t="s">
        <v>412</v>
      </c>
      <c r="AT662" s="153" t="s">
        <v>280</v>
      </c>
      <c r="AU662" s="153" t="s">
        <v>82</v>
      </c>
      <c r="AY662" s="19" t="s">
        <v>144</v>
      </c>
      <c r="BE662" s="154">
        <f>IF(N662="základní",J662,0)</f>
        <v>0</v>
      </c>
      <c r="BF662" s="154">
        <f>IF(N662="snížená",J662,0)</f>
        <v>0</v>
      </c>
      <c r="BG662" s="154">
        <f>IF(N662="zákl. přenesená",J662,0)</f>
        <v>0</v>
      </c>
      <c r="BH662" s="154">
        <f>IF(N662="sníž. přenesená",J662,0)</f>
        <v>0</v>
      </c>
      <c r="BI662" s="154">
        <f>IF(N662="nulová",J662,0)</f>
        <v>0</v>
      </c>
      <c r="BJ662" s="19" t="s">
        <v>80</v>
      </c>
      <c r="BK662" s="154">
        <f>ROUND(I662*H662,2)</f>
        <v>0</v>
      </c>
      <c r="BL662" s="19" t="s">
        <v>313</v>
      </c>
      <c r="BM662" s="153" t="s">
        <v>1366</v>
      </c>
    </row>
    <row r="663" spans="2:51" s="13" customFormat="1" ht="12">
      <c r="B663" s="160"/>
      <c r="D663" s="161" t="s">
        <v>221</v>
      </c>
      <c r="F663" s="163" t="s">
        <v>1367</v>
      </c>
      <c r="H663" s="164">
        <v>546.7</v>
      </c>
      <c r="I663" s="165"/>
      <c r="L663" s="160"/>
      <c r="M663" s="166"/>
      <c r="N663" s="167"/>
      <c r="O663" s="167"/>
      <c r="P663" s="167"/>
      <c r="Q663" s="167"/>
      <c r="R663" s="167"/>
      <c r="S663" s="167"/>
      <c r="T663" s="168"/>
      <c r="AT663" s="162" t="s">
        <v>221</v>
      </c>
      <c r="AU663" s="162" t="s">
        <v>82</v>
      </c>
      <c r="AV663" s="13" t="s">
        <v>82</v>
      </c>
      <c r="AW663" s="13" t="s">
        <v>4</v>
      </c>
      <c r="AX663" s="13" t="s">
        <v>80</v>
      </c>
      <c r="AY663" s="162" t="s">
        <v>144</v>
      </c>
    </row>
    <row r="664" spans="1:65" s="2" customFormat="1" ht="21.75" customHeight="1">
      <c r="A664" s="34"/>
      <c r="B664" s="140"/>
      <c r="C664" s="141" t="s">
        <v>1368</v>
      </c>
      <c r="D664" s="141" t="s">
        <v>147</v>
      </c>
      <c r="E664" s="142" t="s">
        <v>1369</v>
      </c>
      <c r="F664" s="143" t="s">
        <v>1370</v>
      </c>
      <c r="G664" s="144" t="s">
        <v>337</v>
      </c>
      <c r="H664" s="145">
        <v>8</v>
      </c>
      <c r="I664" s="146"/>
      <c r="J664" s="147">
        <f>ROUND(I664*H664,2)</f>
        <v>0</v>
      </c>
      <c r="K664" s="148"/>
      <c r="L664" s="35"/>
      <c r="M664" s="149" t="s">
        <v>3</v>
      </c>
      <c r="N664" s="150" t="s">
        <v>43</v>
      </c>
      <c r="O664" s="55"/>
      <c r="P664" s="151">
        <f>O664*H664</f>
        <v>0</v>
      </c>
      <c r="Q664" s="151">
        <v>1E-05</v>
      </c>
      <c r="R664" s="151">
        <f>Q664*H664</f>
        <v>8E-05</v>
      </c>
      <c r="S664" s="151">
        <v>0</v>
      </c>
      <c r="T664" s="152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3" t="s">
        <v>313</v>
      </c>
      <c r="AT664" s="153" t="s">
        <v>147</v>
      </c>
      <c r="AU664" s="153" t="s">
        <v>82</v>
      </c>
      <c r="AY664" s="19" t="s">
        <v>144</v>
      </c>
      <c r="BE664" s="154">
        <f>IF(N664="základní",J664,0)</f>
        <v>0</v>
      </c>
      <c r="BF664" s="154">
        <f>IF(N664="snížená",J664,0)</f>
        <v>0</v>
      </c>
      <c r="BG664" s="154">
        <f>IF(N664="zákl. přenesená",J664,0)</f>
        <v>0</v>
      </c>
      <c r="BH664" s="154">
        <f>IF(N664="sníž. přenesená",J664,0)</f>
        <v>0</v>
      </c>
      <c r="BI664" s="154">
        <f>IF(N664="nulová",J664,0)</f>
        <v>0</v>
      </c>
      <c r="BJ664" s="19" t="s">
        <v>80</v>
      </c>
      <c r="BK664" s="154">
        <f>ROUND(I664*H664,2)</f>
        <v>0</v>
      </c>
      <c r="BL664" s="19" t="s">
        <v>313</v>
      </c>
      <c r="BM664" s="153" t="s">
        <v>1371</v>
      </c>
    </row>
    <row r="665" spans="1:65" s="2" customFormat="1" ht="21.75" customHeight="1">
      <c r="A665" s="34"/>
      <c r="B665" s="140"/>
      <c r="C665" s="192" t="s">
        <v>1372</v>
      </c>
      <c r="D665" s="192" t="s">
        <v>280</v>
      </c>
      <c r="E665" s="193" t="s">
        <v>1373</v>
      </c>
      <c r="F665" s="194" t="s">
        <v>1374</v>
      </c>
      <c r="G665" s="195" t="s">
        <v>219</v>
      </c>
      <c r="H665" s="196">
        <v>9.2</v>
      </c>
      <c r="I665" s="197"/>
      <c r="J665" s="198">
        <f>ROUND(I665*H665,2)</f>
        <v>0</v>
      </c>
      <c r="K665" s="199"/>
      <c r="L665" s="200"/>
      <c r="M665" s="201" t="s">
        <v>3</v>
      </c>
      <c r="N665" s="202" t="s">
        <v>43</v>
      </c>
      <c r="O665" s="55"/>
      <c r="P665" s="151">
        <f>O665*H665</f>
        <v>0</v>
      </c>
      <c r="Q665" s="151">
        <v>0.00015</v>
      </c>
      <c r="R665" s="151">
        <f>Q665*H665</f>
        <v>0.0013799999999999997</v>
      </c>
      <c r="S665" s="151">
        <v>0</v>
      </c>
      <c r="T665" s="152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53" t="s">
        <v>412</v>
      </c>
      <c r="AT665" s="153" t="s">
        <v>280</v>
      </c>
      <c r="AU665" s="153" t="s">
        <v>82</v>
      </c>
      <c r="AY665" s="19" t="s">
        <v>144</v>
      </c>
      <c r="BE665" s="154">
        <f>IF(N665="základní",J665,0)</f>
        <v>0</v>
      </c>
      <c r="BF665" s="154">
        <f>IF(N665="snížená",J665,0)</f>
        <v>0</v>
      </c>
      <c r="BG665" s="154">
        <f>IF(N665="zákl. přenesená",J665,0)</f>
        <v>0</v>
      </c>
      <c r="BH665" s="154">
        <f>IF(N665="sníž. přenesená",J665,0)</f>
        <v>0</v>
      </c>
      <c r="BI665" s="154">
        <f>IF(N665="nulová",J665,0)</f>
        <v>0</v>
      </c>
      <c r="BJ665" s="19" t="s">
        <v>80</v>
      </c>
      <c r="BK665" s="154">
        <f>ROUND(I665*H665,2)</f>
        <v>0</v>
      </c>
      <c r="BL665" s="19" t="s">
        <v>313</v>
      </c>
      <c r="BM665" s="153" t="s">
        <v>1375</v>
      </c>
    </row>
    <row r="666" spans="2:51" s="13" customFormat="1" ht="12">
      <c r="B666" s="160"/>
      <c r="D666" s="161" t="s">
        <v>221</v>
      </c>
      <c r="F666" s="163" t="s">
        <v>1376</v>
      </c>
      <c r="H666" s="164">
        <v>9.2</v>
      </c>
      <c r="I666" s="165"/>
      <c r="L666" s="160"/>
      <c r="M666" s="166"/>
      <c r="N666" s="167"/>
      <c r="O666" s="167"/>
      <c r="P666" s="167"/>
      <c r="Q666" s="167"/>
      <c r="R666" s="167"/>
      <c r="S666" s="167"/>
      <c r="T666" s="168"/>
      <c r="AT666" s="162" t="s">
        <v>221</v>
      </c>
      <c r="AU666" s="162" t="s">
        <v>82</v>
      </c>
      <c r="AV666" s="13" t="s">
        <v>82</v>
      </c>
      <c r="AW666" s="13" t="s">
        <v>4</v>
      </c>
      <c r="AX666" s="13" t="s">
        <v>80</v>
      </c>
      <c r="AY666" s="162" t="s">
        <v>144</v>
      </c>
    </row>
    <row r="667" spans="1:65" s="2" customFormat="1" ht="21.75" customHeight="1">
      <c r="A667" s="34"/>
      <c r="B667" s="140"/>
      <c r="C667" s="141" t="s">
        <v>1377</v>
      </c>
      <c r="D667" s="141" t="s">
        <v>147</v>
      </c>
      <c r="E667" s="142" t="s">
        <v>1378</v>
      </c>
      <c r="F667" s="143" t="s">
        <v>1379</v>
      </c>
      <c r="G667" s="144" t="s">
        <v>926</v>
      </c>
      <c r="H667" s="203"/>
      <c r="I667" s="146"/>
      <c r="J667" s="147">
        <f>ROUND(I667*H667,2)</f>
        <v>0</v>
      </c>
      <c r="K667" s="148"/>
      <c r="L667" s="35"/>
      <c r="M667" s="149" t="s">
        <v>3</v>
      </c>
      <c r="N667" s="150" t="s">
        <v>43</v>
      </c>
      <c r="O667" s="55"/>
      <c r="P667" s="151">
        <f>O667*H667</f>
        <v>0</v>
      </c>
      <c r="Q667" s="151">
        <v>0</v>
      </c>
      <c r="R667" s="151">
        <f>Q667*H667</f>
        <v>0</v>
      </c>
      <c r="S667" s="151">
        <v>0</v>
      </c>
      <c r="T667" s="152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53" t="s">
        <v>313</v>
      </c>
      <c r="AT667" s="153" t="s">
        <v>147</v>
      </c>
      <c r="AU667" s="153" t="s">
        <v>82</v>
      </c>
      <c r="AY667" s="19" t="s">
        <v>144</v>
      </c>
      <c r="BE667" s="154">
        <f>IF(N667="základní",J667,0)</f>
        <v>0</v>
      </c>
      <c r="BF667" s="154">
        <f>IF(N667="snížená",J667,0)</f>
        <v>0</v>
      </c>
      <c r="BG667" s="154">
        <f>IF(N667="zákl. přenesená",J667,0)</f>
        <v>0</v>
      </c>
      <c r="BH667" s="154">
        <f>IF(N667="sníž. přenesená",J667,0)</f>
        <v>0</v>
      </c>
      <c r="BI667" s="154">
        <f>IF(N667="nulová",J667,0)</f>
        <v>0</v>
      </c>
      <c r="BJ667" s="19" t="s">
        <v>80</v>
      </c>
      <c r="BK667" s="154">
        <f>ROUND(I667*H667,2)</f>
        <v>0</v>
      </c>
      <c r="BL667" s="19" t="s">
        <v>313</v>
      </c>
      <c r="BM667" s="153" t="s">
        <v>1380</v>
      </c>
    </row>
    <row r="668" spans="2:63" s="12" customFormat="1" ht="22.9" customHeight="1">
      <c r="B668" s="127"/>
      <c r="D668" s="128" t="s">
        <v>71</v>
      </c>
      <c r="E668" s="138" t="s">
        <v>1381</v>
      </c>
      <c r="F668" s="138" t="s">
        <v>1382</v>
      </c>
      <c r="I668" s="130"/>
      <c r="J668" s="139">
        <f>BK668</f>
        <v>0</v>
      </c>
      <c r="L668" s="127"/>
      <c r="M668" s="132"/>
      <c r="N668" s="133"/>
      <c r="O668" s="133"/>
      <c r="P668" s="134">
        <f>SUM(P669:P718)</f>
        <v>0</v>
      </c>
      <c r="Q668" s="133"/>
      <c r="R668" s="134">
        <f>SUM(R669:R718)</f>
        <v>0.57401349</v>
      </c>
      <c r="S668" s="133"/>
      <c r="T668" s="135">
        <f>SUM(T669:T718)</f>
        <v>0</v>
      </c>
      <c r="AR668" s="128" t="s">
        <v>82</v>
      </c>
      <c r="AT668" s="136" t="s">
        <v>71</v>
      </c>
      <c r="AU668" s="136" t="s">
        <v>80</v>
      </c>
      <c r="AY668" s="128" t="s">
        <v>144</v>
      </c>
      <c r="BK668" s="137">
        <f>SUM(BK669:BK718)</f>
        <v>0</v>
      </c>
    </row>
    <row r="669" spans="1:65" s="2" customFormat="1" ht="16.5" customHeight="1">
      <c r="A669" s="34"/>
      <c r="B669" s="140"/>
      <c r="C669" s="141" t="s">
        <v>1383</v>
      </c>
      <c r="D669" s="141" t="s">
        <v>147</v>
      </c>
      <c r="E669" s="142" t="s">
        <v>1384</v>
      </c>
      <c r="F669" s="143" t="s">
        <v>1385</v>
      </c>
      <c r="G669" s="144" t="s">
        <v>337</v>
      </c>
      <c r="H669" s="145">
        <v>1</v>
      </c>
      <c r="I669" s="146"/>
      <c r="J669" s="147">
        <f>ROUND(I669*H669,2)</f>
        <v>0</v>
      </c>
      <c r="K669" s="148"/>
      <c r="L669" s="35"/>
      <c r="M669" s="149" t="s">
        <v>3</v>
      </c>
      <c r="N669" s="150" t="s">
        <v>43</v>
      </c>
      <c r="O669" s="55"/>
      <c r="P669" s="151">
        <f>O669*H669</f>
        <v>0</v>
      </c>
      <c r="Q669" s="151">
        <v>0.00044</v>
      </c>
      <c r="R669" s="151">
        <f>Q669*H669</f>
        <v>0.00044</v>
      </c>
      <c r="S669" s="151">
        <v>0</v>
      </c>
      <c r="T669" s="152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3" t="s">
        <v>313</v>
      </c>
      <c r="AT669" s="153" t="s">
        <v>147</v>
      </c>
      <c r="AU669" s="153" t="s">
        <v>82</v>
      </c>
      <c r="AY669" s="19" t="s">
        <v>144</v>
      </c>
      <c r="BE669" s="154">
        <f>IF(N669="základní",J669,0)</f>
        <v>0</v>
      </c>
      <c r="BF669" s="154">
        <f>IF(N669="snížená",J669,0)</f>
        <v>0</v>
      </c>
      <c r="BG669" s="154">
        <f>IF(N669="zákl. přenesená",J669,0)</f>
        <v>0</v>
      </c>
      <c r="BH669" s="154">
        <f>IF(N669="sníž. přenesená",J669,0)</f>
        <v>0</v>
      </c>
      <c r="BI669" s="154">
        <f>IF(N669="nulová",J669,0)</f>
        <v>0</v>
      </c>
      <c r="BJ669" s="19" t="s">
        <v>80</v>
      </c>
      <c r="BK669" s="154">
        <f>ROUND(I669*H669,2)</f>
        <v>0</v>
      </c>
      <c r="BL669" s="19" t="s">
        <v>313</v>
      </c>
      <c r="BM669" s="153" t="s">
        <v>1386</v>
      </c>
    </row>
    <row r="670" spans="1:65" s="2" customFormat="1" ht="16.5" customHeight="1">
      <c r="A670" s="34"/>
      <c r="B670" s="140"/>
      <c r="C670" s="192" t="s">
        <v>1387</v>
      </c>
      <c r="D670" s="192" t="s">
        <v>280</v>
      </c>
      <c r="E670" s="193" t="s">
        <v>1388</v>
      </c>
      <c r="F670" s="194" t="s">
        <v>1389</v>
      </c>
      <c r="G670" s="195" t="s">
        <v>337</v>
      </c>
      <c r="H670" s="196">
        <v>1</v>
      </c>
      <c r="I670" s="197"/>
      <c r="J670" s="198">
        <f>ROUND(I670*H670,2)</f>
        <v>0</v>
      </c>
      <c r="K670" s="199"/>
      <c r="L670" s="200"/>
      <c r="M670" s="201" t="s">
        <v>3</v>
      </c>
      <c r="N670" s="202" t="s">
        <v>43</v>
      </c>
      <c r="O670" s="55"/>
      <c r="P670" s="151">
        <f>O670*H670</f>
        <v>0</v>
      </c>
      <c r="Q670" s="151">
        <v>0.052</v>
      </c>
      <c r="R670" s="151">
        <f>Q670*H670</f>
        <v>0.052</v>
      </c>
      <c r="S670" s="151">
        <v>0</v>
      </c>
      <c r="T670" s="152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53" t="s">
        <v>412</v>
      </c>
      <c r="AT670" s="153" t="s">
        <v>280</v>
      </c>
      <c r="AU670" s="153" t="s">
        <v>82</v>
      </c>
      <c r="AY670" s="19" t="s">
        <v>144</v>
      </c>
      <c r="BE670" s="154">
        <f>IF(N670="základní",J670,0)</f>
        <v>0</v>
      </c>
      <c r="BF670" s="154">
        <f>IF(N670="snížená",J670,0)</f>
        <v>0</v>
      </c>
      <c r="BG670" s="154">
        <f>IF(N670="zákl. přenesená",J670,0)</f>
        <v>0</v>
      </c>
      <c r="BH670" s="154">
        <f>IF(N670="sníž. přenesená",J670,0)</f>
        <v>0</v>
      </c>
      <c r="BI670" s="154">
        <f>IF(N670="nulová",J670,0)</f>
        <v>0</v>
      </c>
      <c r="BJ670" s="19" t="s">
        <v>80</v>
      </c>
      <c r="BK670" s="154">
        <f>ROUND(I670*H670,2)</f>
        <v>0</v>
      </c>
      <c r="BL670" s="19" t="s">
        <v>313</v>
      </c>
      <c r="BM670" s="153" t="s">
        <v>1390</v>
      </c>
    </row>
    <row r="671" spans="1:65" s="2" customFormat="1" ht="21.75" customHeight="1">
      <c r="A671" s="34"/>
      <c r="B671" s="140"/>
      <c r="C671" s="141" t="s">
        <v>1391</v>
      </c>
      <c r="D671" s="141" t="s">
        <v>147</v>
      </c>
      <c r="E671" s="142" t="s">
        <v>1392</v>
      </c>
      <c r="F671" s="143" t="s">
        <v>1393</v>
      </c>
      <c r="G671" s="144" t="s">
        <v>219</v>
      </c>
      <c r="H671" s="145">
        <v>8.75</v>
      </c>
      <c r="I671" s="146"/>
      <c r="J671" s="147">
        <f>ROUND(I671*H671,2)</f>
        <v>0</v>
      </c>
      <c r="K671" s="148"/>
      <c r="L671" s="35"/>
      <c r="M671" s="149" t="s">
        <v>3</v>
      </c>
      <c r="N671" s="150" t="s">
        <v>43</v>
      </c>
      <c r="O671" s="55"/>
      <c r="P671" s="151">
        <f>O671*H671</f>
        <v>0</v>
      </c>
      <c r="Q671" s="151">
        <v>0.00027</v>
      </c>
      <c r="R671" s="151">
        <f>Q671*H671</f>
        <v>0.0023625</v>
      </c>
      <c r="S671" s="151">
        <v>0</v>
      </c>
      <c r="T671" s="152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53" t="s">
        <v>313</v>
      </c>
      <c r="AT671" s="153" t="s">
        <v>147</v>
      </c>
      <c r="AU671" s="153" t="s">
        <v>82</v>
      </c>
      <c r="AY671" s="19" t="s">
        <v>144</v>
      </c>
      <c r="BE671" s="154">
        <f>IF(N671="základní",J671,0)</f>
        <v>0</v>
      </c>
      <c r="BF671" s="154">
        <f>IF(N671="snížená",J671,0)</f>
        <v>0</v>
      </c>
      <c r="BG671" s="154">
        <f>IF(N671="zákl. přenesená",J671,0)</f>
        <v>0</v>
      </c>
      <c r="BH671" s="154">
        <f>IF(N671="sníž. přenesená",J671,0)</f>
        <v>0</v>
      </c>
      <c r="BI671" s="154">
        <f>IF(N671="nulová",J671,0)</f>
        <v>0</v>
      </c>
      <c r="BJ671" s="19" t="s">
        <v>80</v>
      </c>
      <c r="BK671" s="154">
        <f>ROUND(I671*H671,2)</f>
        <v>0</v>
      </c>
      <c r="BL671" s="19" t="s">
        <v>313</v>
      </c>
      <c r="BM671" s="153" t="s">
        <v>1394</v>
      </c>
    </row>
    <row r="672" spans="2:51" s="13" customFormat="1" ht="12">
      <c r="B672" s="160"/>
      <c r="D672" s="161" t="s">
        <v>221</v>
      </c>
      <c r="E672" s="162" t="s">
        <v>3</v>
      </c>
      <c r="F672" s="163" t="s">
        <v>1395</v>
      </c>
      <c r="H672" s="164">
        <v>8.75</v>
      </c>
      <c r="I672" s="165"/>
      <c r="L672" s="160"/>
      <c r="M672" s="166"/>
      <c r="N672" s="167"/>
      <c r="O672" s="167"/>
      <c r="P672" s="167"/>
      <c r="Q672" s="167"/>
      <c r="R672" s="167"/>
      <c r="S672" s="167"/>
      <c r="T672" s="168"/>
      <c r="AT672" s="162" t="s">
        <v>221</v>
      </c>
      <c r="AU672" s="162" t="s">
        <v>82</v>
      </c>
      <c r="AV672" s="13" t="s">
        <v>82</v>
      </c>
      <c r="AW672" s="13" t="s">
        <v>33</v>
      </c>
      <c r="AX672" s="13" t="s">
        <v>80</v>
      </c>
      <c r="AY672" s="162" t="s">
        <v>144</v>
      </c>
    </row>
    <row r="673" spans="1:65" s="2" customFormat="1" ht="21.75" customHeight="1">
      <c r="A673" s="34"/>
      <c r="B673" s="140"/>
      <c r="C673" s="192" t="s">
        <v>1396</v>
      </c>
      <c r="D673" s="192" t="s">
        <v>280</v>
      </c>
      <c r="E673" s="193" t="s">
        <v>1397</v>
      </c>
      <c r="F673" s="194" t="s">
        <v>1398</v>
      </c>
      <c r="G673" s="195" t="s">
        <v>337</v>
      </c>
      <c r="H673" s="196">
        <v>10</v>
      </c>
      <c r="I673" s="197"/>
      <c r="J673" s="198">
        <f>ROUND(I673*H673,2)</f>
        <v>0</v>
      </c>
      <c r="K673" s="199"/>
      <c r="L673" s="200"/>
      <c r="M673" s="201" t="s">
        <v>3</v>
      </c>
      <c r="N673" s="202" t="s">
        <v>43</v>
      </c>
      <c r="O673" s="55"/>
      <c r="P673" s="151">
        <f>O673*H673</f>
        <v>0</v>
      </c>
      <c r="Q673" s="151">
        <v>0</v>
      </c>
      <c r="R673" s="151">
        <f>Q673*H673</f>
        <v>0</v>
      </c>
      <c r="S673" s="151">
        <v>0</v>
      </c>
      <c r="T673" s="152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53" t="s">
        <v>412</v>
      </c>
      <c r="AT673" s="153" t="s">
        <v>280</v>
      </c>
      <c r="AU673" s="153" t="s">
        <v>82</v>
      </c>
      <c r="AY673" s="19" t="s">
        <v>144</v>
      </c>
      <c r="BE673" s="154">
        <f>IF(N673="základní",J673,0)</f>
        <v>0</v>
      </c>
      <c r="BF673" s="154">
        <f>IF(N673="snížená",J673,0)</f>
        <v>0</v>
      </c>
      <c r="BG673" s="154">
        <f>IF(N673="zákl. přenesená",J673,0)</f>
        <v>0</v>
      </c>
      <c r="BH673" s="154">
        <f>IF(N673="sníž. přenesená",J673,0)</f>
        <v>0</v>
      </c>
      <c r="BI673" s="154">
        <f>IF(N673="nulová",J673,0)</f>
        <v>0</v>
      </c>
      <c r="BJ673" s="19" t="s">
        <v>80</v>
      </c>
      <c r="BK673" s="154">
        <f>ROUND(I673*H673,2)</f>
        <v>0</v>
      </c>
      <c r="BL673" s="19" t="s">
        <v>313</v>
      </c>
      <c r="BM673" s="153" t="s">
        <v>1399</v>
      </c>
    </row>
    <row r="674" spans="1:65" s="2" customFormat="1" ht="21.75" customHeight="1">
      <c r="A674" s="34"/>
      <c r="B674" s="140"/>
      <c r="C674" s="141" t="s">
        <v>1400</v>
      </c>
      <c r="D674" s="141" t="s">
        <v>147</v>
      </c>
      <c r="E674" s="142" t="s">
        <v>1401</v>
      </c>
      <c r="F674" s="143" t="s">
        <v>1402</v>
      </c>
      <c r="G674" s="144" t="s">
        <v>219</v>
      </c>
      <c r="H674" s="145">
        <v>79.724</v>
      </c>
      <c r="I674" s="146"/>
      <c r="J674" s="147">
        <f>ROUND(I674*H674,2)</f>
        <v>0</v>
      </c>
      <c r="K674" s="148"/>
      <c r="L674" s="35"/>
      <c r="M674" s="149" t="s">
        <v>3</v>
      </c>
      <c r="N674" s="150" t="s">
        <v>43</v>
      </c>
      <c r="O674" s="55"/>
      <c r="P674" s="151">
        <f>O674*H674</f>
        <v>0</v>
      </c>
      <c r="Q674" s="151">
        <v>0.00026</v>
      </c>
      <c r="R674" s="151">
        <f>Q674*H674</f>
        <v>0.02072824</v>
      </c>
      <c r="S674" s="151">
        <v>0</v>
      </c>
      <c r="T674" s="152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53" t="s">
        <v>313</v>
      </c>
      <c r="AT674" s="153" t="s">
        <v>147</v>
      </c>
      <c r="AU674" s="153" t="s">
        <v>82</v>
      </c>
      <c r="AY674" s="19" t="s">
        <v>144</v>
      </c>
      <c r="BE674" s="154">
        <f>IF(N674="základní",J674,0)</f>
        <v>0</v>
      </c>
      <c r="BF674" s="154">
        <f>IF(N674="snížená",J674,0)</f>
        <v>0</v>
      </c>
      <c r="BG674" s="154">
        <f>IF(N674="zákl. přenesená",J674,0)</f>
        <v>0</v>
      </c>
      <c r="BH674" s="154">
        <f>IF(N674="sníž. přenesená",J674,0)</f>
        <v>0</v>
      </c>
      <c r="BI674" s="154">
        <f>IF(N674="nulová",J674,0)</f>
        <v>0</v>
      </c>
      <c r="BJ674" s="19" t="s">
        <v>80</v>
      </c>
      <c r="BK674" s="154">
        <f>ROUND(I674*H674,2)</f>
        <v>0</v>
      </c>
      <c r="BL674" s="19" t="s">
        <v>313</v>
      </c>
      <c r="BM674" s="153" t="s">
        <v>1403</v>
      </c>
    </row>
    <row r="675" spans="2:51" s="13" customFormat="1" ht="12">
      <c r="B675" s="160"/>
      <c r="D675" s="161" t="s">
        <v>221</v>
      </c>
      <c r="E675" s="162" t="s">
        <v>3</v>
      </c>
      <c r="F675" s="163" t="s">
        <v>1404</v>
      </c>
      <c r="H675" s="164">
        <v>62.156</v>
      </c>
      <c r="I675" s="165"/>
      <c r="L675" s="160"/>
      <c r="M675" s="166"/>
      <c r="N675" s="167"/>
      <c r="O675" s="167"/>
      <c r="P675" s="167"/>
      <c r="Q675" s="167"/>
      <c r="R675" s="167"/>
      <c r="S675" s="167"/>
      <c r="T675" s="168"/>
      <c r="AT675" s="162" t="s">
        <v>221</v>
      </c>
      <c r="AU675" s="162" t="s">
        <v>82</v>
      </c>
      <c r="AV675" s="13" t="s">
        <v>82</v>
      </c>
      <c r="AW675" s="13" t="s">
        <v>33</v>
      </c>
      <c r="AX675" s="13" t="s">
        <v>72</v>
      </c>
      <c r="AY675" s="162" t="s">
        <v>144</v>
      </c>
    </row>
    <row r="676" spans="2:51" s="13" customFormat="1" ht="12">
      <c r="B676" s="160"/>
      <c r="D676" s="161" t="s">
        <v>221</v>
      </c>
      <c r="E676" s="162" t="s">
        <v>3</v>
      </c>
      <c r="F676" s="163" t="s">
        <v>1405</v>
      </c>
      <c r="H676" s="164">
        <v>17.568</v>
      </c>
      <c r="I676" s="165"/>
      <c r="L676" s="160"/>
      <c r="M676" s="166"/>
      <c r="N676" s="167"/>
      <c r="O676" s="167"/>
      <c r="P676" s="167"/>
      <c r="Q676" s="167"/>
      <c r="R676" s="167"/>
      <c r="S676" s="167"/>
      <c r="T676" s="168"/>
      <c r="AT676" s="162" t="s">
        <v>221</v>
      </c>
      <c r="AU676" s="162" t="s">
        <v>82</v>
      </c>
      <c r="AV676" s="13" t="s">
        <v>82</v>
      </c>
      <c r="AW676" s="13" t="s">
        <v>33</v>
      </c>
      <c r="AX676" s="13" t="s">
        <v>72</v>
      </c>
      <c r="AY676" s="162" t="s">
        <v>144</v>
      </c>
    </row>
    <row r="677" spans="2:51" s="14" customFormat="1" ht="12">
      <c r="B677" s="169"/>
      <c r="D677" s="161" t="s">
        <v>221</v>
      </c>
      <c r="E677" s="170" t="s">
        <v>3</v>
      </c>
      <c r="F677" s="171" t="s">
        <v>234</v>
      </c>
      <c r="H677" s="172">
        <v>79.724</v>
      </c>
      <c r="I677" s="173"/>
      <c r="L677" s="169"/>
      <c r="M677" s="174"/>
      <c r="N677" s="175"/>
      <c r="O677" s="175"/>
      <c r="P677" s="175"/>
      <c r="Q677" s="175"/>
      <c r="R677" s="175"/>
      <c r="S677" s="175"/>
      <c r="T677" s="176"/>
      <c r="AT677" s="170" t="s">
        <v>221</v>
      </c>
      <c r="AU677" s="170" t="s">
        <v>82</v>
      </c>
      <c r="AV677" s="14" t="s">
        <v>160</v>
      </c>
      <c r="AW677" s="14" t="s">
        <v>33</v>
      </c>
      <c r="AX677" s="14" t="s">
        <v>80</v>
      </c>
      <c r="AY677" s="170" t="s">
        <v>144</v>
      </c>
    </row>
    <row r="678" spans="1:65" s="2" customFormat="1" ht="21.75" customHeight="1">
      <c r="A678" s="34"/>
      <c r="B678" s="140"/>
      <c r="C678" s="192" t="s">
        <v>1406</v>
      </c>
      <c r="D678" s="192" t="s">
        <v>280</v>
      </c>
      <c r="E678" s="193" t="s">
        <v>1407</v>
      </c>
      <c r="F678" s="194" t="s">
        <v>1408</v>
      </c>
      <c r="G678" s="195" t="s">
        <v>337</v>
      </c>
      <c r="H678" s="196">
        <v>13</v>
      </c>
      <c r="I678" s="197"/>
      <c r="J678" s="198">
        <f>ROUND(I678*H678,2)</f>
        <v>0</v>
      </c>
      <c r="K678" s="199"/>
      <c r="L678" s="200"/>
      <c r="M678" s="201" t="s">
        <v>3</v>
      </c>
      <c r="N678" s="202" t="s">
        <v>43</v>
      </c>
      <c r="O678" s="55"/>
      <c r="P678" s="151">
        <f>O678*H678</f>
        <v>0</v>
      </c>
      <c r="Q678" s="151">
        <v>0</v>
      </c>
      <c r="R678" s="151">
        <f>Q678*H678</f>
        <v>0</v>
      </c>
      <c r="S678" s="151">
        <v>0</v>
      </c>
      <c r="T678" s="152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3" t="s">
        <v>412</v>
      </c>
      <c r="AT678" s="153" t="s">
        <v>280</v>
      </c>
      <c r="AU678" s="153" t="s">
        <v>82</v>
      </c>
      <c r="AY678" s="19" t="s">
        <v>144</v>
      </c>
      <c r="BE678" s="154">
        <f>IF(N678="základní",J678,0)</f>
        <v>0</v>
      </c>
      <c r="BF678" s="154">
        <f>IF(N678="snížená",J678,0)</f>
        <v>0</v>
      </c>
      <c r="BG678" s="154">
        <f>IF(N678="zákl. přenesená",J678,0)</f>
        <v>0</v>
      </c>
      <c r="BH678" s="154">
        <f>IF(N678="sníž. přenesená",J678,0)</f>
        <v>0</v>
      </c>
      <c r="BI678" s="154">
        <f>IF(N678="nulová",J678,0)</f>
        <v>0</v>
      </c>
      <c r="BJ678" s="19" t="s">
        <v>80</v>
      </c>
      <c r="BK678" s="154">
        <f>ROUND(I678*H678,2)</f>
        <v>0</v>
      </c>
      <c r="BL678" s="19" t="s">
        <v>313</v>
      </c>
      <c r="BM678" s="153" t="s">
        <v>1409</v>
      </c>
    </row>
    <row r="679" spans="1:65" s="2" customFormat="1" ht="21.75" customHeight="1">
      <c r="A679" s="34"/>
      <c r="B679" s="140"/>
      <c r="C679" s="192" t="s">
        <v>1410</v>
      </c>
      <c r="D679" s="192" t="s">
        <v>280</v>
      </c>
      <c r="E679" s="193" t="s">
        <v>1411</v>
      </c>
      <c r="F679" s="194" t="s">
        <v>1412</v>
      </c>
      <c r="G679" s="195" t="s">
        <v>337</v>
      </c>
      <c r="H679" s="196">
        <v>3</v>
      </c>
      <c r="I679" s="197"/>
      <c r="J679" s="198">
        <f>ROUND(I679*H679,2)</f>
        <v>0</v>
      </c>
      <c r="K679" s="199"/>
      <c r="L679" s="200"/>
      <c r="M679" s="201" t="s">
        <v>3</v>
      </c>
      <c r="N679" s="202" t="s">
        <v>43</v>
      </c>
      <c r="O679" s="55"/>
      <c r="P679" s="151">
        <f>O679*H679</f>
        <v>0</v>
      </c>
      <c r="Q679" s="151">
        <v>0</v>
      </c>
      <c r="R679" s="151">
        <f>Q679*H679</f>
        <v>0</v>
      </c>
      <c r="S679" s="151">
        <v>0</v>
      </c>
      <c r="T679" s="152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53" t="s">
        <v>412</v>
      </c>
      <c r="AT679" s="153" t="s">
        <v>280</v>
      </c>
      <c r="AU679" s="153" t="s">
        <v>82</v>
      </c>
      <c r="AY679" s="19" t="s">
        <v>144</v>
      </c>
      <c r="BE679" s="154">
        <f>IF(N679="základní",J679,0)</f>
        <v>0</v>
      </c>
      <c r="BF679" s="154">
        <f>IF(N679="snížená",J679,0)</f>
        <v>0</v>
      </c>
      <c r="BG679" s="154">
        <f>IF(N679="zákl. přenesená",J679,0)</f>
        <v>0</v>
      </c>
      <c r="BH679" s="154">
        <f>IF(N679="sníž. přenesená",J679,0)</f>
        <v>0</v>
      </c>
      <c r="BI679" s="154">
        <f>IF(N679="nulová",J679,0)</f>
        <v>0</v>
      </c>
      <c r="BJ679" s="19" t="s">
        <v>80</v>
      </c>
      <c r="BK679" s="154">
        <f>ROUND(I679*H679,2)</f>
        <v>0</v>
      </c>
      <c r="BL679" s="19" t="s">
        <v>313</v>
      </c>
      <c r="BM679" s="153" t="s">
        <v>1413</v>
      </c>
    </row>
    <row r="680" spans="1:65" s="2" customFormat="1" ht="21.75" customHeight="1">
      <c r="A680" s="34"/>
      <c r="B680" s="140"/>
      <c r="C680" s="141" t="s">
        <v>1414</v>
      </c>
      <c r="D680" s="141" t="s">
        <v>147</v>
      </c>
      <c r="E680" s="142" t="s">
        <v>1415</v>
      </c>
      <c r="F680" s="143" t="s">
        <v>1416</v>
      </c>
      <c r="G680" s="144" t="s">
        <v>409</v>
      </c>
      <c r="H680" s="145">
        <v>209.25</v>
      </c>
      <c r="I680" s="146"/>
      <c r="J680" s="147">
        <f>ROUND(I680*H680,2)</f>
        <v>0</v>
      </c>
      <c r="K680" s="148"/>
      <c r="L680" s="35"/>
      <c r="M680" s="149" t="s">
        <v>3</v>
      </c>
      <c r="N680" s="150" t="s">
        <v>43</v>
      </c>
      <c r="O680" s="55"/>
      <c r="P680" s="151">
        <f>O680*H680</f>
        <v>0</v>
      </c>
      <c r="Q680" s="151">
        <v>0.00016</v>
      </c>
      <c r="R680" s="151">
        <f>Q680*H680</f>
        <v>0.03348</v>
      </c>
      <c r="S680" s="151">
        <v>0</v>
      </c>
      <c r="T680" s="152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53" t="s">
        <v>313</v>
      </c>
      <c r="AT680" s="153" t="s">
        <v>147</v>
      </c>
      <c r="AU680" s="153" t="s">
        <v>82</v>
      </c>
      <c r="AY680" s="19" t="s">
        <v>144</v>
      </c>
      <c r="BE680" s="154">
        <f>IF(N680="základní",J680,0)</f>
        <v>0</v>
      </c>
      <c r="BF680" s="154">
        <f>IF(N680="snížená",J680,0)</f>
        <v>0</v>
      </c>
      <c r="BG680" s="154">
        <f>IF(N680="zákl. přenesená",J680,0)</f>
        <v>0</v>
      </c>
      <c r="BH680" s="154">
        <f>IF(N680="sníž. přenesená",J680,0)</f>
        <v>0</v>
      </c>
      <c r="BI680" s="154">
        <f>IF(N680="nulová",J680,0)</f>
        <v>0</v>
      </c>
      <c r="BJ680" s="19" t="s">
        <v>80</v>
      </c>
      <c r="BK680" s="154">
        <f>ROUND(I680*H680,2)</f>
        <v>0</v>
      </c>
      <c r="BL680" s="19" t="s">
        <v>313</v>
      </c>
      <c r="BM680" s="153" t="s">
        <v>1417</v>
      </c>
    </row>
    <row r="681" spans="2:51" s="13" customFormat="1" ht="12">
      <c r="B681" s="160"/>
      <c r="D681" s="161" t="s">
        <v>221</v>
      </c>
      <c r="E681" s="162" t="s">
        <v>3</v>
      </c>
      <c r="F681" s="163" t="s">
        <v>1418</v>
      </c>
      <c r="H681" s="164">
        <v>209.25</v>
      </c>
      <c r="I681" s="165"/>
      <c r="L681" s="160"/>
      <c r="M681" s="166"/>
      <c r="N681" s="167"/>
      <c r="O681" s="167"/>
      <c r="P681" s="167"/>
      <c r="Q681" s="167"/>
      <c r="R681" s="167"/>
      <c r="S681" s="167"/>
      <c r="T681" s="168"/>
      <c r="AT681" s="162" t="s">
        <v>221</v>
      </c>
      <c r="AU681" s="162" t="s">
        <v>82</v>
      </c>
      <c r="AV681" s="13" t="s">
        <v>82</v>
      </c>
      <c r="AW681" s="13" t="s">
        <v>33</v>
      </c>
      <c r="AX681" s="13" t="s">
        <v>80</v>
      </c>
      <c r="AY681" s="162" t="s">
        <v>144</v>
      </c>
    </row>
    <row r="682" spans="1:65" s="2" customFormat="1" ht="21.75" customHeight="1">
      <c r="A682" s="34"/>
      <c r="B682" s="140"/>
      <c r="C682" s="141" t="s">
        <v>1419</v>
      </c>
      <c r="D682" s="141" t="s">
        <v>147</v>
      </c>
      <c r="E682" s="142" t="s">
        <v>1420</v>
      </c>
      <c r="F682" s="143" t="s">
        <v>1421</v>
      </c>
      <c r="G682" s="144" t="s">
        <v>337</v>
      </c>
      <c r="H682" s="145">
        <v>17</v>
      </c>
      <c r="I682" s="146"/>
      <c r="J682" s="147">
        <f aca="true" t="shared" si="40" ref="J682:J695">ROUND(I682*H682,2)</f>
        <v>0</v>
      </c>
      <c r="K682" s="148"/>
      <c r="L682" s="35"/>
      <c r="M682" s="149" t="s">
        <v>3</v>
      </c>
      <c r="N682" s="150" t="s">
        <v>43</v>
      </c>
      <c r="O682" s="55"/>
      <c r="P682" s="151">
        <f aca="true" t="shared" si="41" ref="P682:P695">O682*H682</f>
        <v>0</v>
      </c>
      <c r="Q682" s="151">
        <v>0</v>
      </c>
      <c r="R682" s="151">
        <f aca="true" t="shared" si="42" ref="R682:R695">Q682*H682</f>
        <v>0</v>
      </c>
      <c r="S682" s="151">
        <v>0</v>
      </c>
      <c r="T682" s="152">
        <f aca="true" t="shared" si="43" ref="T682:T695"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53" t="s">
        <v>313</v>
      </c>
      <c r="AT682" s="153" t="s">
        <v>147</v>
      </c>
      <c r="AU682" s="153" t="s">
        <v>82</v>
      </c>
      <c r="AY682" s="19" t="s">
        <v>144</v>
      </c>
      <c r="BE682" s="154">
        <f aca="true" t="shared" si="44" ref="BE682:BE695">IF(N682="základní",J682,0)</f>
        <v>0</v>
      </c>
      <c r="BF682" s="154">
        <f aca="true" t="shared" si="45" ref="BF682:BF695">IF(N682="snížená",J682,0)</f>
        <v>0</v>
      </c>
      <c r="BG682" s="154">
        <f aca="true" t="shared" si="46" ref="BG682:BG695">IF(N682="zákl. přenesená",J682,0)</f>
        <v>0</v>
      </c>
      <c r="BH682" s="154">
        <f aca="true" t="shared" si="47" ref="BH682:BH695">IF(N682="sníž. přenesená",J682,0)</f>
        <v>0</v>
      </c>
      <c r="BI682" s="154">
        <f aca="true" t="shared" si="48" ref="BI682:BI695">IF(N682="nulová",J682,0)</f>
        <v>0</v>
      </c>
      <c r="BJ682" s="19" t="s">
        <v>80</v>
      </c>
      <c r="BK682" s="154">
        <f aca="true" t="shared" si="49" ref="BK682:BK695">ROUND(I682*H682,2)</f>
        <v>0</v>
      </c>
      <c r="BL682" s="19" t="s">
        <v>313</v>
      </c>
      <c r="BM682" s="153" t="s">
        <v>1422</v>
      </c>
    </row>
    <row r="683" spans="1:65" s="2" customFormat="1" ht="21.75" customHeight="1">
      <c r="A683" s="34"/>
      <c r="B683" s="140"/>
      <c r="C683" s="192" t="s">
        <v>1423</v>
      </c>
      <c r="D683" s="192" t="s">
        <v>280</v>
      </c>
      <c r="E683" s="193" t="s">
        <v>1424</v>
      </c>
      <c r="F683" s="194" t="s">
        <v>1425</v>
      </c>
      <c r="G683" s="195" t="s">
        <v>337</v>
      </c>
      <c r="H683" s="196">
        <v>7</v>
      </c>
      <c r="I683" s="197"/>
      <c r="J683" s="198">
        <f t="shared" si="40"/>
        <v>0</v>
      </c>
      <c r="K683" s="199"/>
      <c r="L683" s="200"/>
      <c r="M683" s="201" t="s">
        <v>3</v>
      </c>
      <c r="N683" s="202" t="s">
        <v>43</v>
      </c>
      <c r="O683" s="55"/>
      <c r="P683" s="151">
        <f t="shared" si="41"/>
        <v>0</v>
      </c>
      <c r="Q683" s="151">
        <v>0</v>
      </c>
      <c r="R683" s="151">
        <f t="shared" si="42"/>
        <v>0</v>
      </c>
      <c r="S683" s="151">
        <v>0</v>
      </c>
      <c r="T683" s="152">
        <f t="shared" si="43"/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3" t="s">
        <v>412</v>
      </c>
      <c r="AT683" s="153" t="s">
        <v>280</v>
      </c>
      <c r="AU683" s="153" t="s">
        <v>82</v>
      </c>
      <c r="AY683" s="19" t="s">
        <v>144</v>
      </c>
      <c r="BE683" s="154">
        <f t="shared" si="44"/>
        <v>0</v>
      </c>
      <c r="BF683" s="154">
        <f t="shared" si="45"/>
        <v>0</v>
      </c>
      <c r="BG683" s="154">
        <f t="shared" si="46"/>
        <v>0</v>
      </c>
      <c r="BH683" s="154">
        <f t="shared" si="47"/>
        <v>0</v>
      </c>
      <c r="BI683" s="154">
        <f t="shared" si="48"/>
        <v>0</v>
      </c>
      <c r="BJ683" s="19" t="s">
        <v>80</v>
      </c>
      <c r="BK683" s="154">
        <f t="shared" si="49"/>
        <v>0</v>
      </c>
      <c r="BL683" s="19" t="s">
        <v>313</v>
      </c>
      <c r="BM683" s="153" t="s">
        <v>1426</v>
      </c>
    </row>
    <row r="684" spans="1:65" s="2" customFormat="1" ht="16.5" customHeight="1">
      <c r="A684" s="34"/>
      <c r="B684" s="140"/>
      <c r="C684" s="192" t="s">
        <v>1427</v>
      </c>
      <c r="D684" s="192" t="s">
        <v>280</v>
      </c>
      <c r="E684" s="193" t="s">
        <v>1428</v>
      </c>
      <c r="F684" s="194" t="s">
        <v>1429</v>
      </c>
      <c r="G684" s="195" t="s">
        <v>337</v>
      </c>
      <c r="H684" s="196">
        <v>5</v>
      </c>
      <c r="I684" s="197"/>
      <c r="J684" s="198">
        <f t="shared" si="40"/>
        <v>0</v>
      </c>
      <c r="K684" s="199"/>
      <c r="L684" s="200"/>
      <c r="M684" s="201" t="s">
        <v>3</v>
      </c>
      <c r="N684" s="202" t="s">
        <v>43</v>
      </c>
      <c r="O684" s="55"/>
      <c r="P684" s="151">
        <f t="shared" si="41"/>
        <v>0</v>
      </c>
      <c r="Q684" s="151">
        <v>0</v>
      </c>
      <c r="R684" s="151">
        <f t="shared" si="42"/>
        <v>0</v>
      </c>
      <c r="S684" s="151">
        <v>0</v>
      </c>
      <c r="T684" s="152">
        <f t="shared" si="43"/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53" t="s">
        <v>412</v>
      </c>
      <c r="AT684" s="153" t="s">
        <v>280</v>
      </c>
      <c r="AU684" s="153" t="s">
        <v>82</v>
      </c>
      <c r="AY684" s="19" t="s">
        <v>144</v>
      </c>
      <c r="BE684" s="154">
        <f t="shared" si="44"/>
        <v>0</v>
      </c>
      <c r="BF684" s="154">
        <f t="shared" si="45"/>
        <v>0</v>
      </c>
      <c r="BG684" s="154">
        <f t="shared" si="46"/>
        <v>0</v>
      </c>
      <c r="BH684" s="154">
        <f t="shared" si="47"/>
        <v>0</v>
      </c>
      <c r="BI684" s="154">
        <f t="shared" si="48"/>
        <v>0</v>
      </c>
      <c r="BJ684" s="19" t="s">
        <v>80</v>
      </c>
      <c r="BK684" s="154">
        <f t="shared" si="49"/>
        <v>0</v>
      </c>
      <c r="BL684" s="19" t="s">
        <v>313</v>
      </c>
      <c r="BM684" s="153" t="s">
        <v>1430</v>
      </c>
    </row>
    <row r="685" spans="1:65" s="2" customFormat="1" ht="16.5" customHeight="1">
      <c r="A685" s="34"/>
      <c r="B685" s="140"/>
      <c r="C685" s="192" t="s">
        <v>1431</v>
      </c>
      <c r="D685" s="192" t="s">
        <v>280</v>
      </c>
      <c r="E685" s="193" t="s">
        <v>1432</v>
      </c>
      <c r="F685" s="194" t="s">
        <v>1433</v>
      </c>
      <c r="G685" s="195" t="s">
        <v>337</v>
      </c>
      <c r="H685" s="196">
        <v>5</v>
      </c>
      <c r="I685" s="197"/>
      <c r="J685" s="198">
        <f t="shared" si="40"/>
        <v>0</v>
      </c>
      <c r="K685" s="199"/>
      <c r="L685" s="200"/>
      <c r="M685" s="201" t="s">
        <v>3</v>
      </c>
      <c r="N685" s="202" t="s">
        <v>43</v>
      </c>
      <c r="O685" s="55"/>
      <c r="P685" s="151">
        <f t="shared" si="41"/>
        <v>0</v>
      </c>
      <c r="Q685" s="151">
        <v>0</v>
      </c>
      <c r="R685" s="151">
        <f t="shared" si="42"/>
        <v>0</v>
      </c>
      <c r="S685" s="151">
        <v>0</v>
      </c>
      <c r="T685" s="152">
        <f t="shared" si="43"/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53" t="s">
        <v>412</v>
      </c>
      <c r="AT685" s="153" t="s">
        <v>280</v>
      </c>
      <c r="AU685" s="153" t="s">
        <v>82</v>
      </c>
      <c r="AY685" s="19" t="s">
        <v>144</v>
      </c>
      <c r="BE685" s="154">
        <f t="shared" si="44"/>
        <v>0</v>
      </c>
      <c r="BF685" s="154">
        <f t="shared" si="45"/>
        <v>0</v>
      </c>
      <c r="BG685" s="154">
        <f t="shared" si="46"/>
        <v>0</v>
      </c>
      <c r="BH685" s="154">
        <f t="shared" si="47"/>
        <v>0</v>
      </c>
      <c r="BI685" s="154">
        <f t="shared" si="48"/>
        <v>0</v>
      </c>
      <c r="BJ685" s="19" t="s">
        <v>80</v>
      </c>
      <c r="BK685" s="154">
        <f t="shared" si="49"/>
        <v>0</v>
      </c>
      <c r="BL685" s="19" t="s">
        <v>313</v>
      </c>
      <c r="BM685" s="153" t="s">
        <v>1434</v>
      </c>
    </row>
    <row r="686" spans="1:65" s="2" customFormat="1" ht="21.75" customHeight="1">
      <c r="A686" s="34"/>
      <c r="B686" s="140"/>
      <c r="C686" s="141" t="s">
        <v>1435</v>
      </c>
      <c r="D686" s="141" t="s">
        <v>147</v>
      </c>
      <c r="E686" s="142" t="s">
        <v>1436</v>
      </c>
      <c r="F686" s="143" t="s">
        <v>1437</v>
      </c>
      <c r="G686" s="144" t="s">
        <v>337</v>
      </c>
      <c r="H686" s="145">
        <v>8</v>
      </c>
      <c r="I686" s="146"/>
      <c r="J686" s="147">
        <f t="shared" si="40"/>
        <v>0</v>
      </c>
      <c r="K686" s="148"/>
      <c r="L686" s="35"/>
      <c r="M686" s="149" t="s">
        <v>3</v>
      </c>
      <c r="N686" s="150" t="s">
        <v>43</v>
      </c>
      <c r="O686" s="55"/>
      <c r="P686" s="151">
        <f t="shared" si="41"/>
        <v>0</v>
      </c>
      <c r="Q686" s="151">
        <v>0</v>
      </c>
      <c r="R686" s="151">
        <f t="shared" si="42"/>
        <v>0</v>
      </c>
      <c r="S686" s="151">
        <v>0</v>
      </c>
      <c r="T686" s="152">
        <f t="shared" si="43"/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53" t="s">
        <v>313</v>
      </c>
      <c r="AT686" s="153" t="s">
        <v>147</v>
      </c>
      <c r="AU686" s="153" t="s">
        <v>82</v>
      </c>
      <c r="AY686" s="19" t="s">
        <v>144</v>
      </c>
      <c r="BE686" s="154">
        <f t="shared" si="44"/>
        <v>0</v>
      </c>
      <c r="BF686" s="154">
        <f t="shared" si="45"/>
        <v>0</v>
      </c>
      <c r="BG686" s="154">
        <f t="shared" si="46"/>
        <v>0</v>
      </c>
      <c r="BH686" s="154">
        <f t="shared" si="47"/>
        <v>0</v>
      </c>
      <c r="BI686" s="154">
        <f t="shared" si="48"/>
        <v>0</v>
      </c>
      <c r="BJ686" s="19" t="s">
        <v>80</v>
      </c>
      <c r="BK686" s="154">
        <f t="shared" si="49"/>
        <v>0</v>
      </c>
      <c r="BL686" s="19" t="s">
        <v>313</v>
      </c>
      <c r="BM686" s="153" t="s">
        <v>1438</v>
      </c>
    </row>
    <row r="687" spans="1:65" s="2" customFormat="1" ht="21.75" customHeight="1">
      <c r="A687" s="34"/>
      <c r="B687" s="140"/>
      <c r="C687" s="192" t="s">
        <v>1439</v>
      </c>
      <c r="D687" s="192" t="s">
        <v>280</v>
      </c>
      <c r="E687" s="193" t="s">
        <v>1440</v>
      </c>
      <c r="F687" s="194" t="s">
        <v>1441</v>
      </c>
      <c r="G687" s="195" t="s">
        <v>337</v>
      </c>
      <c r="H687" s="196">
        <v>7</v>
      </c>
      <c r="I687" s="197"/>
      <c r="J687" s="198">
        <f t="shared" si="40"/>
        <v>0</v>
      </c>
      <c r="K687" s="199"/>
      <c r="L687" s="200"/>
      <c r="M687" s="201" t="s">
        <v>3</v>
      </c>
      <c r="N687" s="202" t="s">
        <v>43</v>
      </c>
      <c r="O687" s="55"/>
      <c r="P687" s="151">
        <f t="shared" si="41"/>
        <v>0</v>
      </c>
      <c r="Q687" s="151">
        <v>0</v>
      </c>
      <c r="R687" s="151">
        <f t="shared" si="42"/>
        <v>0</v>
      </c>
      <c r="S687" s="151">
        <v>0</v>
      </c>
      <c r="T687" s="152">
        <f t="shared" si="43"/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53" t="s">
        <v>412</v>
      </c>
      <c r="AT687" s="153" t="s">
        <v>280</v>
      </c>
      <c r="AU687" s="153" t="s">
        <v>82</v>
      </c>
      <c r="AY687" s="19" t="s">
        <v>144</v>
      </c>
      <c r="BE687" s="154">
        <f t="shared" si="44"/>
        <v>0</v>
      </c>
      <c r="BF687" s="154">
        <f t="shared" si="45"/>
        <v>0</v>
      </c>
      <c r="BG687" s="154">
        <f t="shared" si="46"/>
        <v>0</v>
      </c>
      <c r="BH687" s="154">
        <f t="shared" si="47"/>
        <v>0</v>
      </c>
      <c r="BI687" s="154">
        <f t="shared" si="48"/>
        <v>0</v>
      </c>
      <c r="BJ687" s="19" t="s">
        <v>80</v>
      </c>
      <c r="BK687" s="154">
        <f t="shared" si="49"/>
        <v>0</v>
      </c>
      <c r="BL687" s="19" t="s">
        <v>313</v>
      </c>
      <c r="BM687" s="153" t="s">
        <v>1442</v>
      </c>
    </row>
    <row r="688" spans="1:65" s="2" customFormat="1" ht="16.5" customHeight="1">
      <c r="A688" s="34"/>
      <c r="B688" s="140"/>
      <c r="C688" s="192" t="s">
        <v>1443</v>
      </c>
      <c r="D688" s="192" t="s">
        <v>280</v>
      </c>
      <c r="E688" s="193" t="s">
        <v>1444</v>
      </c>
      <c r="F688" s="194" t="s">
        <v>1445</v>
      </c>
      <c r="G688" s="195" t="s">
        <v>337</v>
      </c>
      <c r="H688" s="196">
        <v>1</v>
      </c>
      <c r="I688" s="197"/>
      <c r="J688" s="198">
        <f t="shared" si="40"/>
        <v>0</v>
      </c>
      <c r="K688" s="199"/>
      <c r="L688" s="200"/>
      <c r="M688" s="201" t="s">
        <v>3</v>
      </c>
      <c r="N688" s="202" t="s">
        <v>43</v>
      </c>
      <c r="O688" s="55"/>
      <c r="P688" s="151">
        <f t="shared" si="41"/>
        <v>0</v>
      </c>
      <c r="Q688" s="151">
        <v>0</v>
      </c>
      <c r="R688" s="151">
        <f t="shared" si="42"/>
        <v>0</v>
      </c>
      <c r="S688" s="151">
        <v>0</v>
      </c>
      <c r="T688" s="152">
        <f t="shared" si="43"/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53" t="s">
        <v>412</v>
      </c>
      <c r="AT688" s="153" t="s">
        <v>280</v>
      </c>
      <c r="AU688" s="153" t="s">
        <v>82</v>
      </c>
      <c r="AY688" s="19" t="s">
        <v>144</v>
      </c>
      <c r="BE688" s="154">
        <f t="shared" si="44"/>
        <v>0</v>
      </c>
      <c r="BF688" s="154">
        <f t="shared" si="45"/>
        <v>0</v>
      </c>
      <c r="BG688" s="154">
        <f t="shared" si="46"/>
        <v>0</v>
      </c>
      <c r="BH688" s="154">
        <f t="shared" si="47"/>
        <v>0</v>
      </c>
      <c r="BI688" s="154">
        <f t="shared" si="48"/>
        <v>0</v>
      </c>
      <c r="BJ688" s="19" t="s">
        <v>80</v>
      </c>
      <c r="BK688" s="154">
        <f t="shared" si="49"/>
        <v>0</v>
      </c>
      <c r="BL688" s="19" t="s">
        <v>313</v>
      </c>
      <c r="BM688" s="153" t="s">
        <v>1446</v>
      </c>
    </row>
    <row r="689" spans="1:65" s="2" customFormat="1" ht="21.75" customHeight="1">
      <c r="A689" s="34"/>
      <c r="B689" s="140"/>
      <c r="C689" s="141" t="s">
        <v>1447</v>
      </c>
      <c r="D689" s="141" t="s">
        <v>147</v>
      </c>
      <c r="E689" s="142" t="s">
        <v>1448</v>
      </c>
      <c r="F689" s="143" t="s">
        <v>1449</v>
      </c>
      <c r="G689" s="144" t="s">
        <v>337</v>
      </c>
      <c r="H689" s="145">
        <v>1</v>
      </c>
      <c r="I689" s="146"/>
      <c r="J689" s="147">
        <f t="shared" si="40"/>
        <v>0</v>
      </c>
      <c r="K689" s="148"/>
      <c r="L689" s="35"/>
      <c r="M689" s="149" t="s">
        <v>3</v>
      </c>
      <c r="N689" s="150" t="s">
        <v>43</v>
      </c>
      <c r="O689" s="55"/>
      <c r="P689" s="151">
        <f t="shared" si="41"/>
        <v>0</v>
      </c>
      <c r="Q689" s="151">
        <v>0</v>
      </c>
      <c r="R689" s="151">
        <f t="shared" si="42"/>
        <v>0</v>
      </c>
      <c r="S689" s="151">
        <v>0</v>
      </c>
      <c r="T689" s="152">
        <f t="shared" si="43"/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153" t="s">
        <v>313</v>
      </c>
      <c r="AT689" s="153" t="s">
        <v>147</v>
      </c>
      <c r="AU689" s="153" t="s">
        <v>82</v>
      </c>
      <c r="AY689" s="19" t="s">
        <v>144</v>
      </c>
      <c r="BE689" s="154">
        <f t="shared" si="44"/>
        <v>0</v>
      </c>
      <c r="BF689" s="154">
        <f t="shared" si="45"/>
        <v>0</v>
      </c>
      <c r="BG689" s="154">
        <f t="shared" si="46"/>
        <v>0</v>
      </c>
      <c r="BH689" s="154">
        <f t="shared" si="47"/>
        <v>0</v>
      </c>
      <c r="BI689" s="154">
        <f t="shared" si="48"/>
        <v>0</v>
      </c>
      <c r="BJ689" s="19" t="s">
        <v>80</v>
      </c>
      <c r="BK689" s="154">
        <f t="shared" si="49"/>
        <v>0</v>
      </c>
      <c r="BL689" s="19" t="s">
        <v>313</v>
      </c>
      <c r="BM689" s="153" t="s">
        <v>1450</v>
      </c>
    </row>
    <row r="690" spans="1:65" s="2" customFormat="1" ht="21.75" customHeight="1">
      <c r="A690" s="34"/>
      <c r="B690" s="140"/>
      <c r="C690" s="192" t="s">
        <v>1451</v>
      </c>
      <c r="D690" s="192" t="s">
        <v>280</v>
      </c>
      <c r="E690" s="193" t="s">
        <v>1452</v>
      </c>
      <c r="F690" s="194" t="s">
        <v>1453</v>
      </c>
      <c r="G690" s="195" t="s">
        <v>337</v>
      </c>
      <c r="H690" s="196">
        <v>1</v>
      </c>
      <c r="I690" s="197"/>
      <c r="J690" s="198">
        <f t="shared" si="40"/>
        <v>0</v>
      </c>
      <c r="K690" s="199"/>
      <c r="L690" s="200"/>
      <c r="M690" s="201" t="s">
        <v>3</v>
      </c>
      <c r="N690" s="202" t="s">
        <v>43</v>
      </c>
      <c r="O690" s="55"/>
      <c r="P690" s="151">
        <f t="shared" si="41"/>
        <v>0</v>
      </c>
      <c r="Q690" s="151">
        <v>0</v>
      </c>
      <c r="R690" s="151">
        <f t="shared" si="42"/>
        <v>0</v>
      </c>
      <c r="S690" s="151">
        <v>0</v>
      </c>
      <c r="T690" s="152">
        <f t="shared" si="43"/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53" t="s">
        <v>412</v>
      </c>
      <c r="AT690" s="153" t="s">
        <v>280</v>
      </c>
      <c r="AU690" s="153" t="s">
        <v>82</v>
      </c>
      <c r="AY690" s="19" t="s">
        <v>144</v>
      </c>
      <c r="BE690" s="154">
        <f t="shared" si="44"/>
        <v>0</v>
      </c>
      <c r="BF690" s="154">
        <f t="shared" si="45"/>
        <v>0</v>
      </c>
      <c r="BG690" s="154">
        <f t="shared" si="46"/>
        <v>0</v>
      </c>
      <c r="BH690" s="154">
        <f t="shared" si="47"/>
        <v>0</v>
      </c>
      <c r="BI690" s="154">
        <f t="shared" si="48"/>
        <v>0</v>
      </c>
      <c r="BJ690" s="19" t="s">
        <v>80</v>
      </c>
      <c r="BK690" s="154">
        <f t="shared" si="49"/>
        <v>0</v>
      </c>
      <c r="BL690" s="19" t="s">
        <v>313</v>
      </c>
      <c r="BM690" s="153" t="s">
        <v>1454</v>
      </c>
    </row>
    <row r="691" spans="1:65" s="2" customFormat="1" ht="21.75" customHeight="1">
      <c r="A691" s="34"/>
      <c r="B691" s="140"/>
      <c r="C691" s="141" t="s">
        <v>1455</v>
      </c>
      <c r="D691" s="141" t="s">
        <v>147</v>
      </c>
      <c r="E691" s="142" t="s">
        <v>1456</v>
      </c>
      <c r="F691" s="143" t="s">
        <v>1457</v>
      </c>
      <c r="G691" s="144" t="s">
        <v>337</v>
      </c>
      <c r="H691" s="145">
        <v>1</v>
      </c>
      <c r="I691" s="146"/>
      <c r="J691" s="147">
        <f t="shared" si="40"/>
        <v>0</v>
      </c>
      <c r="K691" s="148"/>
      <c r="L691" s="35"/>
      <c r="M691" s="149" t="s">
        <v>3</v>
      </c>
      <c r="N691" s="150" t="s">
        <v>43</v>
      </c>
      <c r="O691" s="55"/>
      <c r="P691" s="151">
        <f t="shared" si="41"/>
        <v>0</v>
      </c>
      <c r="Q691" s="151">
        <v>0.00086</v>
      </c>
      <c r="R691" s="151">
        <f t="shared" si="42"/>
        <v>0.00086</v>
      </c>
      <c r="S691" s="151">
        <v>0</v>
      </c>
      <c r="T691" s="152">
        <f t="shared" si="43"/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3" t="s">
        <v>313</v>
      </c>
      <c r="AT691" s="153" t="s">
        <v>147</v>
      </c>
      <c r="AU691" s="153" t="s">
        <v>82</v>
      </c>
      <c r="AY691" s="19" t="s">
        <v>144</v>
      </c>
      <c r="BE691" s="154">
        <f t="shared" si="44"/>
        <v>0</v>
      </c>
      <c r="BF691" s="154">
        <f t="shared" si="45"/>
        <v>0</v>
      </c>
      <c r="BG691" s="154">
        <f t="shared" si="46"/>
        <v>0</v>
      </c>
      <c r="BH691" s="154">
        <f t="shared" si="47"/>
        <v>0</v>
      </c>
      <c r="BI691" s="154">
        <f t="shared" si="48"/>
        <v>0</v>
      </c>
      <c r="BJ691" s="19" t="s">
        <v>80</v>
      </c>
      <c r="BK691" s="154">
        <f t="shared" si="49"/>
        <v>0</v>
      </c>
      <c r="BL691" s="19" t="s">
        <v>313</v>
      </c>
      <c r="BM691" s="153" t="s">
        <v>1458</v>
      </c>
    </row>
    <row r="692" spans="1:65" s="2" customFormat="1" ht="21.75" customHeight="1">
      <c r="A692" s="34"/>
      <c r="B692" s="140"/>
      <c r="C692" s="192" t="s">
        <v>1459</v>
      </c>
      <c r="D692" s="192" t="s">
        <v>280</v>
      </c>
      <c r="E692" s="193" t="s">
        <v>1460</v>
      </c>
      <c r="F692" s="194" t="s">
        <v>1461</v>
      </c>
      <c r="G692" s="195" t="s">
        <v>337</v>
      </c>
      <c r="H692" s="196">
        <v>1</v>
      </c>
      <c r="I692" s="197"/>
      <c r="J692" s="198">
        <f t="shared" si="40"/>
        <v>0</v>
      </c>
      <c r="K692" s="199"/>
      <c r="L692" s="200"/>
      <c r="M692" s="201" t="s">
        <v>3</v>
      </c>
      <c r="N692" s="202" t="s">
        <v>43</v>
      </c>
      <c r="O692" s="55"/>
      <c r="P692" s="151">
        <f t="shared" si="41"/>
        <v>0</v>
      </c>
      <c r="Q692" s="151">
        <v>0</v>
      </c>
      <c r="R692" s="151">
        <f t="shared" si="42"/>
        <v>0</v>
      </c>
      <c r="S692" s="151">
        <v>0</v>
      </c>
      <c r="T692" s="152">
        <f t="shared" si="43"/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53" t="s">
        <v>412</v>
      </c>
      <c r="AT692" s="153" t="s">
        <v>280</v>
      </c>
      <c r="AU692" s="153" t="s">
        <v>82</v>
      </c>
      <c r="AY692" s="19" t="s">
        <v>144</v>
      </c>
      <c r="BE692" s="154">
        <f t="shared" si="44"/>
        <v>0</v>
      </c>
      <c r="BF692" s="154">
        <f t="shared" si="45"/>
        <v>0</v>
      </c>
      <c r="BG692" s="154">
        <f t="shared" si="46"/>
        <v>0</v>
      </c>
      <c r="BH692" s="154">
        <f t="shared" si="47"/>
        <v>0</v>
      </c>
      <c r="BI692" s="154">
        <f t="shared" si="48"/>
        <v>0</v>
      </c>
      <c r="BJ692" s="19" t="s">
        <v>80</v>
      </c>
      <c r="BK692" s="154">
        <f t="shared" si="49"/>
        <v>0</v>
      </c>
      <c r="BL692" s="19" t="s">
        <v>313</v>
      </c>
      <c r="BM692" s="153" t="s">
        <v>1462</v>
      </c>
    </row>
    <row r="693" spans="1:65" s="2" customFormat="1" ht="16.5" customHeight="1">
      <c r="A693" s="34"/>
      <c r="B693" s="140"/>
      <c r="C693" s="141" t="s">
        <v>1463</v>
      </c>
      <c r="D693" s="141" t="s">
        <v>147</v>
      </c>
      <c r="E693" s="142" t="s">
        <v>1464</v>
      </c>
      <c r="F693" s="143" t="s">
        <v>1465</v>
      </c>
      <c r="G693" s="144" t="s">
        <v>337</v>
      </c>
      <c r="H693" s="145">
        <v>25</v>
      </c>
      <c r="I693" s="146"/>
      <c r="J693" s="147">
        <f t="shared" si="40"/>
        <v>0</v>
      </c>
      <c r="K693" s="148"/>
      <c r="L693" s="35"/>
      <c r="M693" s="149" t="s">
        <v>3</v>
      </c>
      <c r="N693" s="150" t="s">
        <v>43</v>
      </c>
      <c r="O693" s="55"/>
      <c r="P693" s="151">
        <f t="shared" si="41"/>
        <v>0</v>
      </c>
      <c r="Q693" s="151">
        <v>0</v>
      </c>
      <c r="R693" s="151">
        <f t="shared" si="42"/>
        <v>0</v>
      </c>
      <c r="S693" s="151">
        <v>0</v>
      </c>
      <c r="T693" s="152">
        <f t="shared" si="43"/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3" t="s">
        <v>313</v>
      </c>
      <c r="AT693" s="153" t="s">
        <v>147</v>
      </c>
      <c r="AU693" s="153" t="s">
        <v>82</v>
      </c>
      <c r="AY693" s="19" t="s">
        <v>144</v>
      </c>
      <c r="BE693" s="154">
        <f t="shared" si="44"/>
        <v>0</v>
      </c>
      <c r="BF693" s="154">
        <f t="shared" si="45"/>
        <v>0</v>
      </c>
      <c r="BG693" s="154">
        <f t="shared" si="46"/>
        <v>0</v>
      </c>
      <c r="BH693" s="154">
        <f t="shared" si="47"/>
        <v>0</v>
      </c>
      <c r="BI693" s="154">
        <f t="shared" si="48"/>
        <v>0</v>
      </c>
      <c r="BJ693" s="19" t="s">
        <v>80</v>
      </c>
      <c r="BK693" s="154">
        <f t="shared" si="49"/>
        <v>0</v>
      </c>
      <c r="BL693" s="19" t="s">
        <v>313</v>
      </c>
      <c r="BM693" s="153" t="s">
        <v>1466</v>
      </c>
    </row>
    <row r="694" spans="1:65" s="2" customFormat="1" ht="16.5" customHeight="1">
      <c r="A694" s="34"/>
      <c r="B694" s="140"/>
      <c r="C694" s="141" t="s">
        <v>1467</v>
      </c>
      <c r="D694" s="141" t="s">
        <v>147</v>
      </c>
      <c r="E694" s="142" t="s">
        <v>1468</v>
      </c>
      <c r="F694" s="143" t="s">
        <v>1469</v>
      </c>
      <c r="G694" s="144" t="s">
        <v>337</v>
      </c>
      <c r="H694" s="145">
        <v>1</v>
      </c>
      <c r="I694" s="146"/>
      <c r="J694" s="147">
        <f t="shared" si="40"/>
        <v>0</v>
      </c>
      <c r="K694" s="148"/>
      <c r="L694" s="35"/>
      <c r="M694" s="149" t="s">
        <v>3</v>
      </c>
      <c r="N694" s="150" t="s">
        <v>43</v>
      </c>
      <c r="O694" s="55"/>
      <c r="P694" s="151">
        <f t="shared" si="41"/>
        <v>0</v>
      </c>
      <c r="Q694" s="151">
        <v>0</v>
      </c>
      <c r="R694" s="151">
        <f t="shared" si="42"/>
        <v>0</v>
      </c>
      <c r="S694" s="151">
        <v>0</v>
      </c>
      <c r="T694" s="152">
        <f t="shared" si="43"/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53" t="s">
        <v>313</v>
      </c>
      <c r="AT694" s="153" t="s">
        <v>147</v>
      </c>
      <c r="AU694" s="153" t="s">
        <v>82</v>
      </c>
      <c r="AY694" s="19" t="s">
        <v>144</v>
      </c>
      <c r="BE694" s="154">
        <f t="shared" si="44"/>
        <v>0</v>
      </c>
      <c r="BF694" s="154">
        <f t="shared" si="45"/>
        <v>0</v>
      </c>
      <c r="BG694" s="154">
        <f t="shared" si="46"/>
        <v>0</v>
      </c>
      <c r="BH694" s="154">
        <f t="shared" si="47"/>
        <v>0</v>
      </c>
      <c r="BI694" s="154">
        <f t="shared" si="48"/>
        <v>0</v>
      </c>
      <c r="BJ694" s="19" t="s">
        <v>80</v>
      </c>
      <c r="BK694" s="154">
        <f t="shared" si="49"/>
        <v>0</v>
      </c>
      <c r="BL694" s="19" t="s">
        <v>313</v>
      </c>
      <c r="BM694" s="153" t="s">
        <v>1470</v>
      </c>
    </row>
    <row r="695" spans="1:65" s="2" customFormat="1" ht="16.5" customHeight="1">
      <c r="A695" s="34"/>
      <c r="B695" s="140"/>
      <c r="C695" s="192" t="s">
        <v>1471</v>
      </c>
      <c r="D695" s="192" t="s">
        <v>280</v>
      </c>
      <c r="E695" s="193" t="s">
        <v>1472</v>
      </c>
      <c r="F695" s="194" t="s">
        <v>1473</v>
      </c>
      <c r="G695" s="195" t="s">
        <v>337</v>
      </c>
      <c r="H695" s="196">
        <v>81</v>
      </c>
      <c r="I695" s="197"/>
      <c r="J695" s="198">
        <f t="shared" si="40"/>
        <v>0</v>
      </c>
      <c r="K695" s="199"/>
      <c r="L695" s="200"/>
      <c r="M695" s="201" t="s">
        <v>3</v>
      </c>
      <c r="N695" s="202" t="s">
        <v>43</v>
      </c>
      <c r="O695" s="55"/>
      <c r="P695" s="151">
        <f t="shared" si="41"/>
        <v>0</v>
      </c>
      <c r="Q695" s="151">
        <v>0.004</v>
      </c>
      <c r="R695" s="151">
        <f t="shared" si="42"/>
        <v>0.324</v>
      </c>
      <c r="S695" s="151">
        <v>0</v>
      </c>
      <c r="T695" s="152">
        <f t="shared" si="43"/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53" t="s">
        <v>412</v>
      </c>
      <c r="AT695" s="153" t="s">
        <v>280</v>
      </c>
      <c r="AU695" s="153" t="s">
        <v>82</v>
      </c>
      <c r="AY695" s="19" t="s">
        <v>144</v>
      </c>
      <c r="BE695" s="154">
        <f t="shared" si="44"/>
        <v>0</v>
      </c>
      <c r="BF695" s="154">
        <f t="shared" si="45"/>
        <v>0</v>
      </c>
      <c r="BG695" s="154">
        <f t="shared" si="46"/>
        <v>0</v>
      </c>
      <c r="BH695" s="154">
        <f t="shared" si="47"/>
        <v>0</v>
      </c>
      <c r="BI695" s="154">
        <f t="shared" si="48"/>
        <v>0</v>
      </c>
      <c r="BJ695" s="19" t="s">
        <v>80</v>
      </c>
      <c r="BK695" s="154">
        <f t="shared" si="49"/>
        <v>0</v>
      </c>
      <c r="BL695" s="19" t="s">
        <v>313</v>
      </c>
      <c r="BM695" s="153" t="s">
        <v>1474</v>
      </c>
    </row>
    <row r="696" spans="2:51" s="13" customFormat="1" ht="12">
      <c r="B696" s="160"/>
      <c r="D696" s="161" t="s">
        <v>221</v>
      </c>
      <c r="E696" s="162" t="s">
        <v>3</v>
      </c>
      <c r="F696" s="163" t="s">
        <v>1475</v>
      </c>
      <c r="H696" s="164">
        <v>81</v>
      </c>
      <c r="I696" s="165"/>
      <c r="L696" s="160"/>
      <c r="M696" s="166"/>
      <c r="N696" s="167"/>
      <c r="O696" s="167"/>
      <c r="P696" s="167"/>
      <c r="Q696" s="167"/>
      <c r="R696" s="167"/>
      <c r="S696" s="167"/>
      <c r="T696" s="168"/>
      <c r="AT696" s="162" t="s">
        <v>221</v>
      </c>
      <c r="AU696" s="162" t="s">
        <v>82</v>
      </c>
      <c r="AV696" s="13" t="s">
        <v>82</v>
      </c>
      <c r="AW696" s="13" t="s">
        <v>33</v>
      </c>
      <c r="AX696" s="13" t="s">
        <v>80</v>
      </c>
      <c r="AY696" s="162" t="s">
        <v>144</v>
      </c>
    </row>
    <row r="697" spans="1:65" s="2" customFormat="1" ht="16.5" customHeight="1">
      <c r="A697" s="34"/>
      <c r="B697" s="140"/>
      <c r="C697" s="141" t="s">
        <v>1476</v>
      </c>
      <c r="D697" s="141" t="s">
        <v>147</v>
      </c>
      <c r="E697" s="142" t="s">
        <v>1477</v>
      </c>
      <c r="F697" s="143" t="s">
        <v>1478</v>
      </c>
      <c r="G697" s="144" t="s">
        <v>337</v>
      </c>
      <c r="H697" s="145">
        <v>1</v>
      </c>
      <c r="I697" s="146"/>
      <c r="J697" s="147">
        <f aca="true" t="shared" si="50" ref="J697:J708">ROUND(I697*H697,2)</f>
        <v>0</v>
      </c>
      <c r="K697" s="148"/>
      <c r="L697" s="35"/>
      <c r="M697" s="149" t="s">
        <v>3</v>
      </c>
      <c r="N697" s="150" t="s">
        <v>43</v>
      </c>
      <c r="O697" s="55"/>
      <c r="P697" s="151">
        <f aca="true" t="shared" si="51" ref="P697:P708">O697*H697</f>
        <v>0</v>
      </c>
      <c r="Q697" s="151">
        <v>0</v>
      </c>
      <c r="R697" s="151">
        <f aca="true" t="shared" si="52" ref="R697:R708">Q697*H697</f>
        <v>0</v>
      </c>
      <c r="S697" s="151">
        <v>0</v>
      </c>
      <c r="T697" s="152">
        <f aca="true" t="shared" si="53" ref="T697:T708"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53" t="s">
        <v>313</v>
      </c>
      <c r="AT697" s="153" t="s">
        <v>147</v>
      </c>
      <c r="AU697" s="153" t="s">
        <v>82</v>
      </c>
      <c r="AY697" s="19" t="s">
        <v>144</v>
      </c>
      <c r="BE697" s="154">
        <f aca="true" t="shared" si="54" ref="BE697:BE708">IF(N697="základní",J697,0)</f>
        <v>0</v>
      </c>
      <c r="BF697" s="154">
        <f aca="true" t="shared" si="55" ref="BF697:BF708">IF(N697="snížená",J697,0)</f>
        <v>0</v>
      </c>
      <c r="BG697" s="154">
        <f aca="true" t="shared" si="56" ref="BG697:BG708">IF(N697="zákl. přenesená",J697,0)</f>
        <v>0</v>
      </c>
      <c r="BH697" s="154">
        <f aca="true" t="shared" si="57" ref="BH697:BH708">IF(N697="sníž. přenesená",J697,0)</f>
        <v>0</v>
      </c>
      <c r="BI697" s="154">
        <f aca="true" t="shared" si="58" ref="BI697:BI708">IF(N697="nulová",J697,0)</f>
        <v>0</v>
      </c>
      <c r="BJ697" s="19" t="s">
        <v>80</v>
      </c>
      <c r="BK697" s="154">
        <f aca="true" t="shared" si="59" ref="BK697:BK708">ROUND(I697*H697,2)</f>
        <v>0</v>
      </c>
      <c r="BL697" s="19" t="s">
        <v>313</v>
      </c>
      <c r="BM697" s="153" t="s">
        <v>1479</v>
      </c>
    </row>
    <row r="698" spans="1:65" s="2" customFormat="1" ht="16.5" customHeight="1">
      <c r="A698" s="34"/>
      <c r="B698" s="140"/>
      <c r="C698" s="192" t="s">
        <v>1480</v>
      </c>
      <c r="D698" s="192" t="s">
        <v>280</v>
      </c>
      <c r="E698" s="193" t="s">
        <v>1481</v>
      </c>
      <c r="F698" s="194" t="s">
        <v>1482</v>
      </c>
      <c r="G698" s="195" t="s">
        <v>337</v>
      </c>
      <c r="H698" s="196">
        <v>1</v>
      </c>
      <c r="I698" s="197"/>
      <c r="J698" s="198">
        <f t="shared" si="50"/>
        <v>0</v>
      </c>
      <c r="K698" s="199"/>
      <c r="L698" s="200"/>
      <c r="M698" s="201" t="s">
        <v>3</v>
      </c>
      <c r="N698" s="202" t="s">
        <v>43</v>
      </c>
      <c r="O698" s="55"/>
      <c r="P698" s="151">
        <f t="shared" si="51"/>
        <v>0</v>
      </c>
      <c r="Q698" s="151">
        <v>0.0038</v>
      </c>
      <c r="R698" s="151">
        <f t="shared" si="52"/>
        <v>0.0038</v>
      </c>
      <c r="S698" s="151">
        <v>0</v>
      </c>
      <c r="T698" s="152">
        <f t="shared" si="53"/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53" t="s">
        <v>412</v>
      </c>
      <c r="AT698" s="153" t="s">
        <v>280</v>
      </c>
      <c r="AU698" s="153" t="s">
        <v>82</v>
      </c>
      <c r="AY698" s="19" t="s">
        <v>144</v>
      </c>
      <c r="BE698" s="154">
        <f t="shared" si="54"/>
        <v>0</v>
      </c>
      <c r="BF698" s="154">
        <f t="shared" si="55"/>
        <v>0</v>
      </c>
      <c r="BG698" s="154">
        <f t="shared" si="56"/>
        <v>0</v>
      </c>
      <c r="BH698" s="154">
        <f t="shared" si="57"/>
        <v>0</v>
      </c>
      <c r="BI698" s="154">
        <f t="shared" si="58"/>
        <v>0</v>
      </c>
      <c r="BJ698" s="19" t="s">
        <v>80</v>
      </c>
      <c r="BK698" s="154">
        <f t="shared" si="59"/>
        <v>0</v>
      </c>
      <c r="BL698" s="19" t="s">
        <v>313</v>
      </c>
      <c r="BM698" s="153" t="s">
        <v>1483</v>
      </c>
    </row>
    <row r="699" spans="1:65" s="2" customFormat="1" ht="16.5" customHeight="1">
      <c r="A699" s="34"/>
      <c r="B699" s="140"/>
      <c r="C699" s="141" t="s">
        <v>1484</v>
      </c>
      <c r="D699" s="141" t="s">
        <v>147</v>
      </c>
      <c r="E699" s="142" t="s">
        <v>1485</v>
      </c>
      <c r="F699" s="143" t="s">
        <v>1486</v>
      </c>
      <c r="G699" s="144" t="s">
        <v>337</v>
      </c>
      <c r="H699" s="145">
        <v>26</v>
      </c>
      <c r="I699" s="146"/>
      <c r="J699" s="147">
        <f t="shared" si="50"/>
        <v>0</v>
      </c>
      <c r="K699" s="148"/>
      <c r="L699" s="35"/>
      <c r="M699" s="149" t="s">
        <v>3</v>
      </c>
      <c r="N699" s="150" t="s">
        <v>43</v>
      </c>
      <c r="O699" s="55"/>
      <c r="P699" s="151">
        <f t="shared" si="51"/>
        <v>0</v>
      </c>
      <c r="Q699" s="151">
        <v>0</v>
      </c>
      <c r="R699" s="151">
        <f t="shared" si="52"/>
        <v>0</v>
      </c>
      <c r="S699" s="151">
        <v>0</v>
      </c>
      <c r="T699" s="152">
        <f t="shared" si="53"/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53" t="s">
        <v>313</v>
      </c>
      <c r="AT699" s="153" t="s">
        <v>147</v>
      </c>
      <c r="AU699" s="153" t="s">
        <v>82</v>
      </c>
      <c r="AY699" s="19" t="s">
        <v>144</v>
      </c>
      <c r="BE699" s="154">
        <f t="shared" si="54"/>
        <v>0</v>
      </c>
      <c r="BF699" s="154">
        <f t="shared" si="55"/>
        <v>0</v>
      </c>
      <c r="BG699" s="154">
        <f t="shared" si="56"/>
        <v>0</v>
      </c>
      <c r="BH699" s="154">
        <f t="shared" si="57"/>
        <v>0</v>
      </c>
      <c r="BI699" s="154">
        <f t="shared" si="58"/>
        <v>0</v>
      </c>
      <c r="BJ699" s="19" t="s">
        <v>80</v>
      </c>
      <c r="BK699" s="154">
        <f t="shared" si="59"/>
        <v>0</v>
      </c>
      <c r="BL699" s="19" t="s">
        <v>313</v>
      </c>
      <c r="BM699" s="153" t="s">
        <v>1487</v>
      </c>
    </row>
    <row r="700" spans="1:65" s="2" customFormat="1" ht="16.5" customHeight="1">
      <c r="A700" s="34"/>
      <c r="B700" s="140"/>
      <c r="C700" s="192" t="s">
        <v>1488</v>
      </c>
      <c r="D700" s="192" t="s">
        <v>280</v>
      </c>
      <c r="E700" s="193" t="s">
        <v>1489</v>
      </c>
      <c r="F700" s="194" t="s">
        <v>1490</v>
      </c>
      <c r="G700" s="195" t="s">
        <v>337</v>
      </c>
      <c r="H700" s="196">
        <v>26</v>
      </c>
      <c r="I700" s="197"/>
      <c r="J700" s="198">
        <f t="shared" si="50"/>
        <v>0</v>
      </c>
      <c r="K700" s="199"/>
      <c r="L700" s="200"/>
      <c r="M700" s="201" t="s">
        <v>3</v>
      </c>
      <c r="N700" s="202" t="s">
        <v>43</v>
      </c>
      <c r="O700" s="55"/>
      <c r="P700" s="151">
        <f t="shared" si="51"/>
        <v>0</v>
      </c>
      <c r="Q700" s="151">
        <v>0.00015</v>
      </c>
      <c r="R700" s="151">
        <f t="shared" si="52"/>
        <v>0.0039</v>
      </c>
      <c r="S700" s="151">
        <v>0</v>
      </c>
      <c r="T700" s="152">
        <f t="shared" si="53"/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53" t="s">
        <v>412</v>
      </c>
      <c r="AT700" s="153" t="s">
        <v>280</v>
      </c>
      <c r="AU700" s="153" t="s">
        <v>82</v>
      </c>
      <c r="AY700" s="19" t="s">
        <v>144</v>
      </c>
      <c r="BE700" s="154">
        <f t="shared" si="54"/>
        <v>0</v>
      </c>
      <c r="BF700" s="154">
        <f t="shared" si="55"/>
        <v>0</v>
      </c>
      <c r="BG700" s="154">
        <f t="shared" si="56"/>
        <v>0</v>
      </c>
      <c r="BH700" s="154">
        <f t="shared" si="57"/>
        <v>0</v>
      </c>
      <c r="BI700" s="154">
        <f t="shared" si="58"/>
        <v>0</v>
      </c>
      <c r="BJ700" s="19" t="s">
        <v>80</v>
      </c>
      <c r="BK700" s="154">
        <f t="shared" si="59"/>
        <v>0</v>
      </c>
      <c r="BL700" s="19" t="s">
        <v>313</v>
      </c>
      <c r="BM700" s="153" t="s">
        <v>1491</v>
      </c>
    </row>
    <row r="701" spans="1:65" s="2" customFormat="1" ht="16.5" customHeight="1">
      <c r="A701" s="34"/>
      <c r="B701" s="140"/>
      <c r="C701" s="141" t="s">
        <v>1492</v>
      </c>
      <c r="D701" s="141" t="s">
        <v>147</v>
      </c>
      <c r="E701" s="142" t="s">
        <v>1493</v>
      </c>
      <c r="F701" s="143" t="s">
        <v>1494</v>
      </c>
      <c r="G701" s="144" t="s">
        <v>337</v>
      </c>
      <c r="H701" s="145">
        <v>26</v>
      </c>
      <c r="I701" s="146"/>
      <c r="J701" s="147">
        <f t="shared" si="50"/>
        <v>0</v>
      </c>
      <c r="K701" s="148"/>
      <c r="L701" s="35"/>
      <c r="M701" s="149" t="s">
        <v>3</v>
      </c>
      <c r="N701" s="150" t="s">
        <v>43</v>
      </c>
      <c r="O701" s="55"/>
      <c r="P701" s="151">
        <f t="shared" si="51"/>
        <v>0</v>
      </c>
      <c r="Q701" s="151">
        <v>0</v>
      </c>
      <c r="R701" s="151">
        <f t="shared" si="52"/>
        <v>0</v>
      </c>
      <c r="S701" s="151">
        <v>0</v>
      </c>
      <c r="T701" s="152">
        <f t="shared" si="53"/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53" t="s">
        <v>313</v>
      </c>
      <c r="AT701" s="153" t="s">
        <v>147</v>
      </c>
      <c r="AU701" s="153" t="s">
        <v>82</v>
      </c>
      <c r="AY701" s="19" t="s">
        <v>144</v>
      </c>
      <c r="BE701" s="154">
        <f t="shared" si="54"/>
        <v>0</v>
      </c>
      <c r="BF701" s="154">
        <f t="shared" si="55"/>
        <v>0</v>
      </c>
      <c r="BG701" s="154">
        <f t="shared" si="56"/>
        <v>0</v>
      </c>
      <c r="BH701" s="154">
        <f t="shared" si="57"/>
        <v>0</v>
      </c>
      <c r="BI701" s="154">
        <f t="shared" si="58"/>
        <v>0</v>
      </c>
      <c r="BJ701" s="19" t="s">
        <v>80</v>
      </c>
      <c r="BK701" s="154">
        <f t="shared" si="59"/>
        <v>0</v>
      </c>
      <c r="BL701" s="19" t="s">
        <v>313</v>
      </c>
      <c r="BM701" s="153" t="s">
        <v>1495</v>
      </c>
    </row>
    <row r="702" spans="1:65" s="2" customFormat="1" ht="16.5" customHeight="1">
      <c r="A702" s="34"/>
      <c r="B702" s="140"/>
      <c r="C702" s="192" t="s">
        <v>1496</v>
      </c>
      <c r="D702" s="192" t="s">
        <v>280</v>
      </c>
      <c r="E702" s="193" t="s">
        <v>1497</v>
      </c>
      <c r="F702" s="194" t="s">
        <v>1498</v>
      </c>
      <c r="G702" s="195" t="s">
        <v>337</v>
      </c>
      <c r="H702" s="196">
        <v>26</v>
      </c>
      <c r="I702" s="197"/>
      <c r="J702" s="198">
        <f t="shared" si="50"/>
        <v>0</v>
      </c>
      <c r="K702" s="199"/>
      <c r="L702" s="200"/>
      <c r="M702" s="201" t="s">
        <v>3</v>
      </c>
      <c r="N702" s="202" t="s">
        <v>43</v>
      </c>
      <c r="O702" s="55"/>
      <c r="P702" s="151">
        <f t="shared" si="51"/>
        <v>0</v>
      </c>
      <c r="Q702" s="151">
        <v>0.0012</v>
      </c>
      <c r="R702" s="151">
        <f t="shared" si="52"/>
        <v>0.0312</v>
      </c>
      <c r="S702" s="151">
        <v>0</v>
      </c>
      <c r="T702" s="152">
        <f t="shared" si="53"/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53" t="s">
        <v>412</v>
      </c>
      <c r="AT702" s="153" t="s">
        <v>280</v>
      </c>
      <c r="AU702" s="153" t="s">
        <v>82</v>
      </c>
      <c r="AY702" s="19" t="s">
        <v>144</v>
      </c>
      <c r="BE702" s="154">
        <f t="shared" si="54"/>
        <v>0</v>
      </c>
      <c r="BF702" s="154">
        <f t="shared" si="55"/>
        <v>0</v>
      </c>
      <c r="BG702" s="154">
        <f t="shared" si="56"/>
        <v>0</v>
      </c>
      <c r="BH702" s="154">
        <f t="shared" si="57"/>
        <v>0</v>
      </c>
      <c r="BI702" s="154">
        <f t="shared" si="58"/>
        <v>0</v>
      </c>
      <c r="BJ702" s="19" t="s">
        <v>80</v>
      </c>
      <c r="BK702" s="154">
        <f t="shared" si="59"/>
        <v>0</v>
      </c>
      <c r="BL702" s="19" t="s">
        <v>313</v>
      </c>
      <c r="BM702" s="153" t="s">
        <v>1499</v>
      </c>
    </row>
    <row r="703" spans="1:65" s="2" customFormat="1" ht="16.5" customHeight="1">
      <c r="A703" s="34"/>
      <c r="B703" s="140"/>
      <c r="C703" s="141" t="s">
        <v>1500</v>
      </c>
      <c r="D703" s="141" t="s">
        <v>147</v>
      </c>
      <c r="E703" s="142" t="s">
        <v>1501</v>
      </c>
      <c r="F703" s="143" t="s">
        <v>1502</v>
      </c>
      <c r="G703" s="144" t="s">
        <v>337</v>
      </c>
      <c r="H703" s="145">
        <v>2</v>
      </c>
      <c r="I703" s="146"/>
      <c r="J703" s="147">
        <f t="shared" si="50"/>
        <v>0</v>
      </c>
      <c r="K703" s="148"/>
      <c r="L703" s="35"/>
      <c r="M703" s="149" t="s">
        <v>3</v>
      </c>
      <c r="N703" s="150" t="s">
        <v>43</v>
      </c>
      <c r="O703" s="55"/>
      <c r="P703" s="151">
        <f t="shared" si="51"/>
        <v>0</v>
      </c>
      <c r="Q703" s="151">
        <v>0</v>
      </c>
      <c r="R703" s="151">
        <f t="shared" si="52"/>
        <v>0</v>
      </c>
      <c r="S703" s="151">
        <v>0</v>
      </c>
      <c r="T703" s="152">
        <f t="shared" si="53"/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53" t="s">
        <v>313</v>
      </c>
      <c r="AT703" s="153" t="s">
        <v>147</v>
      </c>
      <c r="AU703" s="153" t="s">
        <v>82</v>
      </c>
      <c r="AY703" s="19" t="s">
        <v>144</v>
      </c>
      <c r="BE703" s="154">
        <f t="shared" si="54"/>
        <v>0</v>
      </c>
      <c r="BF703" s="154">
        <f t="shared" si="55"/>
        <v>0</v>
      </c>
      <c r="BG703" s="154">
        <f t="shared" si="56"/>
        <v>0</v>
      </c>
      <c r="BH703" s="154">
        <f t="shared" si="57"/>
        <v>0</v>
      </c>
      <c r="BI703" s="154">
        <f t="shared" si="58"/>
        <v>0</v>
      </c>
      <c r="BJ703" s="19" t="s">
        <v>80</v>
      </c>
      <c r="BK703" s="154">
        <f t="shared" si="59"/>
        <v>0</v>
      </c>
      <c r="BL703" s="19" t="s">
        <v>313</v>
      </c>
      <c r="BM703" s="153" t="s">
        <v>1503</v>
      </c>
    </row>
    <row r="704" spans="1:65" s="2" customFormat="1" ht="16.5" customHeight="1">
      <c r="A704" s="34"/>
      <c r="B704" s="140"/>
      <c r="C704" s="192" t="s">
        <v>1504</v>
      </c>
      <c r="D704" s="192" t="s">
        <v>280</v>
      </c>
      <c r="E704" s="193" t="s">
        <v>1505</v>
      </c>
      <c r="F704" s="194" t="s">
        <v>1506</v>
      </c>
      <c r="G704" s="195" t="s">
        <v>337</v>
      </c>
      <c r="H704" s="196">
        <v>2</v>
      </c>
      <c r="I704" s="197"/>
      <c r="J704" s="198">
        <f t="shared" si="50"/>
        <v>0</v>
      </c>
      <c r="K704" s="199"/>
      <c r="L704" s="200"/>
      <c r="M704" s="201" t="s">
        <v>3</v>
      </c>
      <c r="N704" s="202" t="s">
        <v>43</v>
      </c>
      <c r="O704" s="55"/>
      <c r="P704" s="151">
        <f t="shared" si="51"/>
        <v>0</v>
      </c>
      <c r="Q704" s="151">
        <v>0</v>
      </c>
      <c r="R704" s="151">
        <f t="shared" si="52"/>
        <v>0</v>
      </c>
      <c r="S704" s="151">
        <v>0</v>
      </c>
      <c r="T704" s="152">
        <f t="shared" si="53"/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53" t="s">
        <v>412</v>
      </c>
      <c r="AT704" s="153" t="s">
        <v>280</v>
      </c>
      <c r="AU704" s="153" t="s">
        <v>82</v>
      </c>
      <c r="AY704" s="19" t="s">
        <v>144</v>
      </c>
      <c r="BE704" s="154">
        <f t="shared" si="54"/>
        <v>0</v>
      </c>
      <c r="BF704" s="154">
        <f t="shared" si="55"/>
        <v>0</v>
      </c>
      <c r="BG704" s="154">
        <f t="shared" si="56"/>
        <v>0</v>
      </c>
      <c r="BH704" s="154">
        <f t="shared" si="57"/>
        <v>0</v>
      </c>
      <c r="BI704" s="154">
        <f t="shared" si="58"/>
        <v>0</v>
      </c>
      <c r="BJ704" s="19" t="s">
        <v>80</v>
      </c>
      <c r="BK704" s="154">
        <f t="shared" si="59"/>
        <v>0</v>
      </c>
      <c r="BL704" s="19" t="s">
        <v>313</v>
      </c>
      <c r="BM704" s="153" t="s">
        <v>1507</v>
      </c>
    </row>
    <row r="705" spans="1:65" s="2" customFormat="1" ht="21.75" customHeight="1">
      <c r="A705" s="34"/>
      <c r="B705" s="140"/>
      <c r="C705" s="141" t="s">
        <v>1508</v>
      </c>
      <c r="D705" s="141" t="s">
        <v>147</v>
      </c>
      <c r="E705" s="142" t="s">
        <v>1509</v>
      </c>
      <c r="F705" s="143" t="s">
        <v>1510</v>
      </c>
      <c r="G705" s="144" t="s">
        <v>337</v>
      </c>
      <c r="H705" s="145">
        <v>14</v>
      </c>
      <c r="I705" s="146"/>
      <c r="J705" s="147">
        <f t="shared" si="50"/>
        <v>0</v>
      </c>
      <c r="K705" s="148"/>
      <c r="L705" s="35"/>
      <c r="M705" s="149" t="s">
        <v>3</v>
      </c>
      <c r="N705" s="150" t="s">
        <v>43</v>
      </c>
      <c r="O705" s="55"/>
      <c r="P705" s="151">
        <f t="shared" si="51"/>
        <v>0</v>
      </c>
      <c r="Q705" s="151">
        <v>0</v>
      </c>
      <c r="R705" s="151">
        <f t="shared" si="52"/>
        <v>0</v>
      </c>
      <c r="S705" s="151">
        <v>0</v>
      </c>
      <c r="T705" s="152">
        <f t="shared" si="53"/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53" t="s">
        <v>313</v>
      </c>
      <c r="AT705" s="153" t="s">
        <v>147</v>
      </c>
      <c r="AU705" s="153" t="s">
        <v>82</v>
      </c>
      <c r="AY705" s="19" t="s">
        <v>144</v>
      </c>
      <c r="BE705" s="154">
        <f t="shared" si="54"/>
        <v>0</v>
      </c>
      <c r="BF705" s="154">
        <f t="shared" si="55"/>
        <v>0</v>
      </c>
      <c r="BG705" s="154">
        <f t="shared" si="56"/>
        <v>0</v>
      </c>
      <c r="BH705" s="154">
        <f t="shared" si="57"/>
        <v>0</v>
      </c>
      <c r="BI705" s="154">
        <f t="shared" si="58"/>
        <v>0</v>
      </c>
      <c r="BJ705" s="19" t="s">
        <v>80</v>
      </c>
      <c r="BK705" s="154">
        <f t="shared" si="59"/>
        <v>0</v>
      </c>
      <c r="BL705" s="19" t="s">
        <v>313</v>
      </c>
      <c r="BM705" s="153" t="s">
        <v>1511</v>
      </c>
    </row>
    <row r="706" spans="1:65" s="2" customFormat="1" ht="21.75" customHeight="1">
      <c r="A706" s="34"/>
      <c r="B706" s="140"/>
      <c r="C706" s="141" t="s">
        <v>1512</v>
      </c>
      <c r="D706" s="141" t="s">
        <v>147</v>
      </c>
      <c r="E706" s="142" t="s">
        <v>1513</v>
      </c>
      <c r="F706" s="143" t="s">
        <v>1514</v>
      </c>
      <c r="G706" s="144" t="s">
        <v>337</v>
      </c>
      <c r="H706" s="145">
        <v>10</v>
      </c>
      <c r="I706" s="146"/>
      <c r="J706" s="147">
        <f t="shared" si="50"/>
        <v>0</v>
      </c>
      <c r="K706" s="148"/>
      <c r="L706" s="35"/>
      <c r="M706" s="149" t="s">
        <v>3</v>
      </c>
      <c r="N706" s="150" t="s">
        <v>43</v>
      </c>
      <c r="O706" s="55"/>
      <c r="P706" s="151">
        <f t="shared" si="51"/>
        <v>0</v>
      </c>
      <c r="Q706" s="151">
        <v>0</v>
      </c>
      <c r="R706" s="151">
        <f t="shared" si="52"/>
        <v>0</v>
      </c>
      <c r="S706" s="151">
        <v>0</v>
      </c>
      <c r="T706" s="152">
        <f t="shared" si="53"/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53" t="s">
        <v>313</v>
      </c>
      <c r="AT706" s="153" t="s">
        <v>147</v>
      </c>
      <c r="AU706" s="153" t="s">
        <v>82</v>
      </c>
      <c r="AY706" s="19" t="s">
        <v>144</v>
      </c>
      <c r="BE706" s="154">
        <f t="shared" si="54"/>
        <v>0</v>
      </c>
      <c r="BF706" s="154">
        <f t="shared" si="55"/>
        <v>0</v>
      </c>
      <c r="BG706" s="154">
        <f t="shared" si="56"/>
        <v>0</v>
      </c>
      <c r="BH706" s="154">
        <f t="shared" si="57"/>
        <v>0</v>
      </c>
      <c r="BI706" s="154">
        <f t="shared" si="58"/>
        <v>0</v>
      </c>
      <c r="BJ706" s="19" t="s">
        <v>80</v>
      </c>
      <c r="BK706" s="154">
        <f t="shared" si="59"/>
        <v>0</v>
      </c>
      <c r="BL706" s="19" t="s">
        <v>313</v>
      </c>
      <c r="BM706" s="153" t="s">
        <v>1515</v>
      </c>
    </row>
    <row r="707" spans="1:65" s="2" customFormat="1" ht="21.75" customHeight="1">
      <c r="A707" s="34"/>
      <c r="B707" s="140"/>
      <c r="C707" s="141" t="s">
        <v>1516</v>
      </c>
      <c r="D707" s="141" t="s">
        <v>147</v>
      </c>
      <c r="E707" s="142" t="s">
        <v>1517</v>
      </c>
      <c r="F707" s="143" t="s">
        <v>1518</v>
      </c>
      <c r="G707" s="144" t="s">
        <v>337</v>
      </c>
      <c r="H707" s="145">
        <v>13</v>
      </c>
      <c r="I707" s="146"/>
      <c r="J707" s="147">
        <f t="shared" si="50"/>
        <v>0</v>
      </c>
      <c r="K707" s="148"/>
      <c r="L707" s="35"/>
      <c r="M707" s="149" t="s">
        <v>3</v>
      </c>
      <c r="N707" s="150" t="s">
        <v>43</v>
      </c>
      <c r="O707" s="55"/>
      <c r="P707" s="151">
        <f t="shared" si="51"/>
        <v>0</v>
      </c>
      <c r="Q707" s="151">
        <v>0</v>
      </c>
      <c r="R707" s="151">
        <f t="shared" si="52"/>
        <v>0</v>
      </c>
      <c r="S707" s="151">
        <v>0</v>
      </c>
      <c r="T707" s="152">
        <f t="shared" si="53"/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53" t="s">
        <v>313</v>
      </c>
      <c r="AT707" s="153" t="s">
        <v>147</v>
      </c>
      <c r="AU707" s="153" t="s">
        <v>82</v>
      </c>
      <c r="AY707" s="19" t="s">
        <v>144</v>
      </c>
      <c r="BE707" s="154">
        <f t="shared" si="54"/>
        <v>0</v>
      </c>
      <c r="BF707" s="154">
        <f t="shared" si="55"/>
        <v>0</v>
      </c>
      <c r="BG707" s="154">
        <f t="shared" si="56"/>
        <v>0</v>
      </c>
      <c r="BH707" s="154">
        <f t="shared" si="57"/>
        <v>0</v>
      </c>
      <c r="BI707" s="154">
        <f t="shared" si="58"/>
        <v>0</v>
      </c>
      <c r="BJ707" s="19" t="s">
        <v>80</v>
      </c>
      <c r="BK707" s="154">
        <f t="shared" si="59"/>
        <v>0</v>
      </c>
      <c r="BL707" s="19" t="s">
        <v>313</v>
      </c>
      <c r="BM707" s="153" t="s">
        <v>1519</v>
      </c>
    </row>
    <row r="708" spans="1:65" s="2" customFormat="1" ht="16.5" customHeight="1">
      <c r="A708" s="34"/>
      <c r="B708" s="140"/>
      <c r="C708" s="192" t="s">
        <v>1520</v>
      </c>
      <c r="D708" s="192" t="s">
        <v>280</v>
      </c>
      <c r="E708" s="193" t="s">
        <v>1521</v>
      </c>
      <c r="F708" s="194" t="s">
        <v>1522</v>
      </c>
      <c r="G708" s="195" t="s">
        <v>409</v>
      </c>
      <c r="H708" s="196">
        <v>51.1</v>
      </c>
      <c r="I708" s="197"/>
      <c r="J708" s="198">
        <f t="shared" si="50"/>
        <v>0</v>
      </c>
      <c r="K708" s="199"/>
      <c r="L708" s="200"/>
      <c r="M708" s="201" t="s">
        <v>3</v>
      </c>
      <c r="N708" s="202" t="s">
        <v>43</v>
      </c>
      <c r="O708" s="55"/>
      <c r="P708" s="151">
        <f t="shared" si="51"/>
        <v>0</v>
      </c>
      <c r="Q708" s="151">
        <v>0.0018</v>
      </c>
      <c r="R708" s="151">
        <f t="shared" si="52"/>
        <v>0.09198</v>
      </c>
      <c r="S708" s="151">
        <v>0</v>
      </c>
      <c r="T708" s="152">
        <f t="shared" si="53"/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153" t="s">
        <v>412</v>
      </c>
      <c r="AT708" s="153" t="s">
        <v>280</v>
      </c>
      <c r="AU708" s="153" t="s">
        <v>82</v>
      </c>
      <c r="AY708" s="19" t="s">
        <v>144</v>
      </c>
      <c r="BE708" s="154">
        <f t="shared" si="54"/>
        <v>0</v>
      </c>
      <c r="BF708" s="154">
        <f t="shared" si="55"/>
        <v>0</v>
      </c>
      <c r="BG708" s="154">
        <f t="shared" si="56"/>
        <v>0</v>
      </c>
      <c r="BH708" s="154">
        <f t="shared" si="57"/>
        <v>0</v>
      </c>
      <c r="BI708" s="154">
        <f t="shared" si="58"/>
        <v>0</v>
      </c>
      <c r="BJ708" s="19" t="s">
        <v>80</v>
      </c>
      <c r="BK708" s="154">
        <f t="shared" si="59"/>
        <v>0</v>
      </c>
      <c r="BL708" s="19" t="s">
        <v>313</v>
      </c>
      <c r="BM708" s="153" t="s">
        <v>1523</v>
      </c>
    </row>
    <row r="709" spans="2:51" s="13" customFormat="1" ht="12">
      <c r="B709" s="160"/>
      <c r="D709" s="161" t="s">
        <v>221</v>
      </c>
      <c r="E709" s="162" t="s">
        <v>3</v>
      </c>
      <c r="F709" s="163" t="s">
        <v>1524</v>
      </c>
      <c r="H709" s="164">
        <v>51.1</v>
      </c>
      <c r="I709" s="165"/>
      <c r="L709" s="160"/>
      <c r="M709" s="166"/>
      <c r="N709" s="167"/>
      <c r="O709" s="167"/>
      <c r="P709" s="167"/>
      <c r="Q709" s="167"/>
      <c r="R709" s="167"/>
      <c r="S709" s="167"/>
      <c r="T709" s="168"/>
      <c r="AT709" s="162" t="s">
        <v>221</v>
      </c>
      <c r="AU709" s="162" t="s">
        <v>82</v>
      </c>
      <c r="AV709" s="13" t="s">
        <v>82</v>
      </c>
      <c r="AW709" s="13" t="s">
        <v>33</v>
      </c>
      <c r="AX709" s="13" t="s">
        <v>80</v>
      </c>
      <c r="AY709" s="162" t="s">
        <v>144</v>
      </c>
    </row>
    <row r="710" spans="1:65" s="2" customFormat="1" ht="16.5" customHeight="1">
      <c r="A710" s="34"/>
      <c r="B710" s="140"/>
      <c r="C710" s="192" t="s">
        <v>1525</v>
      </c>
      <c r="D710" s="192" t="s">
        <v>280</v>
      </c>
      <c r="E710" s="193" t="s">
        <v>1526</v>
      </c>
      <c r="F710" s="194" t="s">
        <v>1527</v>
      </c>
      <c r="G710" s="195" t="s">
        <v>1327</v>
      </c>
      <c r="H710" s="196">
        <v>36</v>
      </c>
      <c r="I710" s="197"/>
      <c r="J710" s="198">
        <f>ROUND(I710*H710,2)</f>
        <v>0</v>
      </c>
      <c r="K710" s="199"/>
      <c r="L710" s="200"/>
      <c r="M710" s="201" t="s">
        <v>3</v>
      </c>
      <c r="N710" s="202" t="s">
        <v>43</v>
      </c>
      <c r="O710" s="55"/>
      <c r="P710" s="151">
        <f>O710*H710</f>
        <v>0</v>
      </c>
      <c r="Q710" s="151">
        <v>0.0002</v>
      </c>
      <c r="R710" s="151">
        <f>Q710*H710</f>
        <v>0.007200000000000001</v>
      </c>
      <c r="S710" s="151">
        <v>0</v>
      </c>
      <c r="T710" s="152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53" t="s">
        <v>412</v>
      </c>
      <c r="AT710" s="153" t="s">
        <v>280</v>
      </c>
      <c r="AU710" s="153" t="s">
        <v>82</v>
      </c>
      <c r="AY710" s="19" t="s">
        <v>144</v>
      </c>
      <c r="BE710" s="154">
        <f>IF(N710="základní",J710,0)</f>
        <v>0</v>
      </c>
      <c r="BF710" s="154">
        <f>IF(N710="snížená",J710,0)</f>
        <v>0</v>
      </c>
      <c r="BG710" s="154">
        <f>IF(N710="zákl. přenesená",J710,0)</f>
        <v>0</v>
      </c>
      <c r="BH710" s="154">
        <f>IF(N710="sníž. přenesená",J710,0)</f>
        <v>0</v>
      </c>
      <c r="BI710" s="154">
        <f>IF(N710="nulová",J710,0)</f>
        <v>0</v>
      </c>
      <c r="BJ710" s="19" t="s">
        <v>80</v>
      </c>
      <c r="BK710" s="154">
        <f>ROUND(I710*H710,2)</f>
        <v>0</v>
      </c>
      <c r="BL710" s="19" t="s">
        <v>313</v>
      </c>
      <c r="BM710" s="153" t="s">
        <v>1528</v>
      </c>
    </row>
    <row r="711" spans="1:65" s="2" customFormat="1" ht="21.75" customHeight="1">
      <c r="A711" s="34"/>
      <c r="B711" s="140"/>
      <c r="C711" s="141" t="s">
        <v>1529</v>
      </c>
      <c r="D711" s="141" t="s">
        <v>147</v>
      </c>
      <c r="E711" s="142" t="s">
        <v>1530</v>
      </c>
      <c r="F711" s="143" t="s">
        <v>1531</v>
      </c>
      <c r="G711" s="144" t="s">
        <v>219</v>
      </c>
      <c r="H711" s="145">
        <v>3.5</v>
      </c>
      <c r="I711" s="146"/>
      <c r="J711" s="147">
        <f>ROUND(I711*H711,2)</f>
        <v>0</v>
      </c>
      <c r="K711" s="148"/>
      <c r="L711" s="35"/>
      <c r="M711" s="149" t="s">
        <v>3</v>
      </c>
      <c r="N711" s="150" t="s">
        <v>43</v>
      </c>
      <c r="O711" s="55"/>
      <c r="P711" s="151">
        <f>O711*H711</f>
        <v>0</v>
      </c>
      <c r="Q711" s="151">
        <v>0.00037</v>
      </c>
      <c r="R711" s="151">
        <f>Q711*H711</f>
        <v>0.001295</v>
      </c>
      <c r="S711" s="151">
        <v>0</v>
      </c>
      <c r="T711" s="152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53" t="s">
        <v>313</v>
      </c>
      <c r="AT711" s="153" t="s">
        <v>147</v>
      </c>
      <c r="AU711" s="153" t="s">
        <v>82</v>
      </c>
      <c r="AY711" s="19" t="s">
        <v>144</v>
      </c>
      <c r="BE711" s="154">
        <f>IF(N711="základní",J711,0)</f>
        <v>0</v>
      </c>
      <c r="BF711" s="154">
        <f>IF(N711="snížená",J711,0)</f>
        <v>0</v>
      </c>
      <c r="BG711" s="154">
        <f>IF(N711="zákl. přenesená",J711,0)</f>
        <v>0</v>
      </c>
      <c r="BH711" s="154">
        <f>IF(N711="sníž. přenesená",J711,0)</f>
        <v>0</v>
      </c>
      <c r="BI711" s="154">
        <f>IF(N711="nulová",J711,0)</f>
        <v>0</v>
      </c>
      <c r="BJ711" s="19" t="s">
        <v>80</v>
      </c>
      <c r="BK711" s="154">
        <f>ROUND(I711*H711,2)</f>
        <v>0</v>
      </c>
      <c r="BL711" s="19" t="s">
        <v>313</v>
      </c>
      <c r="BM711" s="153" t="s">
        <v>1532</v>
      </c>
    </row>
    <row r="712" spans="2:51" s="13" customFormat="1" ht="12">
      <c r="B712" s="160"/>
      <c r="D712" s="161" t="s">
        <v>221</v>
      </c>
      <c r="E712" s="162" t="s">
        <v>3</v>
      </c>
      <c r="F712" s="163" t="s">
        <v>1533</v>
      </c>
      <c r="H712" s="164">
        <v>3.5</v>
      </c>
      <c r="I712" s="165"/>
      <c r="L712" s="160"/>
      <c r="M712" s="166"/>
      <c r="N712" s="167"/>
      <c r="O712" s="167"/>
      <c r="P712" s="167"/>
      <c r="Q712" s="167"/>
      <c r="R712" s="167"/>
      <c r="S712" s="167"/>
      <c r="T712" s="168"/>
      <c r="AT712" s="162" t="s">
        <v>221</v>
      </c>
      <c r="AU712" s="162" t="s">
        <v>82</v>
      </c>
      <c r="AV712" s="13" t="s">
        <v>82</v>
      </c>
      <c r="AW712" s="13" t="s">
        <v>33</v>
      </c>
      <c r="AX712" s="13" t="s">
        <v>80</v>
      </c>
      <c r="AY712" s="162" t="s">
        <v>144</v>
      </c>
    </row>
    <row r="713" spans="1:65" s="2" customFormat="1" ht="21.75" customHeight="1">
      <c r="A713" s="34"/>
      <c r="B713" s="140"/>
      <c r="C713" s="192" t="s">
        <v>1534</v>
      </c>
      <c r="D713" s="192" t="s">
        <v>280</v>
      </c>
      <c r="E713" s="193" t="s">
        <v>1535</v>
      </c>
      <c r="F713" s="194" t="s">
        <v>1536</v>
      </c>
      <c r="G713" s="195" t="s">
        <v>337</v>
      </c>
      <c r="H713" s="196">
        <v>3</v>
      </c>
      <c r="I713" s="197"/>
      <c r="J713" s="198">
        <f>ROUND(I713*H713,2)</f>
        <v>0</v>
      </c>
      <c r="K713" s="199"/>
      <c r="L713" s="200"/>
      <c r="M713" s="201" t="s">
        <v>3</v>
      </c>
      <c r="N713" s="202" t="s">
        <v>43</v>
      </c>
      <c r="O713" s="55"/>
      <c r="P713" s="151">
        <f>O713*H713</f>
        <v>0</v>
      </c>
      <c r="Q713" s="151">
        <v>0</v>
      </c>
      <c r="R713" s="151">
        <f>Q713*H713</f>
        <v>0</v>
      </c>
      <c r="S713" s="151">
        <v>0</v>
      </c>
      <c r="T713" s="152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53" t="s">
        <v>412</v>
      </c>
      <c r="AT713" s="153" t="s">
        <v>280</v>
      </c>
      <c r="AU713" s="153" t="s">
        <v>82</v>
      </c>
      <c r="AY713" s="19" t="s">
        <v>144</v>
      </c>
      <c r="BE713" s="154">
        <f>IF(N713="základní",J713,0)</f>
        <v>0</v>
      </c>
      <c r="BF713" s="154">
        <f>IF(N713="snížená",J713,0)</f>
        <v>0</v>
      </c>
      <c r="BG713" s="154">
        <f>IF(N713="zákl. přenesená",J713,0)</f>
        <v>0</v>
      </c>
      <c r="BH713" s="154">
        <f>IF(N713="sníž. přenesená",J713,0)</f>
        <v>0</v>
      </c>
      <c r="BI713" s="154">
        <f>IF(N713="nulová",J713,0)</f>
        <v>0</v>
      </c>
      <c r="BJ713" s="19" t="s">
        <v>80</v>
      </c>
      <c r="BK713" s="154">
        <f>ROUND(I713*H713,2)</f>
        <v>0</v>
      </c>
      <c r="BL713" s="19" t="s">
        <v>313</v>
      </c>
      <c r="BM713" s="153" t="s">
        <v>1537</v>
      </c>
    </row>
    <row r="714" spans="1:65" s="2" customFormat="1" ht="21.75" customHeight="1">
      <c r="A714" s="34"/>
      <c r="B714" s="140"/>
      <c r="C714" s="141" t="s">
        <v>1538</v>
      </c>
      <c r="D714" s="141" t="s">
        <v>147</v>
      </c>
      <c r="E714" s="142" t="s">
        <v>1539</v>
      </c>
      <c r="F714" s="143" t="s">
        <v>1540</v>
      </c>
      <c r="G714" s="144" t="s">
        <v>219</v>
      </c>
      <c r="H714" s="145">
        <v>2.075</v>
      </c>
      <c r="I714" s="146"/>
      <c r="J714" s="147">
        <f>ROUND(I714*H714,2)</f>
        <v>0</v>
      </c>
      <c r="K714" s="148"/>
      <c r="L714" s="35"/>
      <c r="M714" s="149" t="s">
        <v>3</v>
      </c>
      <c r="N714" s="150" t="s">
        <v>43</v>
      </c>
      <c r="O714" s="55"/>
      <c r="P714" s="151">
        <f>O714*H714</f>
        <v>0</v>
      </c>
      <c r="Q714" s="151">
        <v>0.00037</v>
      </c>
      <c r="R714" s="151">
        <f>Q714*H714</f>
        <v>0.0007677500000000001</v>
      </c>
      <c r="S714" s="151">
        <v>0</v>
      </c>
      <c r="T714" s="152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53" t="s">
        <v>313</v>
      </c>
      <c r="AT714" s="153" t="s">
        <v>147</v>
      </c>
      <c r="AU714" s="153" t="s">
        <v>82</v>
      </c>
      <c r="AY714" s="19" t="s">
        <v>144</v>
      </c>
      <c r="BE714" s="154">
        <f>IF(N714="základní",J714,0)</f>
        <v>0</v>
      </c>
      <c r="BF714" s="154">
        <f>IF(N714="snížená",J714,0)</f>
        <v>0</v>
      </c>
      <c r="BG714" s="154">
        <f>IF(N714="zákl. přenesená",J714,0)</f>
        <v>0</v>
      </c>
      <c r="BH714" s="154">
        <f>IF(N714="sníž. přenesená",J714,0)</f>
        <v>0</v>
      </c>
      <c r="BI714" s="154">
        <f>IF(N714="nulová",J714,0)</f>
        <v>0</v>
      </c>
      <c r="BJ714" s="19" t="s">
        <v>80</v>
      </c>
      <c r="BK714" s="154">
        <f>ROUND(I714*H714,2)</f>
        <v>0</v>
      </c>
      <c r="BL714" s="19" t="s">
        <v>313</v>
      </c>
      <c r="BM714" s="153" t="s">
        <v>1541</v>
      </c>
    </row>
    <row r="715" spans="2:51" s="13" customFormat="1" ht="12">
      <c r="B715" s="160"/>
      <c r="D715" s="161" t="s">
        <v>221</v>
      </c>
      <c r="E715" s="162" t="s">
        <v>3</v>
      </c>
      <c r="F715" s="163" t="s">
        <v>1542</v>
      </c>
      <c r="H715" s="164">
        <v>2.075</v>
      </c>
      <c r="I715" s="165"/>
      <c r="L715" s="160"/>
      <c r="M715" s="166"/>
      <c r="N715" s="167"/>
      <c r="O715" s="167"/>
      <c r="P715" s="167"/>
      <c r="Q715" s="167"/>
      <c r="R715" s="167"/>
      <c r="S715" s="167"/>
      <c r="T715" s="168"/>
      <c r="AT715" s="162" t="s">
        <v>221</v>
      </c>
      <c r="AU715" s="162" t="s">
        <v>82</v>
      </c>
      <c r="AV715" s="13" t="s">
        <v>82</v>
      </c>
      <c r="AW715" s="13" t="s">
        <v>33</v>
      </c>
      <c r="AX715" s="13" t="s">
        <v>80</v>
      </c>
      <c r="AY715" s="162" t="s">
        <v>144</v>
      </c>
    </row>
    <row r="716" spans="1:65" s="2" customFormat="1" ht="16.5" customHeight="1">
      <c r="A716" s="34"/>
      <c r="B716" s="140"/>
      <c r="C716" s="192" t="s">
        <v>1543</v>
      </c>
      <c r="D716" s="192" t="s">
        <v>280</v>
      </c>
      <c r="E716" s="193" t="s">
        <v>1544</v>
      </c>
      <c r="F716" s="194" t="s">
        <v>1545</v>
      </c>
      <c r="G716" s="195" t="s">
        <v>337</v>
      </c>
      <c r="H716" s="196">
        <v>2</v>
      </c>
      <c r="I716" s="197"/>
      <c r="J716" s="198">
        <f>ROUND(I716*H716,2)</f>
        <v>0</v>
      </c>
      <c r="K716" s="199"/>
      <c r="L716" s="200"/>
      <c r="M716" s="201" t="s">
        <v>3</v>
      </c>
      <c r="N716" s="202" t="s">
        <v>43</v>
      </c>
      <c r="O716" s="55"/>
      <c r="P716" s="151">
        <f>O716*H716</f>
        <v>0</v>
      </c>
      <c r="Q716" s="151">
        <v>0</v>
      </c>
      <c r="R716" s="151">
        <f>Q716*H716</f>
        <v>0</v>
      </c>
      <c r="S716" s="151">
        <v>0</v>
      </c>
      <c r="T716" s="152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53" t="s">
        <v>412</v>
      </c>
      <c r="AT716" s="153" t="s">
        <v>280</v>
      </c>
      <c r="AU716" s="153" t="s">
        <v>82</v>
      </c>
      <c r="AY716" s="19" t="s">
        <v>144</v>
      </c>
      <c r="BE716" s="154">
        <f>IF(N716="základní",J716,0)</f>
        <v>0</v>
      </c>
      <c r="BF716" s="154">
        <f>IF(N716="snížená",J716,0)</f>
        <v>0</v>
      </c>
      <c r="BG716" s="154">
        <f>IF(N716="zákl. přenesená",J716,0)</f>
        <v>0</v>
      </c>
      <c r="BH716" s="154">
        <f>IF(N716="sníž. přenesená",J716,0)</f>
        <v>0</v>
      </c>
      <c r="BI716" s="154">
        <f>IF(N716="nulová",J716,0)</f>
        <v>0</v>
      </c>
      <c r="BJ716" s="19" t="s">
        <v>80</v>
      </c>
      <c r="BK716" s="154">
        <f>ROUND(I716*H716,2)</f>
        <v>0</v>
      </c>
      <c r="BL716" s="19" t="s">
        <v>313</v>
      </c>
      <c r="BM716" s="153" t="s">
        <v>1546</v>
      </c>
    </row>
    <row r="717" spans="1:65" s="2" customFormat="1" ht="16.5" customHeight="1">
      <c r="A717" s="34"/>
      <c r="B717" s="140"/>
      <c r="C717" s="192" t="s">
        <v>1547</v>
      </c>
      <c r="D717" s="192" t="s">
        <v>280</v>
      </c>
      <c r="E717" s="193" t="s">
        <v>1548</v>
      </c>
      <c r="F717" s="194" t="s">
        <v>1549</v>
      </c>
      <c r="G717" s="195" t="s">
        <v>337</v>
      </c>
      <c r="H717" s="196">
        <v>1</v>
      </c>
      <c r="I717" s="197"/>
      <c r="J717" s="198">
        <f>ROUND(I717*H717,2)</f>
        <v>0</v>
      </c>
      <c r="K717" s="199"/>
      <c r="L717" s="200"/>
      <c r="M717" s="201" t="s">
        <v>3</v>
      </c>
      <c r="N717" s="202" t="s">
        <v>43</v>
      </c>
      <c r="O717" s="55"/>
      <c r="P717" s="151">
        <f>O717*H717</f>
        <v>0</v>
      </c>
      <c r="Q717" s="151">
        <v>0</v>
      </c>
      <c r="R717" s="151">
        <f>Q717*H717</f>
        <v>0</v>
      </c>
      <c r="S717" s="151">
        <v>0</v>
      </c>
      <c r="T717" s="152">
        <f>S717*H717</f>
        <v>0</v>
      </c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R717" s="153" t="s">
        <v>412</v>
      </c>
      <c r="AT717" s="153" t="s">
        <v>280</v>
      </c>
      <c r="AU717" s="153" t="s">
        <v>82</v>
      </c>
      <c r="AY717" s="19" t="s">
        <v>144</v>
      </c>
      <c r="BE717" s="154">
        <f>IF(N717="základní",J717,0)</f>
        <v>0</v>
      </c>
      <c r="BF717" s="154">
        <f>IF(N717="snížená",J717,0)</f>
        <v>0</v>
      </c>
      <c r="BG717" s="154">
        <f>IF(N717="zákl. přenesená",J717,0)</f>
        <v>0</v>
      </c>
      <c r="BH717" s="154">
        <f>IF(N717="sníž. přenesená",J717,0)</f>
        <v>0</v>
      </c>
      <c r="BI717" s="154">
        <f>IF(N717="nulová",J717,0)</f>
        <v>0</v>
      </c>
      <c r="BJ717" s="19" t="s">
        <v>80</v>
      </c>
      <c r="BK717" s="154">
        <f>ROUND(I717*H717,2)</f>
        <v>0</v>
      </c>
      <c r="BL717" s="19" t="s">
        <v>313</v>
      </c>
      <c r="BM717" s="153" t="s">
        <v>1550</v>
      </c>
    </row>
    <row r="718" spans="1:65" s="2" customFormat="1" ht="21.75" customHeight="1">
      <c r="A718" s="34"/>
      <c r="B718" s="140"/>
      <c r="C718" s="141" t="s">
        <v>1551</v>
      </c>
      <c r="D718" s="141" t="s">
        <v>147</v>
      </c>
      <c r="E718" s="142" t="s">
        <v>1552</v>
      </c>
      <c r="F718" s="143" t="s">
        <v>1553</v>
      </c>
      <c r="G718" s="144" t="s">
        <v>926</v>
      </c>
      <c r="H718" s="203"/>
      <c r="I718" s="146"/>
      <c r="J718" s="147">
        <f>ROUND(I718*H718,2)</f>
        <v>0</v>
      </c>
      <c r="K718" s="148"/>
      <c r="L718" s="35"/>
      <c r="M718" s="149" t="s">
        <v>3</v>
      </c>
      <c r="N718" s="150" t="s">
        <v>43</v>
      </c>
      <c r="O718" s="55"/>
      <c r="P718" s="151">
        <f>O718*H718</f>
        <v>0</v>
      </c>
      <c r="Q718" s="151">
        <v>0</v>
      </c>
      <c r="R718" s="151">
        <f>Q718*H718</f>
        <v>0</v>
      </c>
      <c r="S718" s="151">
        <v>0</v>
      </c>
      <c r="T718" s="152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53" t="s">
        <v>313</v>
      </c>
      <c r="AT718" s="153" t="s">
        <v>147</v>
      </c>
      <c r="AU718" s="153" t="s">
        <v>82</v>
      </c>
      <c r="AY718" s="19" t="s">
        <v>144</v>
      </c>
      <c r="BE718" s="154">
        <f>IF(N718="základní",J718,0)</f>
        <v>0</v>
      </c>
      <c r="BF718" s="154">
        <f>IF(N718="snížená",J718,0)</f>
        <v>0</v>
      </c>
      <c r="BG718" s="154">
        <f>IF(N718="zákl. přenesená",J718,0)</f>
        <v>0</v>
      </c>
      <c r="BH718" s="154">
        <f>IF(N718="sníž. přenesená",J718,0)</f>
        <v>0</v>
      </c>
      <c r="BI718" s="154">
        <f>IF(N718="nulová",J718,0)</f>
        <v>0</v>
      </c>
      <c r="BJ718" s="19" t="s">
        <v>80</v>
      </c>
      <c r="BK718" s="154">
        <f>ROUND(I718*H718,2)</f>
        <v>0</v>
      </c>
      <c r="BL718" s="19" t="s">
        <v>313</v>
      </c>
      <c r="BM718" s="153" t="s">
        <v>1554</v>
      </c>
    </row>
    <row r="719" spans="2:63" s="12" customFormat="1" ht="22.9" customHeight="1">
      <c r="B719" s="127"/>
      <c r="D719" s="128" t="s">
        <v>71</v>
      </c>
      <c r="E719" s="138" t="s">
        <v>1555</v>
      </c>
      <c r="F719" s="138" t="s">
        <v>1556</v>
      </c>
      <c r="I719" s="130"/>
      <c r="J719" s="139">
        <f>BK719</f>
        <v>0</v>
      </c>
      <c r="L719" s="127"/>
      <c r="M719" s="132"/>
      <c r="N719" s="133"/>
      <c r="O719" s="133"/>
      <c r="P719" s="134">
        <f>SUM(P720:P730)</f>
        <v>0</v>
      </c>
      <c r="Q719" s="133"/>
      <c r="R719" s="134">
        <f>SUM(R720:R730)</f>
        <v>0.05159999999999999</v>
      </c>
      <c r="S719" s="133"/>
      <c r="T719" s="135">
        <f>SUM(T720:T730)</f>
        <v>0</v>
      </c>
      <c r="AR719" s="128" t="s">
        <v>82</v>
      </c>
      <c r="AT719" s="136" t="s">
        <v>71</v>
      </c>
      <c r="AU719" s="136" t="s">
        <v>80</v>
      </c>
      <c r="AY719" s="128" t="s">
        <v>144</v>
      </c>
      <c r="BK719" s="137">
        <f>SUM(BK720:BK730)</f>
        <v>0</v>
      </c>
    </row>
    <row r="720" spans="1:65" s="2" customFormat="1" ht="16.5" customHeight="1">
      <c r="A720" s="34"/>
      <c r="B720" s="140"/>
      <c r="C720" s="141" t="s">
        <v>1557</v>
      </c>
      <c r="D720" s="141" t="s">
        <v>147</v>
      </c>
      <c r="E720" s="142" t="s">
        <v>1558</v>
      </c>
      <c r="F720" s="143" t="s">
        <v>1559</v>
      </c>
      <c r="G720" s="144" t="s">
        <v>409</v>
      </c>
      <c r="H720" s="145">
        <v>9.1</v>
      </c>
      <c r="I720" s="146"/>
      <c r="J720" s="147">
        <f>ROUND(I720*H720,2)</f>
        <v>0</v>
      </c>
      <c r="K720" s="148"/>
      <c r="L720" s="35"/>
      <c r="M720" s="149" t="s">
        <v>3</v>
      </c>
      <c r="N720" s="150" t="s">
        <v>43</v>
      </c>
      <c r="O720" s="55"/>
      <c r="P720" s="151">
        <f>O720*H720</f>
        <v>0</v>
      </c>
      <c r="Q720" s="151">
        <v>0</v>
      </c>
      <c r="R720" s="151">
        <f>Q720*H720</f>
        <v>0</v>
      </c>
      <c r="S720" s="151">
        <v>0</v>
      </c>
      <c r="T720" s="152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53" t="s">
        <v>313</v>
      </c>
      <c r="AT720" s="153" t="s">
        <v>147</v>
      </c>
      <c r="AU720" s="153" t="s">
        <v>82</v>
      </c>
      <c r="AY720" s="19" t="s">
        <v>144</v>
      </c>
      <c r="BE720" s="154">
        <f>IF(N720="základní",J720,0)</f>
        <v>0</v>
      </c>
      <c r="BF720" s="154">
        <f>IF(N720="snížená",J720,0)</f>
        <v>0</v>
      </c>
      <c r="BG720" s="154">
        <f>IF(N720="zákl. přenesená",J720,0)</f>
        <v>0</v>
      </c>
      <c r="BH720" s="154">
        <f>IF(N720="sníž. přenesená",J720,0)</f>
        <v>0</v>
      </c>
      <c r="BI720" s="154">
        <f>IF(N720="nulová",J720,0)</f>
        <v>0</v>
      </c>
      <c r="BJ720" s="19" t="s">
        <v>80</v>
      </c>
      <c r="BK720" s="154">
        <f>ROUND(I720*H720,2)</f>
        <v>0</v>
      </c>
      <c r="BL720" s="19" t="s">
        <v>313</v>
      </c>
      <c r="BM720" s="153" t="s">
        <v>1560</v>
      </c>
    </row>
    <row r="721" spans="1:65" s="2" customFormat="1" ht="16.5" customHeight="1">
      <c r="A721" s="34"/>
      <c r="B721" s="140"/>
      <c r="C721" s="141" t="s">
        <v>1561</v>
      </c>
      <c r="D721" s="141" t="s">
        <v>147</v>
      </c>
      <c r="E721" s="142" t="s">
        <v>1562</v>
      </c>
      <c r="F721" s="143" t="s">
        <v>1563</v>
      </c>
      <c r="G721" s="144" t="s">
        <v>409</v>
      </c>
      <c r="H721" s="145">
        <v>9.1</v>
      </c>
      <c r="I721" s="146"/>
      <c r="J721" s="147">
        <f>ROUND(I721*H721,2)</f>
        <v>0</v>
      </c>
      <c r="K721" s="148"/>
      <c r="L721" s="35"/>
      <c r="M721" s="149" t="s">
        <v>3</v>
      </c>
      <c r="N721" s="150" t="s">
        <v>43</v>
      </c>
      <c r="O721" s="55"/>
      <c r="P721" s="151">
        <f>O721*H721</f>
        <v>0</v>
      </c>
      <c r="Q721" s="151">
        <v>0</v>
      </c>
      <c r="R721" s="151">
        <f>Q721*H721</f>
        <v>0</v>
      </c>
      <c r="S721" s="151">
        <v>0</v>
      </c>
      <c r="T721" s="152">
        <f>S721*H721</f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53" t="s">
        <v>313</v>
      </c>
      <c r="AT721" s="153" t="s">
        <v>147</v>
      </c>
      <c r="AU721" s="153" t="s">
        <v>82</v>
      </c>
      <c r="AY721" s="19" t="s">
        <v>144</v>
      </c>
      <c r="BE721" s="154">
        <f>IF(N721="základní",J721,0)</f>
        <v>0</v>
      </c>
      <c r="BF721" s="154">
        <f>IF(N721="snížená",J721,0)</f>
        <v>0</v>
      </c>
      <c r="BG721" s="154">
        <f>IF(N721="zákl. přenesená",J721,0)</f>
        <v>0</v>
      </c>
      <c r="BH721" s="154">
        <f>IF(N721="sníž. přenesená",J721,0)</f>
        <v>0</v>
      </c>
      <c r="BI721" s="154">
        <f>IF(N721="nulová",J721,0)</f>
        <v>0</v>
      </c>
      <c r="BJ721" s="19" t="s">
        <v>80</v>
      </c>
      <c r="BK721" s="154">
        <f>ROUND(I721*H721,2)</f>
        <v>0</v>
      </c>
      <c r="BL721" s="19" t="s">
        <v>313</v>
      </c>
      <c r="BM721" s="153" t="s">
        <v>1564</v>
      </c>
    </row>
    <row r="722" spans="1:65" s="2" customFormat="1" ht="16.5" customHeight="1">
      <c r="A722" s="34"/>
      <c r="B722" s="140"/>
      <c r="C722" s="141" t="s">
        <v>1565</v>
      </c>
      <c r="D722" s="141" t="s">
        <v>147</v>
      </c>
      <c r="E722" s="142" t="s">
        <v>1566</v>
      </c>
      <c r="F722" s="143" t="s">
        <v>1567</v>
      </c>
      <c r="G722" s="144" t="s">
        <v>219</v>
      </c>
      <c r="H722" s="145">
        <v>6</v>
      </c>
      <c r="I722" s="146"/>
      <c r="J722" s="147">
        <f>ROUND(I722*H722,2)</f>
        <v>0</v>
      </c>
      <c r="K722" s="148"/>
      <c r="L722" s="35"/>
      <c r="M722" s="149" t="s">
        <v>3</v>
      </c>
      <c r="N722" s="150" t="s">
        <v>43</v>
      </c>
      <c r="O722" s="55"/>
      <c r="P722" s="151">
        <f>O722*H722</f>
        <v>0</v>
      </c>
      <c r="Q722" s="151">
        <v>0</v>
      </c>
      <c r="R722" s="151">
        <f>Q722*H722</f>
        <v>0</v>
      </c>
      <c r="S722" s="151">
        <v>0</v>
      </c>
      <c r="T722" s="152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53" t="s">
        <v>313</v>
      </c>
      <c r="AT722" s="153" t="s">
        <v>147</v>
      </c>
      <c r="AU722" s="153" t="s">
        <v>82</v>
      </c>
      <c r="AY722" s="19" t="s">
        <v>144</v>
      </c>
      <c r="BE722" s="154">
        <f>IF(N722="základní",J722,0)</f>
        <v>0</v>
      </c>
      <c r="BF722" s="154">
        <f>IF(N722="snížená",J722,0)</f>
        <v>0</v>
      </c>
      <c r="BG722" s="154">
        <f>IF(N722="zákl. přenesená",J722,0)</f>
        <v>0</v>
      </c>
      <c r="BH722" s="154">
        <f>IF(N722="sníž. přenesená",J722,0)</f>
        <v>0</v>
      </c>
      <c r="BI722" s="154">
        <f>IF(N722="nulová",J722,0)</f>
        <v>0</v>
      </c>
      <c r="BJ722" s="19" t="s">
        <v>80</v>
      </c>
      <c r="BK722" s="154">
        <f>ROUND(I722*H722,2)</f>
        <v>0</v>
      </c>
      <c r="BL722" s="19" t="s">
        <v>313</v>
      </c>
      <c r="BM722" s="153" t="s">
        <v>1568</v>
      </c>
    </row>
    <row r="723" spans="1:65" s="2" customFormat="1" ht="16.5" customHeight="1">
      <c r="A723" s="34"/>
      <c r="B723" s="140"/>
      <c r="C723" s="192" t="s">
        <v>1569</v>
      </c>
      <c r="D723" s="192" t="s">
        <v>280</v>
      </c>
      <c r="E723" s="193" t="s">
        <v>1570</v>
      </c>
      <c r="F723" s="194" t="s">
        <v>1571</v>
      </c>
      <c r="G723" s="195" t="s">
        <v>219</v>
      </c>
      <c r="H723" s="196">
        <v>2</v>
      </c>
      <c r="I723" s="197"/>
      <c r="J723" s="198">
        <f>ROUND(I723*H723,2)</f>
        <v>0</v>
      </c>
      <c r="K723" s="199"/>
      <c r="L723" s="200"/>
      <c r="M723" s="201" t="s">
        <v>3</v>
      </c>
      <c r="N723" s="202" t="s">
        <v>43</v>
      </c>
      <c r="O723" s="55"/>
      <c r="P723" s="151">
        <f>O723*H723</f>
        <v>0</v>
      </c>
      <c r="Q723" s="151">
        <v>0.016</v>
      </c>
      <c r="R723" s="151">
        <f>Q723*H723</f>
        <v>0.032</v>
      </c>
      <c r="S723" s="151">
        <v>0</v>
      </c>
      <c r="T723" s="152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53" t="s">
        <v>412</v>
      </c>
      <c r="AT723" s="153" t="s">
        <v>280</v>
      </c>
      <c r="AU723" s="153" t="s">
        <v>82</v>
      </c>
      <c r="AY723" s="19" t="s">
        <v>144</v>
      </c>
      <c r="BE723" s="154">
        <f>IF(N723="základní",J723,0)</f>
        <v>0</v>
      </c>
      <c r="BF723" s="154">
        <f>IF(N723="snížená",J723,0)</f>
        <v>0</v>
      </c>
      <c r="BG723" s="154">
        <f>IF(N723="zákl. přenesená",J723,0)</f>
        <v>0</v>
      </c>
      <c r="BH723" s="154">
        <f>IF(N723="sníž. přenesená",J723,0)</f>
        <v>0</v>
      </c>
      <c r="BI723" s="154">
        <f>IF(N723="nulová",J723,0)</f>
        <v>0</v>
      </c>
      <c r="BJ723" s="19" t="s">
        <v>80</v>
      </c>
      <c r="BK723" s="154">
        <f>ROUND(I723*H723,2)</f>
        <v>0</v>
      </c>
      <c r="BL723" s="19" t="s">
        <v>313</v>
      </c>
      <c r="BM723" s="153" t="s">
        <v>1572</v>
      </c>
    </row>
    <row r="724" spans="2:51" s="13" customFormat="1" ht="12">
      <c r="B724" s="160"/>
      <c r="D724" s="161" t="s">
        <v>221</v>
      </c>
      <c r="E724" s="162" t="s">
        <v>3</v>
      </c>
      <c r="F724" s="163" t="s">
        <v>1573</v>
      </c>
      <c r="H724" s="164">
        <v>2</v>
      </c>
      <c r="I724" s="165"/>
      <c r="L724" s="160"/>
      <c r="M724" s="166"/>
      <c r="N724" s="167"/>
      <c r="O724" s="167"/>
      <c r="P724" s="167"/>
      <c r="Q724" s="167"/>
      <c r="R724" s="167"/>
      <c r="S724" s="167"/>
      <c r="T724" s="168"/>
      <c r="AT724" s="162" t="s">
        <v>221</v>
      </c>
      <c r="AU724" s="162" t="s">
        <v>82</v>
      </c>
      <c r="AV724" s="13" t="s">
        <v>82</v>
      </c>
      <c r="AW724" s="13" t="s">
        <v>33</v>
      </c>
      <c r="AX724" s="13" t="s">
        <v>80</v>
      </c>
      <c r="AY724" s="162" t="s">
        <v>144</v>
      </c>
    </row>
    <row r="725" spans="1:65" s="2" customFormat="1" ht="16.5" customHeight="1">
      <c r="A725" s="34"/>
      <c r="B725" s="140"/>
      <c r="C725" s="192" t="s">
        <v>1574</v>
      </c>
      <c r="D725" s="192" t="s">
        <v>280</v>
      </c>
      <c r="E725" s="193" t="s">
        <v>1575</v>
      </c>
      <c r="F725" s="194" t="s">
        <v>1576</v>
      </c>
      <c r="G725" s="195" t="s">
        <v>219</v>
      </c>
      <c r="H725" s="196">
        <v>4</v>
      </c>
      <c r="I725" s="197"/>
      <c r="J725" s="198">
        <f>ROUND(I725*H725,2)</f>
        <v>0</v>
      </c>
      <c r="K725" s="199"/>
      <c r="L725" s="200"/>
      <c r="M725" s="201" t="s">
        <v>3</v>
      </c>
      <c r="N725" s="202" t="s">
        <v>43</v>
      </c>
      <c r="O725" s="55"/>
      <c r="P725" s="151">
        <f>O725*H725</f>
        <v>0</v>
      </c>
      <c r="Q725" s="151">
        <v>0.0042</v>
      </c>
      <c r="R725" s="151">
        <f>Q725*H725</f>
        <v>0.0168</v>
      </c>
      <c r="S725" s="151">
        <v>0</v>
      </c>
      <c r="T725" s="152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53" t="s">
        <v>412</v>
      </c>
      <c r="AT725" s="153" t="s">
        <v>280</v>
      </c>
      <c r="AU725" s="153" t="s">
        <v>82</v>
      </c>
      <c r="AY725" s="19" t="s">
        <v>144</v>
      </c>
      <c r="BE725" s="154">
        <f>IF(N725="základní",J725,0)</f>
        <v>0</v>
      </c>
      <c r="BF725" s="154">
        <f>IF(N725="snížená",J725,0)</f>
        <v>0</v>
      </c>
      <c r="BG725" s="154">
        <f>IF(N725="zákl. přenesená",J725,0)</f>
        <v>0</v>
      </c>
      <c r="BH725" s="154">
        <f>IF(N725="sníž. přenesená",J725,0)</f>
        <v>0</v>
      </c>
      <c r="BI725" s="154">
        <f>IF(N725="nulová",J725,0)</f>
        <v>0</v>
      </c>
      <c r="BJ725" s="19" t="s">
        <v>80</v>
      </c>
      <c r="BK725" s="154">
        <f>ROUND(I725*H725,2)</f>
        <v>0</v>
      </c>
      <c r="BL725" s="19" t="s">
        <v>313</v>
      </c>
      <c r="BM725" s="153" t="s">
        <v>1577</v>
      </c>
    </row>
    <row r="726" spans="2:51" s="13" customFormat="1" ht="12">
      <c r="B726" s="160"/>
      <c r="D726" s="161" t="s">
        <v>221</v>
      </c>
      <c r="E726" s="162" t="s">
        <v>3</v>
      </c>
      <c r="F726" s="163" t="s">
        <v>1578</v>
      </c>
      <c r="H726" s="164">
        <v>4</v>
      </c>
      <c r="I726" s="165"/>
      <c r="L726" s="160"/>
      <c r="M726" s="166"/>
      <c r="N726" s="167"/>
      <c r="O726" s="167"/>
      <c r="P726" s="167"/>
      <c r="Q726" s="167"/>
      <c r="R726" s="167"/>
      <c r="S726" s="167"/>
      <c r="T726" s="168"/>
      <c r="AT726" s="162" t="s">
        <v>221</v>
      </c>
      <c r="AU726" s="162" t="s">
        <v>82</v>
      </c>
      <c r="AV726" s="13" t="s">
        <v>82</v>
      </c>
      <c r="AW726" s="13" t="s">
        <v>33</v>
      </c>
      <c r="AX726" s="13" t="s">
        <v>80</v>
      </c>
      <c r="AY726" s="162" t="s">
        <v>144</v>
      </c>
    </row>
    <row r="727" spans="1:65" s="2" customFormat="1" ht="21.75" customHeight="1">
      <c r="A727" s="34"/>
      <c r="B727" s="140"/>
      <c r="C727" s="141" t="s">
        <v>1579</v>
      </c>
      <c r="D727" s="141" t="s">
        <v>147</v>
      </c>
      <c r="E727" s="142" t="s">
        <v>1580</v>
      </c>
      <c r="F727" s="143" t="s">
        <v>1581</v>
      </c>
      <c r="G727" s="144" t="s">
        <v>409</v>
      </c>
      <c r="H727" s="145">
        <v>14</v>
      </c>
      <c r="I727" s="146"/>
      <c r="J727" s="147">
        <f>ROUND(I727*H727,2)</f>
        <v>0</v>
      </c>
      <c r="K727" s="148"/>
      <c r="L727" s="35"/>
      <c r="M727" s="149" t="s">
        <v>3</v>
      </c>
      <c r="N727" s="150" t="s">
        <v>43</v>
      </c>
      <c r="O727" s="55"/>
      <c r="P727" s="151">
        <f>O727*H727</f>
        <v>0</v>
      </c>
      <c r="Q727" s="151">
        <v>0</v>
      </c>
      <c r="R727" s="151">
        <f>Q727*H727</f>
        <v>0</v>
      </c>
      <c r="S727" s="151">
        <v>0</v>
      </c>
      <c r="T727" s="152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3" t="s">
        <v>313</v>
      </c>
      <c r="AT727" s="153" t="s">
        <v>147</v>
      </c>
      <c r="AU727" s="153" t="s">
        <v>82</v>
      </c>
      <c r="AY727" s="19" t="s">
        <v>144</v>
      </c>
      <c r="BE727" s="154">
        <f>IF(N727="základní",J727,0)</f>
        <v>0</v>
      </c>
      <c r="BF727" s="154">
        <f>IF(N727="snížená",J727,0)</f>
        <v>0</v>
      </c>
      <c r="BG727" s="154">
        <f>IF(N727="zákl. přenesená",J727,0)</f>
        <v>0</v>
      </c>
      <c r="BH727" s="154">
        <f>IF(N727="sníž. přenesená",J727,0)</f>
        <v>0</v>
      </c>
      <c r="BI727" s="154">
        <f>IF(N727="nulová",J727,0)</f>
        <v>0</v>
      </c>
      <c r="BJ727" s="19" t="s">
        <v>80</v>
      </c>
      <c r="BK727" s="154">
        <f>ROUND(I727*H727,2)</f>
        <v>0</v>
      </c>
      <c r="BL727" s="19" t="s">
        <v>313</v>
      </c>
      <c r="BM727" s="153" t="s">
        <v>1582</v>
      </c>
    </row>
    <row r="728" spans="2:51" s="13" customFormat="1" ht="12">
      <c r="B728" s="160"/>
      <c r="D728" s="161" t="s">
        <v>221</v>
      </c>
      <c r="E728" s="162" t="s">
        <v>3</v>
      </c>
      <c r="F728" s="163" t="s">
        <v>1583</v>
      </c>
      <c r="H728" s="164">
        <v>14</v>
      </c>
      <c r="I728" s="165"/>
      <c r="L728" s="160"/>
      <c r="M728" s="166"/>
      <c r="N728" s="167"/>
      <c r="O728" s="167"/>
      <c r="P728" s="167"/>
      <c r="Q728" s="167"/>
      <c r="R728" s="167"/>
      <c r="S728" s="167"/>
      <c r="T728" s="168"/>
      <c r="AT728" s="162" t="s">
        <v>221</v>
      </c>
      <c r="AU728" s="162" t="s">
        <v>82</v>
      </c>
      <c r="AV728" s="13" t="s">
        <v>82</v>
      </c>
      <c r="AW728" s="13" t="s">
        <v>33</v>
      </c>
      <c r="AX728" s="13" t="s">
        <v>80</v>
      </c>
      <c r="AY728" s="162" t="s">
        <v>144</v>
      </c>
    </row>
    <row r="729" spans="1:65" s="2" customFormat="1" ht="16.5" customHeight="1">
      <c r="A729" s="34"/>
      <c r="B729" s="140"/>
      <c r="C729" s="192" t="s">
        <v>1584</v>
      </c>
      <c r="D729" s="192" t="s">
        <v>280</v>
      </c>
      <c r="E729" s="193" t="s">
        <v>1585</v>
      </c>
      <c r="F729" s="194" t="s">
        <v>1586</v>
      </c>
      <c r="G729" s="195" t="s">
        <v>409</v>
      </c>
      <c r="H729" s="196">
        <v>14</v>
      </c>
      <c r="I729" s="197"/>
      <c r="J729" s="198">
        <f>ROUND(I729*H729,2)</f>
        <v>0</v>
      </c>
      <c r="K729" s="199"/>
      <c r="L729" s="200"/>
      <c r="M729" s="201" t="s">
        <v>3</v>
      </c>
      <c r="N729" s="202" t="s">
        <v>43</v>
      </c>
      <c r="O729" s="55"/>
      <c r="P729" s="151">
        <f>O729*H729</f>
        <v>0</v>
      </c>
      <c r="Q729" s="151">
        <v>0.0002</v>
      </c>
      <c r="R729" s="151">
        <f>Q729*H729</f>
        <v>0.0028</v>
      </c>
      <c r="S729" s="151">
        <v>0</v>
      </c>
      <c r="T729" s="152">
        <f>S729*H729</f>
        <v>0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53" t="s">
        <v>412</v>
      </c>
      <c r="AT729" s="153" t="s">
        <v>280</v>
      </c>
      <c r="AU729" s="153" t="s">
        <v>82</v>
      </c>
      <c r="AY729" s="19" t="s">
        <v>144</v>
      </c>
      <c r="BE729" s="154">
        <f>IF(N729="základní",J729,0)</f>
        <v>0</v>
      </c>
      <c r="BF729" s="154">
        <f>IF(N729="snížená",J729,0)</f>
        <v>0</v>
      </c>
      <c r="BG729" s="154">
        <f>IF(N729="zákl. přenesená",J729,0)</f>
        <v>0</v>
      </c>
      <c r="BH729" s="154">
        <f>IF(N729="sníž. přenesená",J729,0)</f>
        <v>0</v>
      </c>
      <c r="BI729" s="154">
        <f>IF(N729="nulová",J729,0)</f>
        <v>0</v>
      </c>
      <c r="BJ729" s="19" t="s">
        <v>80</v>
      </c>
      <c r="BK729" s="154">
        <f>ROUND(I729*H729,2)</f>
        <v>0</v>
      </c>
      <c r="BL729" s="19" t="s">
        <v>313</v>
      </c>
      <c r="BM729" s="153" t="s">
        <v>1587</v>
      </c>
    </row>
    <row r="730" spans="1:65" s="2" customFormat="1" ht="21.75" customHeight="1">
      <c r="A730" s="34"/>
      <c r="B730" s="140"/>
      <c r="C730" s="141" t="s">
        <v>1588</v>
      </c>
      <c r="D730" s="141" t="s">
        <v>147</v>
      </c>
      <c r="E730" s="142" t="s">
        <v>1589</v>
      </c>
      <c r="F730" s="143" t="s">
        <v>1590</v>
      </c>
      <c r="G730" s="144" t="s">
        <v>926</v>
      </c>
      <c r="H730" s="203"/>
      <c r="I730" s="146"/>
      <c r="J730" s="147">
        <f>ROUND(I730*H730,2)</f>
        <v>0</v>
      </c>
      <c r="K730" s="148"/>
      <c r="L730" s="35"/>
      <c r="M730" s="149" t="s">
        <v>3</v>
      </c>
      <c r="N730" s="150" t="s">
        <v>43</v>
      </c>
      <c r="O730" s="55"/>
      <c r="P730" s="151">
        <f>O730*H730</f>
        <v>0</v>
      </c>
      <c r="Q730" s="151">
        <v>0</v>
      </c>
      <c r="R730" s="151">
        <f>Q730*H730</f>
        <v>0</v>
      </c>
      <c r="S730" s="151">
        <v>0</v>
      </c>
      <c r="T730" s="152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53" t="s">
        <v>313</v>
      </c>
      <c r="AT730" s="153" t="s">
        <v>147</v>
      </c>
      <c r="AU730" s="153" t="s">
        <v>82</v>
      </c>
      <c r="AY730" s="19" t="s">
        <v>144</v>
      </c>
      <c r="BE730" s="154">
        <f>IF(N730="základní",J730,0)</f>
        <v>0</v>
      </c>
      <c r="BF730" s="154">
        <f>IF(N730="snížená",J730,0)</f>
        <v>0</v>
      </c>
      <c r="BG730" s="154">
        <f>IF(N730="zákl. přenesená",J730,0)</f>
        <v>0</v>
      </c>
      <c r="BH730" s="154">
        <f>IF(N730="sníž. přenesená",J730,0)</f>
        <v>0</v>
      </c>
      <c r="BI730" s="154">
        <f>IF(N730="nulová",J730,0)</f>
        <v>0</v>
      </c>
      <c r="BJ730" s="19" t="s">
        <v>80</v>
      </c>
      <c r="BK730" s="154">
        <f>ROUND(I730*H730,2)</f>
        <v>0</v>
      </c>
      <c r="BL730" s="19" t="s">
        <v>313</v>
      </c>
      <c r="BM730" s="153" t="s">
        <v>1591</v>
      </c>
    </row>
    <row r="731" spans="2:63" s="12" customFormat="1" ht="22.9" customHeight="1">
      <c r="B731" s="127"/>
      <c r="D731" s="128" t="s">
        <v>71</v>
      </c>
      <c r="E731" s="138" t="s">
        <v>1592</v>
      </c>
      <c r="F731" s="138" t="s">
        <v>1593</v>
      </c>
      <c r="I731" s="130"/>
      <c r="J731" s="139">
        <f>BK731</f>
        <v>0</v>
      </c>
      <c r="L731" s="127"/>
      <c r="M731" s="132"/>
      <c r="N731" s="133"/>
      <c r="O731" s="133"/>
      <c r="P731" s="134">
        <f>SUM(P732:P764)</f>
        <v>0</v>
      </c>
      <c r="Q731" s="133"/>
      <c r="R731" s="134">
        <f>SUM(R732:R764)</f>
        <v>3.5028552999999993</v>
      </c>
      <c r="S731" s="133"/>
      <c r="T731" s="135">
        <f>SUM(T732:T764)</f>
        <v>0</v>
      </c>
      <c r="AR731" s="128" t="s">
        <v>82</v>
      </c>
      <c r="AT731" s="136" t="s">
        <v>71</v>
      </c>
      <c r="AU731" s="136" t="s">
        <v>80</v>
      </c>
      <c r="AY731" s="128" t="s">
        <v>144</v>
      </c>
      <c r="BK731" s="137">
        <f>SUM(BK732:BK764)</f>
        <v>0</v>
      </c>
    </row>
    <row r="732" spans="1:65" s="2" customFormat="1" ht="16.5" customHeight="1">
      <c r="A732" s="34"/>
      <c r="B732" s="140"/>
      <c r="C732" s="141" t="s">
        <v>1594</v>
      </c>
      <c r="D732" s="141" t="s">
        <v>147</v>
      </c>
      <c r="E732" s="142" t="s">
        <v>1595</v>
      </c>
      <c r="F732" s="143" t="s">
        <v>1596</v>
      </c>
      <c r="G732" s="144" t="s">
        <v>219</v>
      </c>
      <c r="H732" s="145">
        <v>93.95</v>
      </c>
      <c r="I732" s="146"/>
      <c r="J732" s="147">
        <f>ROUND(I732*H732,2)</f>
        <v>0</v>
      </c>
      <c r="K732" s="148"/>
      <c r="L732" s="35"/>
      <c r="M732" s="149" t="s">
        <v>3</v>
      </c>
      <c r="N732" s="150" t="s">
        <v>43</v>
      </c>
      <c r="O732" s="55"/>
      <c r="P732" s="151">
        <f>O732*H732</f>
        <v>0</v>
      </c>
      <c r="Q732" s="151">
        <v>0.0003</v>
      </c>
      <c r="R732" s="151">
        <f>Q732*H732</f>
        <v>0.028184999999999998</v>
      </c>
      <c r="S732" s="151">
        <v>0</v>
      </c>
      <c r="T732" s="152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53" t="s">
        <v>313</v>
      </c>
      <c r="AT732" s="153" t="s">
        <v>147</v>
      </c>
      <c r="AU732" s="153" t="s">
        <v>82</v>
      </c>
      <c r="AY732" s="19" t="s">
        <v>144</v>
      </c>
      <c r="BE732" s="154">
        <f>IF(N732="základní",J732,0)</f>
        <v>0</v>
      </c>
      <c r="BF732" s="154">
        <f>IF(N732="snížená",J732,0)</f>
        <v>0</v>
      </c>
      <c r="BG732" s="154">
        <f>IF(N732="zákl. přenesená",J732,0)</f>
        <v>0</v>
      </c>
      <c r="BH732" s="154">
        <f>IF(N732="sníž. přenesená",J732,0)</f>
        <v>0</v>
      </c>
      <c r="BI732" s="154">
        <f>IF(N732="nulová",J732,0)</f>
        <v>0</v>
      </c>
      <c r="BJ732" s="19" t="s">
        <v>80</v>
      </c>
      <c r="BK732" s="154">
        <f>ROUND(I732*H732,2)</f>
        <v>0</v>
      </c>
      <c r="BL732" s="19" t="s">
        <v>313</v>
      </c>
      <c r="BM732" s="153" t="s">
        <v>1597</v>
      </c>
    </row>
    <row r="733" spans="2:51" s="13" customFormat="1" ht="12">
      <c r="B733" s="160"/>
      <c r="D733" s="161" t="s">
        <v>221</v>
      </c>
      <c r="E733" s="162" t="s">
        <v>3</v>
      </c>
      <c r="F733" s="163" t="s">
        <v>1598</v>
      </c>
      <c r="H733" s="164">
        <v>73.2</v>
      </c>
      <c r="I733" s="165"/>
      <c r="L733" s="160"/>
      <c r="M733" s="166"/>
      <c r="N733" s="167"/>
      <c r="O733" s="167"/>
      <c r="P733" s="167"/>
      <c r="Q733" s="167"/>
      <c r="R733" s="167"/>
      <c r="S733" s="167"/>
      <c r="T733" s="168"/>
      <c r="AT733" s="162" t="s">
        <v>221</v>
      </c>
      <c r="AU733" s="162" t="s">
        <v>82</v>
      </c>
      <c r="AV733" s="13" t="s">
        <v>82</v>
      </c>
      <c r="AW733" s="13" t="s">
        <v>33</v>
      </c>
      <c r="AX733" s="13" t="s">
        <v>72</v>
      </c>
      <c r="AY733" s="162" t="s">
        <v>144</v>
      </c>
    </row>
    <row r="734" spans="2:51" s="13" customFormat="1" ht="12">
      <c r="B734" s="160"/>
      <c r="D734" s="161" t="s">
        <v>221</v>
      </c>
      <c r="E734" s="162" t="s">
        <v>3</v>
      </c>
      <c r="F734" s="163" t="s">
        <v>1599</v>
      </c>
      <c r="H734" s="164">
        <v>20.75</v>
      </c>
      <c r="I734" s="165"/>
      <c r="L734" s="160"/>
      <c r="M734" s="166"/>
      <c r="N734" s="167"/>
      <c r="O734" s="167"/>
      <c r="P734" s="167"/>
      <c r="Q734" s="167"/>
      <c r="R734" s="167"/>
      <c r="S734" s="167"/>
      <c r="T734" s="168"/>
      <c r="AT734" s="162" t="s">
        <v>221</v>
      </c>
      <c r="AU734" s="162" t="s">
        <v>82</v>
      </c>
      <c r="AV734" s="13" t="s">
        <v>82</v>
      </c>
      <c r="AW734" s="13" t="s">
        <v>33</v>
      </c>
      <c r="AX734" s="13" t="s">
        <v>72</v>
      </c>
      <c r="AY734" s="162" t="s">
        <v>144</v>
      </c>
    </row>
    <row r="735" spans="2:51" s="14" customFormat="1" ht="12">
      <c r="B735" s="169"/>
      <c r="D735" s="161" t="s">
        <v>221</v>
      </c>
      <c r="E735" s="170" t="s">
        <v>3</v>
      </c>
      <c r="F735" s="171" t="s">
        <v>234</v>
      </c>
      <c r="H735" s="172">
        <v>93.95</v>
      </c>
      <c r="I735" s="173"/>
      <c r="L735" s="169"/>
      <c r="M735" s="174"/>
      <c r="N735" s="175"/>
      <c r="O735" s="175"/>
      <c r="P735" s="175"/>
      <c r="Q735" s="175"/>
      <c r="R735" s="175"/>
      <c r="S735" s="175"/>
      <c r="T735" s="176"/>
      <c r="AT735" s="170" t="s">
        <v>221</v>
      </c>
      <c r="AU735" s="170" t="s">
        <v>82</v>
      </c>
      <c r="AV735" s="14" t="s">
        <v>160</v>
      </c>
      <c r="AW735" s="14" t="s">
        <v>33</v>
      </c>
      <c r="AX735" s="14" t="s">
        <v>80</v>
      </c>
      <c r="AY735" s="170" t="s">
        <v>144</v>
      </c>
    </row>
    <row r="736" spans="1:65" s="2" customFormat="1" ht="21.75" customHeight="1">
      <c r="A736" s="34"/>
      <c r="B736" s="140"/>
      <c r="C736" s="141" t="s">
        <v>1600</v>
      </c>
      <c r="D736" s="141" t="s">
        <v>147</v>
      </c>
      <c r="E736" s="142" t="s">
        <v>1601</v>
      </c>
      <c r="F736" s="143" t="s">
        <v>1602</v>
      </c>
      <c r="G736" s="144" t="s">
        <v>219</v>
      </c>
      <c r="H736" s="145">
        <v>85.65</v>
      </c>
      <c r="I736" s="146"/>
      <c r="J736" s="147">
        <f>ROUND(I736*H736,2)</f>
        <v>0</v>
      </c>
      <c r="K736" s="148"/>
      <c r="L736" s="35"/>
      <c r="M736" s="149" t="s">
        <v>3</v>
      </c>
      <c r="N736" s="150" t="s">
        <v>43</v>
      </c>
      <c r="O736" s="55"/>
      <c r="P736" s="151">
        <f>O736*H736</f>
        <v>0</v>
      </c>
      <c r="Q736" s="151">
        <v>0.00758</v>
      </c>
      <c r="R736" s="151">
        <f>Q736*H736</f>
        <v>0.649227</v>
      </c>
      <c r="S736" s="151">
        <v>0</v>
      </c>
      <c r="T736" s="152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53" t="s">
        <v>313</v>
      </c>
      <c r="AT736" s="153" t="s">
        <v>147</v>
      </c>
      <c r="AU736" s="153" t="s">
        <v>82</v>
      </c>
      <c r="AY736" s="19" t="s">
        <v>144</v>
      </c>
      <c r="BE736" s="154">
        <f>IF(N736="základní",J736,0)</f>
        <v>0</v>
      </c>
      <c r="BF736" s="154">
        <f>IF(N736="snížená",J736,0)</f>
        <v>0</v>
      </c>
      <c r="BG736" s="154">
        <f>IF(N736="zákl. přenesená",J736,0)</f>
        <v>0</v>
      </c>
      <c r="BH736" s="154">
        <f>IF(N736="sníž. přenesená",J736,0)</f>
        <v>0</v>
      </c>
      <c r="BI736" s="154">
        <f>IF(N736="nulová",J736,0)</f>
        <v>0</v>
      </c>
      <c r="BJ736" s="19" t="s">
        <v>80</v>
      </c>
      <c r="BK736" s="154">
        <f>ROUND(I736*H736,2)</f>
        <v>0</v>
      </c>
      <c r="BL736" s="19" t="s">
        <v>313</v>
      </c>
      <c r="BM736" s="153" t="s">
        <v>1603</v>
      </c>
    </row>
    <row r="737" spans="2:51" s="13" customFormat="1" ht="12">
      <c r="B737" s="160"/>
      <c r="D737" s="161" t="s">
        <v>221</v>
      </c>
      <c r="E737" s="162" t="s">
        <v>3</v>
      </c>
      <c r="F737" s="163" t="s">
        <v>1604</v>
      </c>
      <c r="H737" s="164">
        <v>12.45</v>
      </c>
      <c r="I737" s="165"/>
      <c r="L737" s="160"/>
      <c r="M737" s="166"/>
      <c r="N737" s="167"/>
      <c r="O737" s="167"/>
      <c r="P737" s="167"/>
      <c r="Q737" s="167"/>
      <c r="R737" s="167"/>
      <c r="S737" s="167"/>
      <c r="T737" s="168"/>
      <c r="AT737" s="162" t="s">
        <v>221</v>
      </c>
      <c r="AU737" s="162" t="s">
        <v>82</v>
      </c>
      <c r="AV737" s="13" t="s">
        <v>82</v>
      </c>
      <c r="AW737" s="13" t="s">
        <v>33</v>
      </c>
      <c r="AX737" s="13" t="s">
        <v>72</v>
      </c>
      <c r="AY737" s="162" t="s">
        <v>144</v>
      </c>
    </row>
    <row r="738" spans="2:51" s="13" customFormat="1" ht="12">
      <c r="B738" s="160"/>
      <c r="D738" s="161" t="s">
        <v>221</v>
      </c>
      <c r="E738" s="162" t="s">
        <v>3</v>
      </c>
      <c r="F738" s="163" t="s">
        <v>1598</v>
      </c>
      <c r="H738" s="164">
        <v>73.2</v>
      </c>
      <c r="I738" s="165"/>
      <c r="L738" s="160"/>
      <c r="M738" s="166"/>
      <c r="N738" s="167"/>
      <c r="O738" s="167"/>
      <c r="P738" s="167"/>
      <c r="Q738" s="167"/>
      <c r="R738" s="167"/>
      <c r="S738" s="167"/>
      <c r="T738" s="168"/>
      <c r="AT738" s="162" t="s">
        <v>221</v>
      </c>
      <c r="AU738" s="162" t="s">
        <v>82</v>
      </c>
      <c r="AV738" s="13" t="s">
        <v>82</v>
      </c>
      <c r="AW738" s="13" t="s">
        <v>33</v>
      </c>
      <c r="AX738" s="13" t="s">
        <v>72</v>
      </c>
      <c r="AY738" s="162" t="s">
        <v>144</v>
      </c>
    </row>
    <row r="739" spans="2:51" s="14" customFormat="1" ht="12">
      <c r="B739" s="169"/>
      <c r="D739" s="161" t="s">
        <v>221</v>
      </c>
      <c r="E739" s="170" t="s">
        <v>3</v>
      </c>
      <c r="F739" s="171" t="s">
        <v>234</v>
      </c>
      <c r="H739" s="172">
        <v>85.65</v>
      </c>
      <c r="I739" s="173"/>
      <c r="L739" s="169"/>
      <c r="M739" s="174"/>
      <c r="N739" s="175"/>
      <c r="O739" s="175"/>
      <c r="P739" s="175"/>
      <c r="Q739" s="175"/>
      <c r="R739" s="175"/>
      <c r="S739" s="175"/>
      <c r="T739" s="176"/>
      <c r="AT739" s="170" t="s">
        <v>221</v>
      </c>
      <c r="AU739" s="170" t="s">
        <v>82</v>
      </c>
      <c r="AV739" s="14" t="s">
        <v>160</v>
      </c>
      <c r="AW739" s="14" t="s">
        <v>33</v>
      </c>
      <c r="AX739" s="14" t="s">
        <v>80</v>
      </c>
      <c r="AY739" s="170" t="s">
        <v>144</v>
      </c>
    </row>
    <row r="740" spans="1:65" s="2" customFormat="1" ht="21.75" customHeight="1">
      <c r="A740" s="34"/>
      <c r="B740" s="140"/>
      <c r="C740" s="141" t="s">
        <v>1605</v>
      </c>
      <c r="D740" s="141" t="s">
        <v>147</v>
      </c>
      <c r="E740" s="142" t="s">
        <v>1606</v>
      </c>
      <c r="F740" s="143" t="s">
        <v>1607</v>
      </c>
      <c r="G740" s="144" t="s">
        <v>409</v>
      </c>
      <c r="H740" s="145">
        <v>41.5</v>
      </c>
      <c r="I740" s="146"/>
      <c r="J740" s="147">
        <f>ROUND(I740*H740,2)</f>
        <v>0</v>
      </c>
      <c r="K740" s="148"/>
      <c r="L740" s="35"/>
      <c r="M740" s="149" t="s">
        <v>3</v>
      </c>
      <c r="N740" s="150" t="s">
        <v>43</v>
      </c>
      <c r="O740" s="55"/>
      <c r="P740" s="151">
        <f>O740*H740</f>
        <v>0</v>
      </c>
      <c r="Q740" s="151">
        <v>0.00153</v>
      </c>
      <c r="R740" s="151">
        <f>Q740*H740</f>
        <v>0.063495</v>
      </c>
      <c r="S740" s="151">
        <v>0</v>
      </c>
      <c r="T740" s="152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53" t="s">
        <v>313</v>
      </c>
      <c r="AT740" s="153" t="s">
        <v>147</v>
      </c>
      <c r="AU740" s="153" t="s">
        <v>82</v>
      </c>
      <c r="AY740" s="19" t="s">
        <v>144</v>
      </c>
      <c r="BE740" s="154">
        <f>IF(N740="základní",J740,0)</f>
        <v>0</v>
      </c>
      <c r="BF740" s="154">
        <f>IF(N740="snížená",J740,0)</f>
        <v>0</v>
      </c>
      <c r="BG740" s="154">
        <f>IF(N740="zákl. přenesená",J740,0)</f>
        <v>0</v>
      </c>
      <c r="BH740" s="154">
        <f>IF(N740="sníž. přenesená",J740,0)</f>
        <v>0</v>
      </c>
      <c r="BI740" s="154">
        <f>IF(N740="nulová",J740,0)</f>
        <v>0</v>
      </c>
      <c r="BJ740" s="19" t="s">
        <v>80</v>
      </c>
      <c r="BK740" s="154">
        <f>ROUND(I740*H740,2)</f>
        <v>0</v>
      </c>
      <c r="BL740" s="19" t="s">
        <v>313</v>
      </c>
      <c r="BM740" s="153" t="s">
        <v>1608</v>
      </c>
    </row>
    <row r="741" spans="2:51" s="13" customFormat="1" ht="12">
      <c r="B741" s="160"/>
      <c r="D741" s="161" t="s">
        <v>221</v>
      </c>
      <c r="E741" s="162" t="s">
        <v>3</v>
      </c>
      <c r="F741" s="163" t="s">
        <v>1609</v>
      </c>
      <c r="H741" s="164">
        <v>41.5</v>
      </c>
      <c r="I741" s="165"/>
      <c r="L741" s="160"/>
      <c r="M741" s="166"/>
      <c r="N741" s="167"/>
      <c r="O741" s="167"/>
      <c r="P741" s="167"/>
      <c r="Q741" s="167"/>
      <c r="R741" s="167"/>
      <c r="S741" s="167"/>
      <c r="T741" s="168"/>
      <c r="AT741" s="162" t="s">
        <v>221</v>
      </c>
      <c r="AU741" s="162" t="s">
        <v>82</v>
      </c>
      <c r="AV741" s="13" t="s">
        <v>82</v>
      </c>
      <c r="AW741" s="13" t="s">
        <v>33</v>
      </c>
      <c r="AX741" s="13" t="s">
        <v>80</v>
      </c>
      <c r="AY741" s="162" t="s">
        <v>144</v>
      </c>
    </row>
    <row r="742" spans="1:65" s="2" customFormat="1" ht="16.5" customHeight="1">
      <c r="A742" s="34"/>
      <c r="B742" s="140"/>
      <c r="C742" s="192" t="s">
        <v>1610</v>
      </c>
      <c r="D742" s="192" t="s">
        <v>280</v>
      </c>
      <c r="E742" s="193" t="s">
        <v>1611</v>
      </c>
      <c r="F742" s="194" t="s">
        <v>1612</v>
      </c>
      <c r="G742" s="195" t="s">
        <v>337</v>
      </c>
      <c r="H742" s="196">
        <v>76.236</v>
      </c>
      <c r="I742" s="197"/>
      <c r="J742" s="198">
        <f>ROUND(I742*H742,2)</f>
        <v>0</v>
      </c>
      <c r="K742" s="199"/>
      <c r="L742" s="200"/>
      <c r="M742" s="201" t="s">
        <v>3</v>
      </c>
      <c r="N742" s="202" t="s">
        <v>43</v>
      </c>
      <c r="O742" s="55"/>
      <c r="P742" s="151">
        <f>O742*H742</f>
        <v>0</v>
      </c>
      <c r="Q742" s="151">
        <v>0.004</v>
      </c>
      <c r="R742" s="151">
        <f>Q742*H742</f>
        <v>0.30494400000000005</v>
      </c>
      <c r="S742" s="151">
        <v>0</v>
      </c>
      <c r="T742" s="152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53" t="s">
        <v>412</v>
      </c>
      <c r="AT742" s="153" t="s">
        <v>280</v>
      </c>
      <c r="AU742" s="153" t="s">
        <v>82</v>
      </c>
      <c r="AY742" s="19" t="s">
        <v>144</v>
      </c>
      <c r="BE742" s="154">
        <f>IF(N742="základní",J742,0)</f>
        <v>0</v>
      </c>
      <c r="BF742" s="154">
        <f>IF(N742="snížená",J742,0)</f>
        <v>0</v>
      </c>
      <c r="BG742" s="154">
        <f>IF(N742="zákl. přenesená",J742,0)</f>
        <v>0</v>
      </c>
      <c r="BH742" s="154">
        <f>IF(N742="sníž. přenesená",J742,0)</f>
        <v>0</v>
      </c>
      <c r="BI742" s="154">
        <f>IF(N742="nulová",J742,0)</f>
        <v>0</v>
      </c>
      <c r="BJ742" s="19" t="s">
        <v>80</v>
      </c>
      <c r="BK742" s="154">
        <f>ROUND(I742*H742,2)</f>
        <v>0</v>
      </c>
      <c r="BL742" s="19" t="s">
        <v>313</v>
      </c>
      <c r="BM742" s="153" t="s">
        <v>1613</v>
      </c>
    </row>
    <row r="743" spans="2:51" s="13" customFormat="1" ht="12">
      <c r="B743" s="160"/>
      <c r="D743" s="161" t="s">
        <v>221</v>
      </c>
      <c r="F743" s="163" t="s">
        <v>1614</v>
      </c>
      <c r="H743" s="164">
        <v>76.236</v>
      </c>
      <c r="I743" s="165"/>
      <c r="L743" s="160"/>
      <c r="M743" s="166"/>
      <c r="N743" s="167"/>
      <c r="O743" s="167"/>
      <c r="P743" s="167"/>
      <c r="Q743" s="167"/>
      <c r="R743" s="167"/>
      <c r="S743" s="167"/>
      <c r="T743" s="168"/>
      <c r="AT743" s="162" t="s">
        <v>221</v>
      </c>
      <c r="AU743" s="162" t="s">
        <v>82</v>
      </c>
      <c r="AV743" s="13" t="s">
        <v>82</v>
      </c>
      <c r="AW743" s="13" t="s">
        <v>4</v>
      </c>
      <c r="AX743" s="13" t="s">
        <v>80</v>
      </c>
      <c r="AY743" s="162" t="s">
        <v>144</v>
      </c>
    </row>
    <row r="744" spans="1:65" s="2" customFormat="1" ht="21.75" customHeight="1">
      <c r="A744" s="34"/>
      <c r="B744" s="140"/>
      <c r="C744" s="141" t="s">
        <v>1615</v>
      </c>
      <c r="D744" s="141" t="s">
        <v>147</v>
      </c>
      <c r="E744" s="142" t="s">
        <v>1616</v>
      </c>
      <c r="F744" s="143" t="s">
        <v>1617</v>
      </c>
      <c r="G744" s="144" t="s">
        <v>409</v>
      </c>
      <c r="H744" s="145">
        <v>41.5</v>
      </c>
      <c r="I744" s="146"/>
      <c r="J744" s="147">
        <f>ROUND(I744*H744,2)</f>
        <v>0</v>
      </c>
      <c r="K744" s="148"/>
      <c r="L744" s="35"/>
      <c r="M744" s="149" t="s">
        <v>3</v>
      </c>
      <c r="N744" s="150" t="s">
        <v>43</v>
      </c>
      <c r="O744" s="55"/>
      <c r="P744" s="151">
        <f>O744*H744</f>
        <v>0</v>
      </c>
      <c r="Q744" s="151">
        <v>0.00102</v>
      </c>
      <c r="R744" s="151">
        <f>Q744*H744</f>
        <v>0.042330000000000007</v>
      </c>
      <c r="S744" s="151">
        <v>0</v>
      </c>
      <c r="T744" s="152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3" t="s">
        <v>313</v>
      </c>
      <c r="AT744" s="153" t="s">
        <v>147</v>
      </c>
      <c r="AU744" s="153" t="s">
        <v>82</v>
      </c>
      <c r="AY744" s="19" t="s">
        <v>144</v>
      </c>
      <c r="BE744" s="154">
        <f>IF(N744="základní",J744,0)</f>
        <v>0</v>
      </c>
      <c r="BF744" s="154">
        <f>IF(N744="snížená",J744,0)</f>
        <v>0</v>
      </c>
      <c r="BG744" s="154">
        <f>IF(N744="zákl. přenesená",J744,0)</f>
        <v>0</v>
      </c>
      <c r="BH744" s="154">
        <f>IF(N744="sníž. přenesená",J744,0)</f>
        <v>0</v>
      </c>
      <c r="BI744" s="154">
        <f>IF(N744="nulová",J744,0)</f>
        <v>0</v>
      </c>
      <c r="BJ744" s="19" t="s">
        <v>80</v>
      </c>
      <c r="BK744" s="154">
        <f>ROUND(I744*H744,2)</f>
        <v>0</v>
      </c>
      <c r="BL744" s="19" t="s">
        <v>313</v>
      </c>
      <c r="BM744" s="153" t="s">
        <v>1618</v>
      </c>
    </row>
    <row r="745" spans="1:65" s="2" customFormat="1" ht="21.75" customHeight="1">
      <c r="A745" s="34"/>
      <c r="B745" s="140"/>
      <c r="C745" s="192" t="s">
        <v>1619</v>
      </c>
      <c r="D745" s="192" t="s">
        <v>280</v>
      </c>
      <c r="E745" s="193" t="s">
        <v>1620</v>
      </c>
      <c r="F745" s="194" t="s">
        <v>1621</v>
      </c>
      <c r="G745" s="195" t="s">
        <v>219</v>
      </c>
      <c r="H745" s="196">
        <v>9.13</v>
      </c>
      <c r="I745" s="197"/>
      <c r="J745" s="198">
        <f>ROUND(I745*H745,2)</f>
        <v>0</v>
      </c>
      <c r="K745" s="199"/>
      <c r="L745" s="200"/>
      <c r="M745" s="201" t="s">
        <v>3</v>
      </c>
      <c r="N745" s="202" t="s">
        <v>43</v>
      </c>
      <c r="O745" s="55"/>
      <c r="P745" s="151">
        <f>O745*H745</f>
        <v>0</v>
      </c>
      <c r="Q745" s="151">
        <v>0.0192</v>
      </c>
      <c r="R745" s="151">
        <f>Q745*H745</f>
        <v>0.175296</v>
      </c>
      <c r="S745" s="151">
        <v>0</v>
      </c>
      <c r="T745" s="152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53" t="s">
        <v>412</v>
      </c>
      <c r="AT745" s="153" t="s">
        <v>280</v>
      </c>
      <c r="AU745" s="153" t="s">
        <v>82</v>
      </c>
      <c r="AY745" s="19" t="s">
        <v>144</v>
      </c>
      <c r="BE745" s="154">
        <f>IF(N745="základní",J745,0)</f>
        <v>0</v>
      </c>
      <c r="BF745" s="154">
        <f>IF(N745="snížená",J745,0)</f>
        <v>0</v>
      </c>
      <c r="BG745" s="154">
        <f>IF(N745="zákl. přenesená",J745,0)</f>
        <v>0</v>
      </c>
      <c r="BH745" s="154">
        <f>IF(N745="sníž. přenesená",J745,0)</f>
        <v>0</v>
      </c>
      <c r="BI745" s="154">
        <f>IF(N745="nulová",J745,0)</f>
        <v>0</v>
      </c>
      <c r="BJ745" s="19" t="s">
        <v>80</v>
      </c>
      <c r="BK745" s="154">
        <f>ROUND(I745*H745,2)</f>
        <v>0</v>
      </c>
      <c r="BL745" s="19" t="s">
        <v>313</v>
      </c>
      <c r="BM745" s="153" t="s">
        <v>1622</v>
      </c>
    </row>
    <row r="746" spans="2:51" s="13" customFormat="1" ht="12">
      <c r="B746" s="160"/>
      <c r="D746" s="161" t="s">
        <v>221</v>
      </c>
      <c r="E746" s="162" t="s">
        <v>3</v>
      </c>
      <c r="F746" s="163" t="s">
        <v>1623</v>
      </c>
      <c r="H746" s="164">
        <v>8.3</v>
      </c>
      <c r="I746" s="165"/>
      <c r="L746" s="160"/>
      <c r="M746" s="166"/>
      <c r="N746" s="167"/>
      <c r="O746" s="167"/>
      <c r="P746" s="167"/>
      <c r="Q746" s="167"/>
      <c r="R746" s="167"/>
      <c r="S746" s="167"/>
      <c r="T746" s="168"/>
      <c r="AT746" s="162" t="s">
        <v>221</v>
      </c>
      <c r="AU746" s="162" t="s">
        <v>82</v>
      </c>
      <c r="AV746" s="13" t="s">
        <v>82</v>
      </c>
      <c r="AW746" s="13" t="s">
        <v>33</v>
      </c>
      <c r="AX746" s="13" t="s">
        <v>80</v>
      </c>
      <c r="AY746" s="162" t="s">
        <v>144</v>
      </c>
    </row>
    <row r="747" spans="2:51" s="13" customFormat="1" ht="12">
      <c r="B747" s="160"/>
      <c r="D747" s="161" t="s">
        <v>221</v>
      </c>
      <c r="F747" s="163" t="s">
        <v>1624</v>
      </c>
      <c r="H747" s="164">
        <v>9.13</v>
      </c>
      <c r="I747" s="165"/>
      <c r="L747" s="160"/>
      <c r="M747" s="166"/>
      <c r="N747" s="167"/>
      <c r="O747" s="167"/>
      <c r="P747" s="167"/>
      <c r="Q747" s="167"/>
      <c r="R747" s="167"/>
      <c r="S747" s="167"/>
      <c r="T747" s="168"/>
      <c r="AT747" s="162" t="s">
        <v>221</v>
      </c>
      <c r="AU747" s="162" t="s">
        <v>82</v>
      </c>
      <c r="AV747" s="13" t="s">
        <v>82</v>
      </c>
      <c r="AW747" s="13" t="s">
        <v>4</v>
      </c>
      <c r="AX747" s="13" t="s">
        <v>80</v>
      </c>
      <c r="AY747" s="162" t="s">
        <v>144</v>
      </c>
    </row>
    <row r="748" spans="1:65" s="2" customFormat="1" ht="21.75" customHeight="1">
      <c r="A748" s="34"/>
      <c r="B748" s="140"/>
      <c r="C748" s="141" t="s">
        <v>1625</v>
      </c>
      <c r="D748" s="141" t="s">
        <v>147</v>
      </c>
      <c r="E748" s="142" t="s">
        <v>1626</v>
      </c>
      <c r="F748" s="143" t="s">
        <v>1627</v>
      </c>
      <c r="G748" s="144" t="s">
        <v>409</v>
      </c>
      <c r="H748" s="145">
        <v>50.1</v>
      </c>
      <c r="I748" s="146"/>
      <c r="J748" s="147">
        <f>ROUND(I748*H748,2)</f>
        <v>0</v>
      </c>
      <c r="K748" s="148"/>
      <c r="L748" s="35"/>
      <c r="M748" s="149" t="s">
        <v>3</v>
      </c>
      <c r="N748" s="150" t="s">
        <v>43</v>
      </c>
      <c r="O748" s="55"/>
      <c r="P748" s="151">
        <f>O748*H748</f>
        <v>0</v>
      </c>
      <c r="Q748" s="151">
        <v>0.00058</v>
      </c>
      <c r="R748" s="151">
        <f>Q748*H748</f>
        <v>0.029058</v>
      </c>
      <c r="S748" s="151">
        <v>0</v>
      </c>
      <c r="T748" s="152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53" t="s">
        <v>313</v>
      </c>
      <c r="AT748" s="153" t="s">
        <v>147</v>
      </c>
      <c r="AU748" s="153" t="s">
        <v>82</v>
      </c>
      <c r="AY748" s="19" t="s">
        <v>144</v>
      </c>
      <c r="BE748" s="154">
        <f>IF(N748="základní",J748,0)</f>
        <v>0</v>
      </c>
      <c r="BF748" s="154">
        <f>IF(N748="snížená",J748,0)</f>
        <v>0</v>
      </c>
      <c r="BG748" s="154">
        <f>IF(N748="zákl. přenesená",J748,0)</f>
        <v>0</v>
      </c>
      <c r="BH748" s="154">
        <f>IF(N748="sníž. přenesená",J748,0)</f>
        <v>0</v>
      </c>
      <c r="BI748" s="154">
        <f>IF(N748="nulová",J748,0)</f>
        <v>0</v>
      </c>
      <c r="BJ748" s="19" t="s">
        <v>80</v>
      </c>
      <c r="BK748" s="154">
        <f>ROUND(I748*H748,2)</f>
        <v>0</v>
      </c>
      <c r="BL748" s="19" t="s">
        <v>313</v>
      </c>
      <c r="BM748" s="153" t="s">
        <v>1628</v>
      </c>
    </row>
    <row r="749" spans="2:51" s="13" customFormat="1" ht="12">
      <c r="B749" s="160"/>
      <c r="D749" s="161" t="s">
        <v>221</v>
      </c>
      <c r="E749" s="162" t="s">
        <v>3</v>
      </c>
      <c r="F749" s="163" t="s">
        <v>1629</v>
      </c>
      <c r="H749" s="164">
        <v>7.3</v>
      </c>
      <c r="I749" s="165"/>
      <c r="L749" s="160"/>
      <c r="M749" s="166"/>
      <c r="N749" s="167"/>
      <c r="O749" s="167"/>
      <c r="P749" s="167"/>
      <c r="Q749" s="167"/>
      <c r="R749" s="167"/>
      <c r="S749" s="167"/>
      <c r="T749" s="168"/>
      <c r="AT749" s="162" t="s">
        <v>221</v>
      </c>
      <c r="AU749" s="162" t="s">
        <v>82</v>
      </c>
      <c r="AV749" s="13" t="s">
        <v>82</v>
      </c>
      <c r="AW749" s="13" t="s">
        <v>33</v>
      </c>
      <c r="AX749" s="13" t="s">
        <v>72</v>
      </c>
      <c r="AY749" s="162" t="s">
        <v>144</v>
      </c>
    </row>
    <row r="750" spans="2:51" s="13" customFormat="1" ht="12">
      <c r="B750" s="160"/>
      <c r="D750" s="161" t="s">
        <v>221</v>
      </c>
      <c r="E750" s="162" t="s">
        <v>3</v>
      </c>
      <c r="F750" s="163" t="s">
        <v>1630</v>
      </c>
      <c r="H750" s="164">
        <v>20.7</v>
      </c>
      <c r="I750" s="165"/>
      <c r="L750" s="160"/>
      <c r="M750" s="166"/>
      <c r="N750" s="167"/>
      <c r="O750" s="167"/>
      <c r="P750" s="167"/>
      <c r="Q750" s="167"/>
      <c r="R750" s="167"/>
      <c r="S750" s="167"/>
      <c r="T750" s="168"/>
      <c r="AT750" s="162" t="s">
        <v>221</v>
      </c>
      <c r="AU750" s="162" t="s">
        <v>82</v>
      </c>
      <c r="AV750" s="13" t="s">
        <v>82</v>
      </c>
      <c r="AW750" s="13" t="s">
        <v>33</v>
      </c>
      <c r="AX750" s="13" t="s">
        <v>72</v>
      </c>
      <c r="AY750" s="162" t="s">
        <v>144</v>
      </c>
    </row>
    <row r="751" spans="2:51" s="13" customFormat="1" ht="12">
      <c r="B751" s="160"/>
      <c r="D751" s="161" t="s">
        <v>221</v>
      </c>
      <c r="E751" s="162" t="s">
        <v>3</v>
      </c>
      <c r="F751" s="163" t="s">
        <v>1631</v>
      </c>
      <c r="H751" s="164">
        <v>5.3</v>
      </c>
      <c r="I751" s="165"/>
      <c r="L751" s="160"/>
      <c r="M751" s="166"/>
      <c r="N751" s="167"/>
      <c r="O751" s="167"/>
      <c r="P751" s="167"/>
      <c r="Q751" s="167"/>
      <c r="R751" s="167"/>
      <c r="S751" s="167"/>
      <c r="T751" s="168"/>
      <c r="AT751" s="162" t="s">
        <v>221</v>
      </c>
      <c r="AU751" s="162" t="s">
        <v>82</v>
      </c>
      <c r="AV751" s="13" t="s">
        <v>82</v>
      </c>
      <c r="AW751" s="13" t="s">
        <v>33</v>
      </c>
      <c r="AX751" s="13" t="s">
        <v>72</v>
      </c>
      <c r="AY751" s="162" t="s">
        <v>144</v>
      </c>
    </row>
    <row r="752" spans="2:51" s="13" customFormat="1" ht="12">
      <c r="B752" s="160"/>
      <c r="D752" s="161" t="s">
        <v>221</v>
      </c>
      <c r="E752" s="162" t="s">
        <v>3</v>
      </c>
      <c r="F752" s="163" t="s">
        <v>1632</v>
      </c>
      <c r="H752" s="164">
        <v>16.8</v>
      </c>
      <c r="I752" s="165"/>
      <c r="L752" s="160"/>
      <c r="M752" s="166"/>
      <c r="N752" s="167"/>
      <c r="O752" s="167"/>
      <c r="P752" s="167"/>
      <c r="Q752" s="167"/>
      <c r="R752" s="167"/>
      <c r="S752" s="167"/>
      <c r="T752" s="168"/>
      <c r="AT752" s="162" t="s">
        <v>221</v>
      </c>
      <c r="AU752" s="162" t="s">
        <v>82</v>
      </c>
      <c r="AV752" s="13" t="s">
        <v>82</v>
      </c>
      <c r="AW752" s="13" t="s">
        <v>33</v>
      </c>
      <c r="AX752" s="13" t="s">
        <v>72</v>
      </c>
      <c r="AY752" s="162" t="s">
        <v>144</v>
      </c>
    </row>
    <row r="753" spans="2:51" s="14" customFormat="1" ht="12">
      <c r="B753" s="169"/>
      <c r="D753" s="161" t="s">
        <v>221</v>
      </c>
      <c r="E753" s="170" t="s">
        <v>3</v>
      </c>
      <c r="F753" s="171" t="s">
        <v>234</v>
      </c>
      <c r="H753" s="172">
        <v>50.099999999999994</v>
      </c>
      <c r="I753" s="173"/>
      <c r="L753" s="169"/>
      <c r="M753" s="174"/>
      <c r="N753" s="175"/>
      <c r="O753" s="175"/>
      <c r="P753" s="175"/>
      <c r="Q753" s="175"/>
      <c r="R753" s="175"/>
      <c r="S753" s="175"/>
      <c r="T753" s="176"/>
      <c r="AT753" s="170" t="s">
        <v>221</v>
      </c>
      <c r="AU753" s="170" t="s">
        <v>82</v>
      </c>
      <c r="AV753" s="14" t="s">
        <v>160</v>
      </c>
      <c r="AW753" s="14" t="s">
        <v>33</v>
      </c>
      <c r="AX753" s="14" t="s">
        <v>80</v>
      </c>
      <c r="AY753" s="170" t="s">
        <v>144</v>
      </c>
    </row>
    <row r="754" spans="1:65" s="2" customFormat="1" ht="16.5" customHeight="1">
      <c r="A754" s="34"/>
      <c r="B754" s="140"/>
      <c r="C754" s="192" t="s">
        <v>1633</v>
      </c>
      <c r="D754" s="192" t="s">
        <v>280</v>
      </c>
      <c r="E754" s="193" t="s">
        <v>1634</v>
      </c>
      <c r="F754" s="194" t="s">
        <v>1635</v>
      </c>
      <c r="G754" s="195" t="s">
        <v>337</v>
      </c>
      <c r="H754" s="196">
        <v>92.034</v>
      </c>
      <c r="I754" s="197"/>
      <c r="J754" s="198">
        <f>ROUND(I754*H754,2)</f>
        <v>0</v>
      </c>
      <c r="K754" s="199"/>
      <c r="L754" s="200"/>
      <c r="M754" s="201" t="s">
        <v>3</v>
      </c>
      <c r="N754" s="202" t="s">
        <v>43</v>
      </c>
      <c r="O754" s="55"/>
      <c r="P754" s="151">
        <f>O754*H754</f>
        <v>0</v>
      </c>
      <c r="Q754" s="151">
        <v>0.0012</v>
      </c>
      <c r="R754" s="151">
        <f>Q754*H754</f>
        <v>0.11044079999999999</v>
      </c>
      <c r="S754" s="151">
        <v>0</v>
      </c>
      <c r="T754" s="152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53" t="s">
        <v>412</v>
      </c>
      <c r="AT754" s="153" t="s">
        <v>280</v>
      </c>
      <c r="AU754" s="153" t="s">
        <v>82</v>
      </c>
      <c r="AY754" s="19" t="s">
        <v>144</v>
      </c>
      <c r="BE754" s="154">
        <f>IF(N754="základní",J754,0)</f>
        <v>0</v>
      </c>
      <c r="BF754" s="154">
        <f>IF(N754="snížená",J754,0)</f>
        <v>0</v>
      </c>
      <c r="BG754" s="154">
        <f>IF(N754="zákl. přenesená",J754,0)</f>
        <v>0</v>
      </c>
      <c r="BH754" s="154">
        <f>IF(N754="sníž. přenesená",J754,0)</f>
        <v>0</v>
      </c>
      <c r="BI754" s="154">
        <f>IF(N754="nulová",J754,0)</f>
        <v>0</v>
      </c>
      <c r="BJ754" s="19" t="s">
        <v>80</v>
      </c>
      <c r="BK754" s="154">
        <f>ROUND(I754*H754,2)</f>
        <v>0</v>
      </c>
      <c r="BL754" s="19" t="s">
        <v>313</v>
      </c>
      <c r="BM754" s="153" t="s">
        <v>1636</v>
      </c>
    </row>
    <row r="755" spans="2:51" s="13" customFormat="1" ht="12">
      <c r="B755" s="160"/>
      <c r="D755" s="161" t="s">
        <v>221</v>
      </c>
      <c r="F755" s="163" t="s">
        <v>1637</v>
      </c>
      <c r="H755" s="164">
        <v>92.034</v>
      </c>
      <c r="I755" s="165"/>
      <c r="L755" s="160"/>
      <c r="M755" s="166"/>
      <c r="N755" s="167"/>
      <c r="O755" s="167"/>
      <c r="P755" s="167"/>
      <c r="Q755" s="167"/>
      <c r="R755" s="167"/>
      <c r="S755" s="167"/>
      <c r="T755" s="168"/>
      <c r="AT755" s="162" t="s">
        <v>221</v>
      </c>
      <c r="AU755" s="162" t="s">
        <v>82</v>
      </c>
      <c r="AV755" s="13" t="s">
        <v>82</v>
      </c>
      <c r="AW755" s="13" t="s">
        <v>4</v>
      </c>
      <c r="AX755" s="13" t="s">
        <v>80</v>
      </c>
      <c r="AY755" s="162" t="s">
        <v>144</v>
      </c>
    </row>
    <row r="756" spans="1:65" s="2" customFormat="1" ht="21.75" customHeight="1">
      <c r="A756" s="34"/>
      <c r="B756" s="140"/>
      <c r="C756" s="141" t="s">
        <v>1638</v>
      </c>
      <c r="D756" s="141" t="s">
        <v>147</v>
      </c>
      <c r="E756" s="142" t="s">
        <v>1639</v>
      </c>
      <c r="F756" s="143" t="s">
        <v>1640</v>
      </c>
      <c r="G756" s="144" t="s">
        <v>219</v>
      </c>
      <c r="H756" s="145">
        <v>73.2</v>
      </c>
      <c r="I756" s="146"/>
      <c r="J756" s="147">
        <f>ROUND(I756*H756,2)</f>
        <v>0</v>
      </c>
      <c r="K756" s="148"/>
      <c r="L756" s="35"/>
      <c r="M756" s="149" t="s">
        <v>3</v>
      </c>
      <c r="N756" s="150" t="s">
        <v>43</v>
      </c>
      <c r="O756" s="55"/>
      <c r="P756" s="151">
        <f>O756*H756</f>
        <v>0</v>
      </c>
      <c r="Q756" s="151">
        <v>0.00689</v>
      </c>
      <c r="R756" s="151">
        <f>Q756*H756</f>
        <v>0.504348</v>
      </c>
      <c r="S756" s="151">
        <v>0</v>
      </c>
      <c r="T756" s="152">
        <f>S756*H756</f>
        <v>0</v>
      </c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R756" s="153" t="s">
        <v>313</v>
      </c>
      <c r="AT756" s="153" t="s">
        <v>147</v>
      </c>
      <c r="AU756" s="153" t="s">
        <v>82</v>
      </c>
      <c r="AY756" s="19" t="s">
        <v>144</v>
      </c>
      <c r="BE756" s="154">
        <f>IF(N756="základní",J756,0)</f>
        <v>0</v>
      </c>
      <c r="BF756" s="154">
        <f>IF(N756="snížená",J756,0)</f>
        <v>0</v>
      </c>
      <c r="BG756" s="154">
        <f>IF(N756="zákl. přenesená",J756,0)</f>
        <v>0</v>
      </c>
      <c r="BH756" s="154">
        <f>IF(N756="sníž. přenesená",J756,0)</f>
        <v>0</v>
      </c>
      <c r="BI756" s="154">
        <f>IF(N756="nulová",J756,0)</f>
        <v>0</v>
      </c>
      <c r="BJ756" s="19" t="s">
        <v>80</v>
      </c>
      <c r="BK756" s="154">
        <f>ROUND(I756*H756,2)</f>
        <v>0</v>
      </c>
      <c r="BL756" s="19" t="s">
        <v>313</v>
      </c>
      <c r="BM756" s="153" t="s">
        <v>1641</v>
      </c>
    </row>
    <row r="757" spans="2:51" s="13" customFormat="1" ht="12">
      <c r="B757" s="160"/>
      <c r="D757" s="161" t="s">
        <v>221</v>
      </c>
      <c r="E757" s="162" t="s">
        <v>3</v>
      </c>
      <c r="F757" s="163" t="s">
        <v>1598</v>
      </c>
      <c r="H757" s="164">
        <v>73.2</v>
      </c>
      <c r="I757" s="165"/>
      <c r="L757" s="160"/>
      <c r="M757" s="166"/>
      <c r="N757" s="167"/>
      <c r="O757" s="167"/>
      <c r="P757" s="167"/>
      <c r="Q757" s="167"/>
      <c r="R757" s="167"/>
      <c r="S757" s="167"/>
      <c r="T757" s="168"/>
      <c r="AT757" s="162" t="s">
        <v>221</v>
      </c>
      <c r="AU757" s="162" t="s">
        <v>82</v>
      </c>
      <c r="AV757" s="13" t="s">
        <v>82</v>
      </c>
      <c r="AW757" s="13" t="s">
        <v>33</v>
      </c>
      <c r="AX757" s="13" t="s">
        <v>80</v>
      </c>
      <c r="AY757" s="162" t="s">
        <v>144</v>
      </c>
    </row>
    <row r="758" spans="1:65" s="2" customFormat="1" ht="21.75" customHeight="1">
      <c r="A758" s="34"/>
      <c r="B758" s="140"/>
      <c r="C758" s="192" t="s">
        <v>1642</v>
      </c>
      <c r="D758" s="192" t="s">
        <v>280</v>
      </c>
      <c r="E758" s="193" t="s">
        <v>1643</v>
      </c>
      <c r="F758" s="194" t="s">
        <v>1644</v>
      </c>
      <c r="G758" s="195" t="s">
        <v>219</v>
      </c>
      <c r="H758" s="196">
        <v>80.52</v>
      </c>
      <c r="I758" s="197"/>
      <c r="J758" s="198">
        <f>ROUND(I758*H758,2)</f>
        <v>0</v>
      </c>
      <c r="K758" s="199"/>
      <c r="L758" s="200"/>
      <c r="M758" s="201" t="s">
        <v>3</v>
      </c>
      <c r="N758" s="202" t="s">
        <v>43</v>
      </c>
      <c r="O758" s="55"/>
      <c r="P758" s="151">
        <f>O758*H758</f>
        <v>0</v>
      </c>
      <c r="Q758" s="151">
        <v>0.0192</v>
      </c>
      <c r="R758" s="151">
        <f>Q758*H758</f>
        <v>1.5459839999999998</v>
      </c>
      <c r="S758" s="151">
        <v>0</v>
      </c>
      <c r="T758" s="152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153" t="s">
        <v>412</v>
      </c>
      <c r="AT758" s="153" t="s">
        <v>280</v>
      </c>
      <c r="AU758" s="153" t="s">
        <v>82</v>
      </c>
      <c r="AY758" s="19" t="s">
        <v>144</v>
      </c>
      <c r="BE758" s="154">
        <f>IF(N758="základní",J758,0)</f>
        <v>0</v>
      </c>
      <c r="BF758" s="154">
        <f>IF(N758="snížená",J758,0)</f>
        <v>0</v>
      </c>
      <c r="BG758" s="154">
        <f>IF(N758="zákl. přenesená",J758,0)</f>
        <v>0</v>
      </c>
      <c r="BH758" s="154">
        <f>IF(N758="sníž. přenesená",J758,0)</f>
        <v>0</v>
      </c>
      <c r="BI758" s="154">
        <f>IF(N758="nulová",J758,0)</f>
        <v>0</v>
      </c>
      <c r="BJ758" s="19" t="s">
        <v>80</v>
      </c>
      <c r="BK758" s="154">
        <f>ROUND(I758*H758,2)</f>
        <v>0</v>
      </c>
      <c r="BL758" s="19" t="s">
        <v>313</v>
      </c>
      <c r="BM758" s="153" t="s">
        <v>1645</v>
      </c>
    </row>
    <row r="759" spans="2:51" s="13" customFormat="1" ht="12">
      <c r="B759" s="160"/>
      <c r="D759" s="161" t="s">
        <v>221</v>
      </c>
      <c r="F759" s="163" t="s">
        <v>1646</v>
      </c>
      <c r="H759" s="164">
        <v>80.52</v>
      </c>
      <c r="I759" s="165"/>
      <c r="L759" s="160"/>
      <c r="M759" s="166"/>
      <c r="N759" s="167"/>
      <c r="O759" s="167"/>
      <c r="P759" s="167"/>
      <c r="Q759" s="167"/>
      <c r="R759" s="167"/>
      <c r="S759" s="167"/>
      <c r="T759" s="168"/>
      <c r="AT759" s="162" t="s">
        <v>221</v>
      </c>
      <c r="AU759" s="162" t="s">
        <v>82</v>
      </c>
      <c r="AV759" s="13" t="s">
        <v>82</v>
      </c>
      <c r="AW759" s="13" t="s">
        <v>4</v>
      </c>
      <c r="AX759" s="13" t="s">
        <v>80</v>
      </c>
      <c r="AY759" s="162" t="s">
        <v>144</v>
      </c>
    </row>
    <row r="760" spans="1:65" s="2" customFormat="1" ht="21.75" customHeight="1">
      <c r="A760" s="34"/>
      <c r="B760" s="140"/>
      <c r="C760" s="141" t="s">
        <v>1647</v>
      </c>
      <c r="D760" s="141" t="s">
        <v>147</v>
      </c>
      <c r="E760" s="142" t="s">
        <v>1648</v>
      </c>
      <c r="F760" s="143" t="s">
        <v>1649</v>
      </c>
      <c r="G760" s="144" t="s">
        <v>219</v>
      </c>
      <c r="H760" s="145">
        <v>73.2</v>
      </c>
      <c r="I760" s="146"/>
      <c r="J760" s="147">
        <f>ROUND(I760*H760,2)</f>
        <v>0</v>
      </c>
      <c r="K760" s="148"/>
      <c r="L760" s="35"/>
      <c r="M760" s="149" t="s">
        <v>3</v>
      </c>
      <c r="N760" s="150" t="s">
        <v>43</v>
      </c>
      <c r="O760" s="55"/>
      <c r="P760" s="151">
        <f>O760*H760</f>
        <v>0</v>
      </c>
      <c r="Q760" s="151">
        <v>0</v>
      </c>
      <c r="R760" s="151">
        <f>Q760*H760</f>
        <v>0</v>
      </c>
      <c r="S760" s="151">
        <v>0</v>
      </c>
      <c r="T760" s="152">
        <f>S760*H760</f>
        <v>0</v>
      </c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R760" s="153" t="s">
        <v>313</v>
      </c>
      <c r="AT760" s="153" t="s">
        <v>147</v>
      </c>
      <c r="AU760" s="153" t="s">
        <v>82</v>
      </c>
      <c r="AY760" s="19" t="s">
        <v>144</v>
      </c>
      <c r="BE760" s="154">
        <f>IF(N760="základní",J760,0)</f>
        <v>0</v>
      </c>
      <c r="BF760" s="154">
        <f>IF(N760="snížená",J760,0)</f>
        <v>0</v>
      </c>
      <c r="BG760" s="154">
        <f>IF(N760="zákl. přenesená",J760,0)</f>
        <v>0</v>
      </c>
      <c r="BH760" s="154">
        <f>IF(N760="sníž. přenesená",J760,0)</f>
        <v>0</v>
      </c>
      <c r="BI760" s="154">
        <f>IF(N760="nulová",J760,0)</f>
        <v>0</v>
      </c>
      <c r="BJ760" s="19" t="s">
        <v>80</v>
      </c>
      <c r="BK760" s="154">
        <f>ROUND(I760*H760,2)</f>
        <v>0</v>
      </c>
      <c r="BL760" s="19" t="s">
        <v>313</v>
      </c>
      <c r="BM760" s="153" t="s">
        <v>1650</v>
      </c>
    </row>
    <row r="761" spans="1:65" s="2" customFormat="1" ht="16.5" customHeight="1">
      <c r="A761" s="34"/>
      <c r="B761" s="140"/>
      <c r="C761" s="141" t="s">
        <v>1651</v>
      </c>
      <c r="D761" s="141" t="s">
        <v>147</v>
      </c>
      <c r="E761" s="142" t="s">
        <v>1652</v>
      </c>
      <c r="F761" s="143" t="s">
        <v>1653</v>
      </c>
      <c r="G761" s="144" t="s">
        <v>219</v>
      </c>
      <c r="H761" s="145">
        <v>29.9</v>
      </c>
      <c r="I761" s="146"/>
      <c r="J761" s="147">
        <f>ROUND(I761*H761,2)</f>
        <v>0</v>
      </c>
      <c r="K761" s="148"/>
      <c r="L761" s="35"/>
      <c r="M761" s="149" t="s">
        <v>3</v>
      </c>
      <c r="N761" s="150" t="s">
        <v>43</v>
      </c>
      <c r="O761" s="55"/>
      <c r="P761" s="151">
        <f>O761*H761</f>
        <v>0</v>
      </c>
      <c r="Q761" s="151">
        <v>0.0015</v>
      </c>
      <c r="R761" s="151">
        <f>Q761*H761</f>
        <v>0.04485</v>
      </c>
      <c r="S761" s="151">
        <v>0</v>
      </c>
      <c r="T761" s="152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53" t="s">
        <v>313</v>
      </c>
      <c r="AT761" s="153" t="s">
        <v>147</v>
      </c>
      <c r="AU761" s="153" t="s">
        <v>82</v>
      </c>
      <c r="AY761" s="19" t="s">
        <v>144</v>
      </c>
      <c r="BE761" s="154">
        <f>IF(N761="základní",J761,0)</f>
        <v>0</v>
      </c>
      <c r="BF761" s="154">
        <f>IF(N761="snížená",J761,0)</f>
        <v>0</v>
      </c>
      <c r="BG761" s="154">
        <f>IF(N761="zákl. přenesená",J761,0)</f>
        <v>0</v>
      </c>
      <c r="BH761" s="154">
        <f>IF(N761="sníž. přenesená",J761,0)</f>
        <v>0</v>
      </c>
      <c r="BI761" s="154">
        <f>IF(N761="nulová",J761,0)</f>
        <v>0</v>
      </c>
      <c r="BJ761" s="19" t="s">
        <v>80</v>
      </c>
      <c r="BK761" s="154">
        <f>ROUND(I761*H761,2)</f>
        <v>0</v>
      </c>
      <c r="BL761" s="19" t="s">
        <v>313</v>
      </c>
      <c r="BM761" s="153" t="s">
        <v>1654</v>
      </c>
    </row>
    <row r="762" spans="2:51" s="13" customFormat="1" ht="12">
      <c r="B762" s="160"/>
      <c r="D762" s="161" t="s">
        <v>221</v>
      </c>
      <c r="E762" s="162" t="s">
        <v>3</v>
      </c>
      <c r="F762" s="163" t="s">
        <v>1655</v>
      </c>
      <c r="H762" s="164">
        <v>29.9</v>
      </c>
      <c r="I762" s="165"/>
      <c r="L762" s="160"/>
      <c r="M762" s="166"/>
      <c r="N762" s="167"/>
      <c r="O762" s="167"/>
      <c r="P762" s="167"/>
      <c r="Q762" s="167"/>
      <c r="R762" s="167"/>
      <c r="S762" s="167"/>
      <c r="T762" s="168"/>
      <c r="AT762" s="162" t="s">
        <v>221</v>
      </c>
      <c r="AU762" s="162" t="s">
        <v>82</v>
      </c>
      <c r="AV762" s="13" t="s">
        <v>82</v>
      </c>
      <c r="AW762" s="13" t="s">
        <v>33</v>
      </c>
      <c r="AX762" s="13" t="s">
        <v>80</v>
      </c>
      <c r="AY762" s="162" t="s">
        <v>144</v>
      </c>
    </row>
    <row r="763" spans="1:65" s="2" customFormat="1" ht="16.5" customHeight="1">
      <c r="A763" s="34"/>
      <c r="B763" s="140"/>
      <c r="C763" s="141" t="s">
        <v>1656</v>
      </c>
      <c r="D763" s="141" t="s">
        <v>147</v>
      </c>
      <c r="E763" s="142" t="s">
        <v>1657</v>
      </c>
      <c r="F763" s="143" t="s">
        <v>1658</v>
      </c>
      <c r="G763" s="144" t="s">
        <v>219</v>
      </c>
      <c r="H763" s="145">
        <v>93.95</v>
      </c>
      <c r="I763" s="146"/>
      <c r="J763" s="147">
        <f>ROUND(I763*H763,2)</f>
        <v>0</v>
      </c>
      <c r="K763" s="148"/>
      <c r="L763" s="35"/>
      <c r="M763" s="149" t="s">
        <v>3</v>
      </c>
      <c r="N763" s="150" t="s">
        <v>43</v>
      </c>
      <c r="O763" s="55"/>
      <c r="P763" s="151">
        <f>O763*H763</f>
        <v>0</v>
      </c>
      <c r="Q763" s="151">
        <v>5E-05</v>
      </c>
      <c r="R763" s="151">
        <f>Q763*H763</f>
        <v>0.0046975</v>
      </c>
      <c r="S763" s="151">
        <v>0</v>
      </c>
      <c r="T763" s="152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53" t="s">
        <v>313</v>
      </c>
      <c r="AT763" s="153" t="s">
        <v>147</v>
      </c>
      <c r="AU763" s="153" t="s">
        <v>82</v>
      </c>
      <c r="AY763" s="19" t="s">
        <v>144</v>
      </c>
      <c r="BE763" s="154">
        <f>IF(N763="základní",J763,0)</f>
        <v>0</v>
      </c>
      <c r="BF763" s="154">
        <f>IF(N763="snížená",J763,0)</f>
        <v>0</v>
      </c>
      <c r="BG763" s="154">
        <f>IF(N763="zákl. přenesená",J763,0)</f>
        <v>0</v>
      </c>
      <c r="BH763" s="154">
        <f>IF(N763="sníž. přenesená",J763,0)</f>
        <v>0</v>
      </c>
      <c r="BI763" s="154">
        <f>IF(N763="nulová",J763,0)</f>
        <v>0</v>
      </c>
      <c r="BJ763" s="19" t="s">
        <v>80</v>
      </c>
      <c r="BK763" s="154">
        <f>ROUND(I763*H763,2)</f>
        <v>0</v>
      </c>
      <c r="BL763" s="19" t="s">
        <v>313</v>
      </c>
      <c r="BM763" s="153" t="s">
        <v>1659</v>
      </c>
    </row>
    <row r="764" spans="1:65" s="2" customFormat="1" ht="21.75" customHeight="1">
      <c r="A764" s="34"/>
      <c r="B764" s="140"/>
      <c r="C764" s="141" t="s">
        <v>1660</v>
      </c>
      <c r="D764" s="141" t="s">
        <v>147</v>
      </c>
      <c r="E764" s="142" t="s">
        <v>1661</v>
      </c>
      <c r="F764" s="143" t="s">
        <v>1662</v>
      </c>
      <c r="G764" s="144" t="s">
        <v>926</v>
      </c>
      <c r="H764" s="203"/>
      <c r="I764" s="146"/>
      <c r="J764" s="147">
        <f>ROUND(I764*H764,2)</f>
        <v>0</v>
      </c>
      <c r="K764" s="148"/>
      <c r="L764" s="35"/>
      <c r="M764" s="149" t="s">
        <v>3</v>
      </c>
      <c r="N764" s="150" t="s">
        <v>43</v>
      </c>
      <c r="O764" s="55"/>
      <c r="P764" s="151">
        <f>O764*H764</f>
        <v>0</v>
      </c>
      <c r="Q764" s="151">
        <v>0</v>
      </c>
      <c r="R764" s="151">
        <f>Q764*H764</f>
        <v>0</v>
      </c>
      <c r="S764" s="151">
        <v>0</v>
      </c>
      <c r="T764" s="152">
        <f>S764*H764</f>
        <v>0</v>
      </c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53" t="s">
        <v>313</v>
      </c>
      <c r="AT764" s="153" t="s">
        <v>147</v>
      </c>
      <c r="AU764" s="153" t="s">
        <v>82</v>
      </c>
      <c r="AY764" s="19" t="s">
        <v>144</v>
      </c>
      <c r="BE764" s="154">
        <f>IF(N764="základní",J764,0)</f>
        <v>0</v>
      </c>
      <c r="BF764" s="154">
        <f>IF(N764="snížená",J764,0)</f>
        <v>0</v>
      </c>
      <c r="BG764" s="154">
        <f>IF(N764="zákl. přenesená",J764,0)</f>
        <v>0</v>
      </c>
      <c r="BH764" s="154">
        <f>IF(N764="sníž. přenesená",J764,0)</f>
        <v>0</v>
      </c>
      <c r="BI764" s="154">
        <f>IF(N764="nulová",J764,0)</f>
        <v>0</v>
      </c>
      <c r="BJ764" s="19" t="s">
        <v>80</v>
      </c>
      <c r="BK764" s="154">
        <f>ROUND(I764*H764,2)</f>
        <v>0</v>
      </c>
      <c r="BL764" s="19" t="s">
        <v>313</v>
      </c>
      <c r="BM764" s="153" t="s">
        <v>1663</v>
      </c>
    </row>
    <row r="765" spans="2:63" s="12" customFormat="1" ht="22.9" customHeight="1">
      <c r="B765" s="127"/>
      <c r="D765" s="128" t="s">
        <v>71</v>
      </c>
      <c r="E765" s="138" t="s">
        <v>1664</v>
      </c>
      <c r="F765" s="138" t="s">
        <v>1665</v>
      </c>
      <c r="I765" s="130"/>
      <c r="J765" s="139">
        <f>BK765</f>
        <v>0</v>
      </c>
      <c r="L765" s="127"/>
      <c r="M765" s="132"/>
      <c r="N765" s="133"/>
      <c r="O765" s="133"/>
      <c r="P765" s="134">
        <f>SUM(P766:P781)</f>
        <v>0</v>
      </c>
      <c r="Q765" s="133"/>
      <c r="R765" s="134">
        <f>SUM(R766:R781)</f>
        <v>3.0512685</v>
      </c>
      <c r="S765" s="133"/>
      <c r="T765" s="135">
        <f>SUM(T766:T781)</f>
        <v>0</v>
      </c>
      <c r="AR765" s="128" t="s">
        <v>82</v>
      </c>
      <c r="AT765" s="136" t="s">
        <v>71</v>
      </c>
      <c r="AU765" s="136" t="s">
        <v>80</v>
      </c>
      <c r="AY765" s="128" t="s">
        <v>144</v>
      </c>
      <c r="BK765" s="137">
        <f>SUM(BK766:BK781)</f>
        <v>0</v>
      </c>
    </row>
    <row r="766" spans="1:65" s="2" customFormat="1" ht="21.75" customHeight="1">
      <c r="A766" s="34"/>
      <c r="B766" s="140"/>
      <c r="C766" s="141" t="s">
        <v>1666</v>
      </c>
      <c r="D766" s="141" t="s">
        <v>147</v>
      </c>
      <c r="E766" s="142" t="s">
        <v>1667</v>
      </c>
      <c r="F766" s="143" t="s">
        <v>1668</v>
      </c>
      <c r="G766" s="144" t="s">
        <v>219</v>
      </c>
      <c r="H766" s="145">
        <v>277.5</v>
      </c>
      <c r="I766" s="146"/>
      <c r="J766" s="147">
        <f>ROUND(I766*H766,2)</f>
        <v>0</v>
      </c>
      <c r="K766" s="148"/>
      <c r="L766" s="35"/>
      <c r="M766" s="149" t="s">
        <v>3</v>
      </c>
      <c r="N766" s="150" t="s">
        <v>43</v>
      </c>
      <c r="O766" s="55"/>
      <c r="P766" s="151">
        <f>O766*H766</f>
        <v>0</v>
      </c>
      <c r="Q766" s="151">
        <v>7E-05</v>
      </c>
      <c r="R766" s="151">
        <f>Q766*H766</f>
        <v>0.019424999999999998</v>
      </c>
      <c r="S766" s="151">
        <v>0</v>
      </c>
      <c r="T766" s="152">
        <f>S766*H766</f>
        <v>0</v>
      </c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R766" s="153" t="s">
        <v>313</v>
      </c>
      <c r="AT766" s="153" t="s">
        <v>147</v>
      </c>
      <c r="AU766" s="153" t="s">
        <v>82</v>
      </c>
      <c r="AY766" s="19" t="s">
        <v>144</v>
      </c>
      <c r="BE766" s="154">
        <f>IF(N766="základní",J766,0)</f>
        <v>0</v>
      </c>
      <c r="BF766" s="154">
        <f>IF(N766="snížená",J766,0)</f>
        <v>0</v>
      </c>
      <c r="BG766" s="154">
        <f>IF(N766="zákl. přenesená",J766,0)</f>
        <v>0</v>
      </c>
      <c r="BH766" s="154">
        <f>IF(N766="sníž. přenesená",J766,0)</f>
        <v>0</v>
      </c>
      <c r="BI766" s="154">
        <f>IF(N766="nulová",J766,0)</f>
        <v>0</v>
      </c>
      <c r="BJ766" s="19" t="s">
        <v>80</v>
      </c>
      <c r="BK766" s="154">
        <f>ROUND(I766*H766,2)</f>
        <v>0</v>
      </c>
      <c r="BL766" s="19" t="s">
        <v>313</v>
      </c>
      <c r="BM766" s="153" t="s">
        <v>1669</v>
      </c>
    </row>
    <row r="767" spans="2:51" s="13" customFormat="1" ht="12">
      <c r="B767" s="160"/>
      <c r="D767" s="161" t="s">
        <v>221</v>
      </c>
      <c r="E767" s="162" t="s">
        <v>3</v>
      </c>
      <c r="F767" s="163" t="s">
        <v>1670</v>
      </c>
      <c r="H767" s="164">
        <v>277.5</v>
      </c>
      <c r="I767" s="165"/>
      <c r="L767" s="160"/>
      <c r="M767" s="166"/>
      <c r="N767" s="167"/>
      <c r="O767" s="167"/>
      <c r="P767" s="167"/>
      <c r="Q767" s="167"/>
      <c r="R767" s="167"/>
      <c r="S767" s="167"/>
      <c r="T767" s="168"/>
      <c r="AT767" s="162" t="s">
        <v>221</v>
      </c>
      <c r="AU767" s="162" t="s">
        <v>82</v>
      </c>
      <c r="AV767" s="13" t="s">
        <v>82</v>
      </c>
      <c r="AW767" s="13" t="s">
        <v>33</v>
      </c>
      <c r="AX767" s="13" t="s">
        <v>80</v>
      </c>
      <c r="AY767" s="162" t="s">
        <v>144</v>
      </c>
    </row>
    <row r="768" spans="1:65" s="2" customFormat="1" ht="21.75" customHeight="1">
      <c r="A768" s="34"/>
      <c r="B768" s="140"/>
      <c r="C768" s="141" t="s">
        <v>1671</v>
      </c>
      <c r="D768" s="141" t="s">
        <v>147</v>
      </c>
      <c r="E768" s="142" t="s">
        <v>1672</v>
      </c>
      <c r="F768" s="143" t="s">
        <v>1673</v>
      </c>
      <c r="G768" s="144" t="s">
        <v>219</v>
      </c>
      <c r="H768" s="145">
        <v>277.5</v>
      </c>
      <c r="I768" s="146"/>
      <c r="J768" s="147">
        <f>ROUND(I768*H768,2)</f>
        <v>0</v>
      </c>
      <c r="K768" s="148"/>
      <c r="L768" s="35"/>
      <c r="M768" s="149" t="s">
        <v>3</v>
      </c>
      <c r="N768" s="150" t="s">
        <v>43</v>
      </c>
      <c r="O768" s="55"/>
      <c r="P768" s="151">
        <f>O768*H768</f>
        <v>0</v>
      </c>
      <c r="Q768" s="151">
        <v>0.00758</v>
      </c>
      <c r="R768" s="151">
        <f>Q768*H768</f>
        <v>2.10345</v>
      </c>
      <c r="S768" s="151">
        <v>0</v>
      </c>
      <c r="T768" s="152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153" t="s">
        <v>313</v>
      </c>
      <c r="AT768" s="153" t="s">
        <v>147</v>
      </c>
      <c r="AU768" s="153" t="s">
        <v>82</v>
      </c>
      <c r="AY768" s="19" t="s">
        <v>144</v>
      </c>
      <c r="BE768" s="154">
        <f>IF(N768="základní",J768,0)</f>
        <v>0</v>
      </c>
      <c r="BF768" s="154">
        <f>IF(N768="snížená",J768,0)</f>
        <v>0</v>
      </c>
      <c r="BG768" s="154">
        <f>IF(N768="zákl. přenesená",J768,0)</f>
        <v>0</v>
      </c>
      <c r="BH768" s="154">
        <f>IF(N768="sníž. přenesená",J768,0)</f>
        <v>0</v>
      </c>
      <c r="BI768" s="154">
        <f>IF(N768="nulová",J768,0)</f>
        <v>0</v>
      </c>
      <c r="BJ768" s="19" t="s">
        <v>80</v>
      </c>
      <c r="BK768" s="154">
        <f>ROUND(I768*H768,2)</f>
        <v>0</v>
      </c>
      <c r="BL768" s="19" t="s">
        <v>313</v>
      </c>
      <c r="BM768" s="153" t="s">
        <v>1674</v>
      </c>
    </row>
    <row r="769" spans="1:65" s="2" customFormat="1" ht="16.5" customHeight="1">
      <c r="A769" s="34"/>
      <c r="B769" s="140"/>
      <c r="C769" s="141" t="s">
        <v>1675</v>
      </c>
      <c r="D769" s="141" t="s">
        <v>147</v>
      </c>
      <c r="E769" s="142" t="s">
        <v>1676</v>
      </c>
      <c r="F769" s="143" t="s">
        <v>1677</v>
      </c>
      <c r="G769" s="144" t="s">
        <v>219</v>
      </c>
      <c r="H769" s="145">
        <v>277.5</v>
      </c>
      <c r="I769" s="146"/>
      <c r="J769" s="147">
        <f>ROUND(I769*H769,2)</f>
        <v>0</v>
      </c>
      <c r="K769" s="148"/>
      <c r="L769" s="35"/>
      <c r="M769" s="149" t="s">
        <v>3</v>
      </c>
      <c r="N769" s="150" t="s">
        <v>43</v>
      </c>
      <c r="O769" s="55"/>
      <c r="P769" s="151">
        <f>O769*H769</f>
        <v>0</v>
      </c>
      <c r="Q769" s="151">
        <v>0.0003</v>
      </c>
      <c r="R769" s="151">
        <f>Q769*H769</f>
        <v>0.08324999999999999</v>
      </c>
      <c r="S769" s="151">
        <v>0</v>
      </c>
      <c r="T769" s="152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53" t="s">
        <v>313</v>
      </c>
      <c r="AT769" s="153" t="s">
        <v>147</v>
      </c>
      <c r="AU769" s="153" t="s">
        <v>82</v>
      </c>
      <c r="AY769" s="19" t="s">
        <v>144</v>
      </c>
      <c r="BE769" s="154">
        <f>IF(N769="základní",J769,0)</f>
        <v>0</v>
      </c>
      <c r="BF769" s="154">
        <f>IF(N769="snížená",J769,0)</f>
        <v>0</v>
      </c>
      <c r="BG769" s="154">
        <f>IF(N769="zákl. přenesená",J769,0)</f>
        <v>0</v>
      </c>
      <c r="BH769" s="154">
        <f>IF(N769="sníž. přenesená",J769,0)</f>
        <v>0</v>
      </c>
      <c r="BI769" s="154">
        <f>IF(N769="nulová",J769,0)</f>
        <v>0</v>
      </c>
      <c r="BJ769" s="19" t="s">
        <v>80</v>
      </c>
      <c r="BK769" s="154">
        <f>ROUND(I769*H769,2)</f>
        <v>0</v>
      </c>
      <c r="BL769" s="19" t="s">
        <v>313</v>
      </c>
      <c r="BM769" s="153" t="s">
        <v>1678</v>
      </c>
    </row>
    <row r="770" spans="1:65" s="2" customFormat="1" ht="21.75" customHeight="1">
      <c r="A770" s="34"/>
      <c r="B770" s="140"/>
      <c r="C770" s="192" t="s">
        <v>1679</v>
      </c>
      <c r="D770" s="192" t="s">
        <v>280</v>
      </c>
      <c r="E770" s="193" t="s">
        <v>1680</v>
      </c>
      <c r="F770" s="194" t="s">
        <v>1681</v>
      </c>
      <c r="G770" s="195" t="s">
        <v>219</v>
      </c>
      <c r="H770" s="196">
        <v>305.25</v>
      </c>
      <c r="I770" s="197"/>
      <c r="J770" s="198">
        <f>ROUND(I770*H770,2)</f>
        <v>0</v>
      </c>
      <c r="K770" s="199"/>
      <c r="L770" s="200"/>
      <c r="M770" s="201" t="s">
        <v>3</v>
      </c>
      <c r="N770" s="202" t="s">
        <v>43</v>
      </c>
      <c r="O770" s="55"/>
      <c r="P770" s="151">
        <f>O770*H770</f>
        <v>0</v>
      </c>
      <c r="Q770" s="151">
        <v>0.00275</v>
      </c>
      <c r="R770" s="151">
        <f>Q770*H770</f>
        <v>0.8394375</v>
      </c>
      <c r="S770" s="151">
        <v>0</v>
      </c>
      <c r="T770" s="152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153" t="s">
        <v>412</v>
      </c>
      <c r="AT770" s="153" t="s">
        <v>280</v>
      </c>
      <c r="AU770" s="153" t="s">
        <v>82</v>
      </c>
      <c r="AY770" s="19" t="s">
        <v>144</v>
      </c>
      <c r="BE770" s="154">
        <f>IF(N770="základní",J770,0)</f>
        <v>0</v>
      </c>
      <c r="BF770" s="154">
        <f>IF(N770="snížená",J770,0)</f>
        <v>0</v>
      </c>
      <c r="BG770" s="154">
        <f>IF(N770="zákl. přenesená",J770,0)</f>
        <v>0</v>
      </c>
      <c r="BH770" s="154">
        <f>IF(N770="sníž. přenesená",J770,0)</f>
        <v>0</v>
      </c>
      <c r="BI770" s="154">
        <f>IF(N770="nulová",J770,0)</f>
        <v>0</v>
      </c>
      <c r="BJ770" s="19" t="s">
        <v>80</v>
      </c>
      <c r="BK770" s="154">
        <f>ROUND(I770*H770,2)</f>
        <v>0</v>
      </c>
      <c r="BL770" s="19" t="s">
        <v>313</v>
      </c>
      <c r="BM770" s="153" t="s">
        <v>1682</v>
      </c>
    </row>
    <row r="771" spans="2:51" s="13" customFormat="1" ht="12">
      <c r="B771" s="160"/>
      <c r="D771" s="161" t="s">
        <v>221</v>
      </c>
      <c r="F771" s="163" t="s">
        <v>1683</v>
      </c>
      <c r="H771" s="164">
        <v>305.25</v>
      </c>
      <c r="I771" s="165"/>
      <c r="L771" s="160"/>
      <c r="M771" s="166"/>
      <c r="N771" s="167"/>
      <c r="O771" s="167"/>
      <c r="P771" s="167"/>
      <c r="Q771" s="167"/>
      <c r="R771" s="167"/>
      <c r="S771" s="167"/>
      <c r="T771" s="168"/>
      <c r="AT771" s="162" t="s">
        <v>221</v>
      </c>
      <c r="AU771" s="162" t="s">
        <v>82</v>
      </c>
      <c r="AV771" s="13" t="s">
        <v>82</v>
      </c>
      <c r="AW771" s="13" t="s">
        <v>4</v>
      </c>
      <c r="AX771" s="13" t="s">
        <v>80</v>
      </c>
      <c r="AY771" s="162" t="s">
        <v>144</v>
      </c>
    </row>
    <row r="772" spans="1:65" s="2" customFormat="1" ht="16.5" customHeight="1">
      <c r="A772" s="34"/>
      <c r="B772" s="140"/>
      <c r="C772" s="141" t="s">
        <v>1684</v>
      </c>
      <c r="D772" s="141" t="s">
        <v>147</v>
      </c>
      <c r="E772" s="142" t="s">
        <v>1685</v>
      </c>
      <c r="F772" s="143" t="s">
        <v>1686</v>
      </c>
      <c r="G772" s="144" t="s">
        <v>409</v>
      </c>
      <c r="H772" s="145">
        <v>190.2</v>
      </c>
      <c r="I772" s="146"/>
      <c r="J772" s="147">
        <f>ROUND(I772*H772,2)</f>
        <v>0</v>
      </c>
      <c r="K772" s="148"/>
      <c r="L772" s="35"/>
      <c r="M772" s="149" t="s">
        <v>3</v>
      </c>
      <c r="N772" s="150" t="s">
        <v>43</v>
      </c>
      <c r="O772" s="55"/>
      <c r="P772" s="151">
        <f>O772*H772</f>
        <v>0</v>
      </c>
      <c r="Q772" s="151">
        <v>3E-05</v>
      </c>
      <c r="R772" s="151">
        <f>Q772*H772</f>
        <v>0.005706</v>
      </c>
      <c r="S772" s="151">
        <v>0</v>
      </c>
      <c r="T772" s="152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53" t="s">
        <v>313</v>
      </c>
      <c r="AT772" s="153" t="s">
        <v>147</v>
      </c>
      <c r="AU772" s="153" t="s">
        <v>82</v>
      </c>
      <c r="AY772" s="19" t="s">
        <v>144</v>
      </c>
      <c r="BE772" s="154">
        <f>IF(N772="základní",J772,0)</f>
        <v>0</v>
      </c>
      <c r="BF772" s="154">
        <f>IF(N772="snížená",J772,0)</f>
        <v>0</v>
      </c>
      <c r="BG772" s="154">
        <f>IF(N772="zákl. přenesená",J772,0)</f>
        <v>0</v>
      </c>
      <c r="BH772" s="154">
        <f>IF(N772="sníž. přenesená",J772,0)</f>
        <v>0</v>
      </c>
      <c r="BI772" s="154">
        <f>IF(N772="nulová",J772,0)</f>
        <v>0</v>
      </c>
      <c r="BJ772" s="19" t="s">
        <v>80</v>
      </c>
      <c r="BK772" s="154">
        <f>ROUND(I772*H772,2)</f>
        <v>0</v>
      </c>
      <c r="BL772" s="19" t="s">
        <v>313</v>
      </c>
      <c r="BM772" s="153" t="s">
        <v>1687</v>
      </c>
    </row>
    <row r="773" spans="2:51" s="13" customFormat="1" ht="12">
      <c r="B773" s="160"/>
      <c r="D773" s="161" t="s">
        <v>221</v>
      </c>
      <c r="E773" s="162" t="s">
        <v>3</v>
      </c>
      <c r="F773" s="163" t="s">
        <v>1688</v>
      </c>
      <c r="H773" s="164">
        <v>20.2</v>
      </c>
      <c r="I773" s="165"/>
      <c r="L773" s="160"/>
      <c r="M773" s="166"/>
      <c r="N773" s="167"/>
      <c r="O773" s="167"/>
      <c r="P773" s="167"/>
      <c r="Q773" s="167"/>
      <c r="R773" s="167"/>
      <c r="S773" s="167"/>
      <c r="T773" s="168"/>
      <c r="AT773" s="162" t="s">
        <v>221</v>
      </c>
      <c r="AU773" s="162" t="s">
        <v>82</v>
      </c>
      <c r="AV773" s="13" t="s">
        <v>82</v>
      </c>
      <c r="AW773" s="13" t="s">
        <v>33</v>
      </c>
      <c r="AX773" s="13" t="s">
        <v>72</v>
      </c>
      <c r="AY773" s="162" t="s">
        <v>144</v>
      </c>
    </row>
    <row r="774" spans="2:51" s="13" customFormat="1" ht="12">
      <c r="B774" s="160"/>
      <c r="D774" s="161" t="s">
        <v>221</v>
      </c>
      <c r="E774" s="162" t="s">
        <v>3</v>
      </c>
      <c r="F774" s="163" t="s">
        <v>1689</v>
      </c>
      <c r="H774" s="164">
        <v>56</v>
      </c>
      <c r="I774" s="165"/>
      <c r="L774" s="160"/>
      <c r="M774" s="166"/>
      <c r="N774" s="167"/>
      <c r="O774" s="167"/>
      <c r="P774" s="167"/>
      <c r="Q774" s="167"/>
      <c r="R774" s="167"/>
      <c r="S774" s="167"/>
      <c r="T774" s="168"/>
      <c r="AT774" s="162" t="s">
        <v>221</v>
      </c>
      <c r="AU774" s="162" t="s">
        <v>82</v>
      </c>
      <c r="AV774" s="13" t="s">
        <v>82</v>
      </c>
      <c r="AW774" s="13" t="s">
        <v>33</v>
      </c>
      <c r="AX774" s="13" t="s">
        <v>72</v>
      </c>
      <c r="AY774" s="162" t="s">
        <v>144</v>
      </c>
    </row>
    <row r="775" spans="2:51" s="13" customFormat="1" ht="12">
      <c r="B775" s="160"/>
      <c r="D775" s="161" t="s">
        <v>221</v>
      </c>
      <c r="E775" s="162" t="s">
        <v>3</v>
      </c>
      <c r="F775" s="163" t="s">
        <v>1690</v>
      </c>
      <c r="H775" s="164">
        <v>62.8</v>
      </c>
      <c r="I775" s="165"/>
      <c r="L775" s="160"/>
      <c r="M775" s="166"/>
      <c r="N775" s="167"/>
      <c r="O775" s="167"/>
      <c r="P775" s="167"/>
      <c r="Q775" s="167"/>
      <c r="R775" s="167"/>
      <c r="S775" s="167"/>
      <c r="T775" s="168"/>
      <c r="AT775" s="162" t="s">
        <v>221</v>
      </c>
      <c r="AU775" s="162" t="s">
        <v>82</v>
      </c>
      <c r="AV775" s="13" t="s">
        <v>82</v>
      </c>
      <c r="AW775" s="13" t="s">
        <v>33</v>
      </c>
      <c r="AX775" s="13" t="s">
        <v>72</v>
      </c>
      <c r="AY775" s="162" t="s">
        <v>144</v>
      </c>
    </row>
    <row r="776" spans="2:51" s="13" customFormat="1" ht="12">
      <c r="B776" s="160"/>
      <c r="D776" s="161" t="s">
        <v>221</v>
      </c>
      <c r="E776" s="162" t="s">
        <v>3</v>
      </c>
      <c r="F776" s="163" t="s">
        <v>1691</v>
      </c>
      <c r="H776" s="164">
        <v>51.2</v>
      </c>
      <c r="I776" s="165"/>
      <c r="L776" s="160"/>
      <c r="M776" s="166"/>
      <c r="N776" s="167"/>
      <c r="O776" s="167"/>
      <c r="P776" s="167"/>
      <c r="Q776" s="167"/>
      <c r="R776" s="167"/>
      <c r="S776" s="167"/>
      <c r="T776" s="168"/>
      <c r="AT776" s="162" t="s">
        <v>221</v>
      </c>
      <c r="AU776" s="162" t="s">
        <v>82</v>
      </c>
      <c r="AV776" s="13" t="s">
        <v>82</v>
      </c>
      <c r="AW776" s="13" t="s">
        <v>33</v>
      </c>
      <c r="AX776" s="13" t="s">
        <v>72</v>
      </c>
      <c r="AY776" s="162" t="s">
        <v>144</v>
      </c>
    </row>
    <row r="777" spans="2:51" s="14" customFormat="1" ht="12">
      <c r="B777" s="169"/>
      <c r="D777" s="161" t="s">
        <v>221</v>
      </c>
      <c r="E777" s="170" t="s">
        <v>3</v>
      </c>
      <c r="F777" s="171" t="s">
        <v>234</v>
      </c>
      <c r="H777" s="172">
        <v>190.2</v>
      </c>
      <c r="I777" s="173"/>
      <c r="L777" s="169"/>
      <c r="M777" s="174"/>
      <c r="N777" s="175"/>
      <c r="O777" s="175"/>
      <c r="P777" s="175"/>
      <c r="Q777" s="175"/>
      <c r="R777" s="175"/>
      <c r="S777" s="175"/>
      <c r="T777" s="176"/>
      <c r="AT777" s="170" t="s">
        <v>221</v>
      </c>
      <c r="AU777" s="170" t="s">
        <v>82</v>
      </c>
      <c r="AV777" s="14" t="s">
        <v>160</v>
      </c>
      <c r="AW777" s="14" t="s">
        <v>33</v>
      </c>
      <c r="AX777" s="14" t="s">
        <v>80</v>
      </c>
      <c r="AY777" s="170" t="s">
        <v>144</v>
      </c>
    </row>
    <row r="778" spans="1:65" s="2" customFormat="1" ht="16.5" customHeight="1">
      <c r="A778" s="34"/>
      <c r="B778" s="140"/>
      <c r="C778" s="192" t="s">
        <v>1692</v>
      </c>
      <c r="D778" s="192" t="s">
        <v>280</v>
      </c>
      <c r="E778" s="193" t="s">
        <v>1693</v>
      </c>
      <c r="F778" s="194" t="s">
        <v>1694</v>
      </c>
      <c r="G778" s="195" t="s">
        <v>409</v>
      </c>
      <c r="H778" s="196">
        <v>199.71</v>
      </c>
      <c r="I778" s="197"/>
      <c r="J778" s="198">
        <f>ROUND(I778*H778,2)</f>
        <v>0</v>
      </c>
      <c r="K778" s="199"/>
      <c r="L778" s="200"/>
      <c r="M778" s="201" t="s">
        <v>3</v>
      </c>
      <c r="N778" s="202" t="s">
        <v>43</v>
      </c>
      <c r="O778" s="55"/>
      <c r="P778" s="151">
        <f>O778*H778</f>
        <v>0</v>
      </c>
      <c r="Q778" s="151">
        <v>0</v>
      </c>
      <c r="R778" s="151">
        <f>Q778*H778</f>
        <v>0</v>
      </c>
      <c r="S778" s="151">
        <v>0</v>
      </c>
      <c r="T778" s="152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53" t="s">
        <v>412</v>
      </c>
      <c r="AT778" s="153" t="s">
        <v>280</v>
      </c>
      <c r="AU778" s="153" t="s">
        <v>82</v>
      </c>
      <c r="AY778" s="19" t="s">
        <v>144</v>
      </c>
      <c r="BE778" s="154">
        <f>IF(N778="základní",J778,0)</f>
        <v>0</v>
      </c>
      <c r="BF778" s="154">
        <f>IF(N778="snížená",J778,0)</f>
        <v>0</v>
      </c>
      <c r="BG778" s="154">
        <f>IF(N778="zákl. přenesená",J778,0)</f>
        <v>0</v>
      </c>
      <c r="BH778" s="154">
        <f>IF(N778="sníž. přenesená",J778,0)</f>
        <v>0</v>
      </c>
      <c r="BI778" s="154">
        <f>IF(N778="nulová",J778,0)</f>
        <v>0</v>
      </c>
      <c r="BJ778" s="19" t="s">
        <v>80</v>
      </c>
      <c r="BK778" s="154">
        <f>ROUND(I778*H778,2)</f>
        <v>0</v>
      </c>
      <c r="BL778" s="19" t="s">
        <v>313</v>
      </c>
      <c r="BM778" s="153" t="s">
        <v>1695</v>
      </c>
    </row>
    <row r="779" spans="2:51" s="13" customFormat="1" ht="12">
      <c r="B779" s="160"/>
      <c r="D779" s="161" t="s">
        <v>221</v>
      </c>
      <c r="F779" s="163" t="s">
        <v>1696</v>
      </c>
      <c r="H779" s="164">
        <v>199.71</v>
      </c>
      <c r="I779" s="165"/>
      <c r="L779" s="160"/>
      <c r="M779" s="166"/>
      <c r="N779" s="167"/>
      <c r="O779" s="167"/>
      <c r="P779" s="167"/>
      <c r="Q779" s="167"/>
      <c r="R779" s="167"/>
      <c r="S779" s="167"/>
      <c r="T779" s="168"/>
      <c r="AT779" s="162" t="s">
        <v>221</v>
      </c>
      <c r="AU779" s="162" t="s">
        <v>82</v>
      </c>
      <c r="AV779" s="13" t="s">
        <v>82</v>
      </c>
      <c r="AW779" s="13" t="s">
        <v>4</v>
      </c>
      <c r="AX779" s="13" t="s">
        <v>80</v>
      </c>
      <c r="AY779" s="162" t="s">
        <v>144</v>
      </c>
    </row>
    <row r="780" spans="1:65" s="2" customFormat="1" ht="16.5" customHeight="1">
      <c r="A780" s="34"/>
      <c r="B780" s="140"/>
      <c r="C780" s="141" t="s">
        <v>1697</v>
      </c>
      <c r="D780" s="141" t="s">
        <v>147</v>
      </c>
      <c r="E780" s="142" t="s">
        <v>1698</v>
      </c>
      <c r="F780" s="143" t="s">
        <v>1699</v>
      </c>
      <c r="G780" s="144" t="s">
        <v>219</v>
      </c>
      <c r="H780" s="145">
        <v>277.5</v>
      </c>
      <c r="I780" s="146"/>
      <c r="J780" s="147">
        <f>ROUND(I780*H780,2)</f>
        <v>0</v>
      </c>
      <c r="K780" s="148"/>
      <c r="L780" s="35"/>
      <c r="M780" s="149" t="s">
        <v>3</v>
      </c>
      <c r="N780" s="150" t="s">
        <v>43</v>
      </c>
      <c r="O780" s="55"/>
      <c r="P780" s="151">
        <f>O780*H780</f>
        <v>0</v>
      </c>
      <c r="Q780" s="151">
        <v>0</v>
      </c>
      <c r="R780" s="151">
        <f>Q780*H780</f>
        <v>0</v>
      </c>
      <c r="S780" s="151">
        <v>0</v>
      </c>
      <c r="T780" s="152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153" t="s">
        <v>313</v>
      </c>
      <c r="AT780" s="153" t="s">
        <v>147</v>
      </c>
      <c r="AU780" s="153" t="s">
        <v>82</v>
      </c>
      <c r="AY780" s="19" t="s">
        <v>144</v>
      </c>
      <c r="BE780" s="154">
        <f>IF(N780="základní",J780,0)</f>
        <v>0</v>
      </c>
      <c r="BF780" s="154">
        <f>IF(N780="snížená",J780,0)</f>
        <v>0</v>
      </c>
      <c r="BG780" s="154">
        <f>IF(N780="zákl. přenesená",J780,0)</f>
        <v>0</v>
      </c>
      <c r="BH780" s="154">
        <f>IF(N780="sníž. přenesená",J780,0)</f>
        <v>0</v>
      </c>
      <c r="BI780" s="154">
        <f>IF(N780="nulová",J780,0)</f>
        <v>0</v>
      </c>
      <c r="BJ780" s="19" t="s">
        <v>80</v>
      </c>
      <c r="BK780" s="154">
        <f>ROUND(I780*H780,2)</f>
        <v>0</v>
      </c>
      <c r="BL780" s="19" t="s">
        <v>313</v>
      </c>
      <c r="BM780" s="153" t="s">
        <v>1700</v>
      </c>
    </row>
    <row r="781" spans="1:65" s="2" customFormat="1" ht="21.75" customHeight="1">
      <c r="A781" s="34"/>
      <c r="B781" s="140"/>
      <c r="C781" s="141" t="s">
        <v>1701</v>
      </c>
      <c r="D781" s="141" t="s">
        <v>147</v>
      </c>
      <c r="E781" s="142" t="s">
        <v>1702</v>
      </c>
      <c r="F781" s="143" t="s">
        <v>1703</v>
      </c>
      <c r="G781" s="144" t="s">
        <v>926</v>
      </c>
      <c r="H781" s="203"/>
      <c r="I781" s="146"/>
      <c r="J781" s="147">
        <f>ROUND(I781*H781,2)</f>
        <v>0</v>
      </c>
      <c r="K781" s="148"/>
      <c r="L781" s="35"/>
      <c r="M781" s="149" t="s">
        <v>3</v>
      </c>
      <c r="N781" s="150" t="s">
        <v>43</v>
      </c>
      <c r="O781" s="55"/>
      <c r="P781" s="151">
        <f>O781*H781</f>
        <v>0</v>
      </c>
      <c r="Q781" s="151">
        <v>0</v>
      </c>
      <c r="R781" s="151">
        <f>Q781*H781</f>
        <v>0</v>
      </c>
      <c r="S781" s="151">
        <v>0</v>
      </c>
      <c r="T781" s="152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53" t="s">
        <v>313</v>
      </c>
      <c r="AT781" s="153" t="s">
        <v>147</v>
      </c>
      <c r="AU781" s="153" t="s">
        <v>82</v>
      </c>
      <c r="AY781" s="19" t="s">
        <v>144</v>
      </c>
      <c r="BE781" s="154">
        <f>IF(N781="základní",J781,0)</f>
        <v>0</v>
      </c>
      <c r="BF781" s="154">
        <f>IF(N781="snížená",J781,0)</f>
        <v>0</v>
      </c>
      <c r="BG781" s="154">
        <f>IF(N781="zákl. přenesená",J781,0)</f>
        <v>0</v>
      </c>
      <c r="BH781" s="154">
        <f>IF(N781="sníž. přenesená",J781,0)</f>
        <v>0</v>
      </c>
      <c r="BI781" s="154">
        <f>IF(N781="nulová",J781,0)</f>
        <v>0</v>
      </c>
      <c r="BJ781" s="19" t="s">
        <v>80</v>
      </c>
      <c r="BK781" s="154">
        <f>ROUND(I781*H781,2)</f>
        <v>0</v>
      </c>
      <c r="BL781" s="19" t="s">
        <v>313</v>
      </c>
      <c r="BM781" s="153" t="s">
        <v>1704</v>
      </c>
    </row>
    <row r="782" spans="2:63" s="12" customFormat="1" ht="22.9" customHeight="1">
      <c r="B782" s="127"/>
      <c r="D782" s="128" t="s">
        <v>71</v>
      </c>
      <c r="E782" s="138" t="s">
        <v>1705</v>
      </c>
      <c r="F782" s="138" t="s">
        <v>1706</v>
      </c>
      <c r="I782" s="130"/>
      <c r="J782" s="139">
        <f>BK782</f>
        <v>0</v>
      </c>
      <c r="L782" s="127"/>
      <c r="M782" s="132"/>
      <c r="N782" s="133"/>
      <c r="O782" s="133"/>
      <c r="P782" s="134">
        <f>SUM(P783:P825)</f>
        <v>0</v>
      </c>
      <c r="Q782" s="133"/>
      <c r="R782" s="134">
        <f>SUM(R783:R825)</f>
        <v>1.5786975000000003</v>
      </c>
      <c r="S782" s="133"/>
      <c r="T782" s="135">
        <f>SUM(T783:T825)</f>
        <v>0</v>
      </c>
      <c r="AR782" s="128" t="s">
        <v>82</v>
      </c>
      <c r="AT782" s="136" t="s">
        <v>71</v>
      </c>
      <c r="AU782" s="136" t="s">
        <v>80</v>
      </c>
      <c r="AY782" s="128" t="s">
        <v>144</v>
      </c>
      <c r="BK782" s="137">
        <f>SUM(BK783:BK825)</f>
        <v>0</v>
      </c>
    </row>
    <row r="783" spans="1:65" s="2" customFormat="1" ht="16.5" customHeight="1">
      <c r="A783" s="34"/>
      <c r="B783" s="140"/>
      <c r="C783" s="141" t="s">
        <v>1707</v>
      </c>
      <c r="D783" s="141" t="s">
        <v>147</v>
      </c>
      <c r="E783" s="142" t="s">
        <v>1708</v>
      </c>
      <c r="F783" s="143" t="s">
        <v>1709</v>
      </c>
      <c r="G783" s="144" t="s">
        <v>219</v>
      </c>
      <c r="H783" s="145">
        <v>7.045</v>
      </c>
      <c r="I783" s="146"/>
      <c r="J783" s="147">
        <f>ROUND(I783*H783,2)</f>
        <v>0</v>
      </c>
      <c r="K783" s="148"/>
      <c r="L783" s="35"/>
      <c r="M783" s="149" t="s">
        <v>3</v>
      </c>
      <c r="N783" s="150" t="s">
        <v>43</v>
      </c>
      <c r="O783" s="55"/>
      <c r="P783" s="151">
        <f>O783*H783</f>
        <v>0</v>
      </c>
      <c r="Q783" s="151">
        <v>0.0015</v>
      </c>
      <c r="R783" s="151">
        <f>Q783*H783</f>
        <v>0.0105675</v>
      </c>
      <c r="S783" s="151">
        <v>0</v>
      </c>
      <c r="T783" s="152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153" t="s">
        <v>313</v>
      </c>
      <c r="AT783" s="153" t="s">
        <v>147</v>
      </c>
      <c r="AU783" s="153" t="s">
        <v>82</v>
      </c>
      <c r="AY783" s="19" t="s">
        <v>144</v>
      </c>
      <c r="BE783" s="154">
        <f>IF(N783="základní",J783,0)</f>
        <v>0</v>
      </c>
      <c r="BF783" s="154">
        <f>IF(N783="snížená",J783,0)</f>
        <v>0</v>
      </c>
      <c r="BG783" s="154">
        <f>IF(N783="zákl. přenesená",J783,0)</f>
        <v>0</v>
      </c>
      <c r="BH783" s="154">
        <f>IF(N783="sníž. přenesená",J783,0)</f>
        <v>0</v>
      </c>
      <c r="BI783" s="154">
        <f>IF(N783="nulová",J783,0)</f>
        <v>0</v>
      </c>
      <c r="BJ783" s="19" t="s">
        <v>80</v>
      </c>
      <c r="BK783" s="154">
        <f>ROUND(I783*H783,2)</f>
        <v>0</v>
      </c>
      <c r="BL783" s="19" t="s">
        <v>313</v>
      </c>
      <c r="BM783" s="153" t="s">
        <v>1710</v>
      </c>
    </row>
    <row r="784" spans="2:51" s="13" customFormat="1" ht="12">
      <c r="B784" s="160"/>
      <c r="D784" s="161" t="s">
        <v>221</v>
      </c>
      <c r="E784" s="162" t="s">
        <v>3</v>
      </c>
      <c r="F784" s="163" t="s">
        <v>1711</v>
      </c>
      <c r="H784" s="164">
        <v>7.045</v>
      </c>
      <c r="I784" s="165"/>
      <c r="L784" s="160"/>
      <c r="M784" s="166"/>
      <c r="N784" s="167"/>
      <c r="O784" s="167"/>
      <c r="P784" s="167"/>
      <c r="Q784" s="167"/>
      <c r="R784" s="167"/>
      <c r="S784" s="167"/>
      <c r="T784" s="168"/>
      <c r="AT784" s="162" t="s">
        <v>221</v>
      </c>
      <c r="AU784" s="162" t="s">
        <v>82</v>
      </c>
      <c r="AV784" s="13" t="s">
        <v>82</v>
      </c>
      <c r="AW784" s="13" t="s">
        <v>33</v>
      </c>
      <c r="AX784" s="13" t="s">
        <v>80</v>
      </c>
      <c r="AY784" s="162" t="s">
        <v>144</v>
      </c>
    </row>
    <row r="785" spans="1:65" s="2" customFormat="1" ht="16.5" customHeight="1">
      <c r="A785" s="34"/>
      <c r="B785" s="140"/>
      <c r="C785" s="141" t="s">
        <v>1712</v>
      </c>
      <c r="D785" s="141" t="s">
        <v>147</v>
      </c>
      <c r="E785" s="142" t="s">
        <v>1713</v>
      </c>
      <c r="F785" s="143" t="s">
        <v>1714</v>
      </c>
      <c r="G785" s="144" t="s">
        <v>337</v>
      </c>
      <c r="H785" s="145">
        <v>49</v>
      </c>
      <c r="I785" s="146"/>
      <c r="J785" s="147">
        <f>ROUND(I785*H785,2)</f>
        <v>0</v>
      </c>
      <c r="K785" s="148"/>
      <c r="L785" s="35"/>
      <c r="M785" s="149" t="s">
        <v>3</v>
      </c>
      <c r="N785" s="150" t="s">
        <v>43</v>
      </c>
      <c r="O785" s="55"/>
      <c r="P785" s="151">
        <f>O785*H785</f>
        <v>0</v>
      </c>
      <c r="Q785" s="151">
        <v>0.00021</v>
      </c>
      <c r="R785" s="151">
        <f>Q785*H785</f>
        <v>0.01029</v>
      </c>
      <c r="S785" s="151">
        <v>0</v>
      </c>
      <c r="T785" s="152">
        <f>S785*H785</f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153" t="s">
        <v>313</v>
      </c>
      <c r="AT785" s="153" t="s">
        <v>147</v>
      </c>
      <c r="AU785" s="153" t="s">
        <v>82</v>
      </c>
      <c r="AY785" s="19" t="s">
        <v>144</v>
      </c>
      <c r="BE785" s="154">
        <f>IF(N785="základní",J785,0)</f>
        <v>0</v>
      </c>
      <c r="BF785" s="154">
        <f>IF(N785="snížená",J785,0)</f>
        <v>0</v>
      </c>
      <c r="BG785" s="154">
        <f>IF(N785="zákl. přenesená",J785,0)</f>
        <v>0</v>
      </c>
      <c r="BH785" s="154">
        <f>IF(N785="sníž. přenesená",J785,0)</f>
        <v>0</v>
      </c>
      <c r="BI785" s="154">
        <f>IF(N785="nulová",J785,0)</f>
        <v>0</v>
      </c>
      <c r="BJ785" s="19" t="s">
        <v>80</v>
      </c>
      <c r="BK785" s="154">
        <f>ROUND(I785*H785,2)</f>
        <v>0</v>
      </c>
      <c r="BL785" s="19" t="s">
        <v>313</v>
      </c>
      <c r="BM785" s="153" t="s">
        <v>1715</v>
      </c>
    </row>
    <row r="786" spans="2:51" s="13" customFormat="1" ht="12">
      <c r="B786" s="160"/>
      <c r="D786" s="161" t="s">
        <v>221</v>
      </c>
      <c r="E786" s="162" t="s">
        <v>3</v>
      </c>
      <c r="F786" s="163" t="s">
        <v>1716</v>
      </c>
      <c r="H786" s="164">
        <v>49</v>
      </c>
      <c r="I786" s="165"/>
      <c r="L786" s="160"/>
      <c r="M786" s="166"/>
      <c r="N786" s="167"/>
      <c r="O786" s="167"/>
      <c r="P786" s="167"/>
      <c r="Q786" s="167"/>
      <c r="R786" s="167"/>
      <c r="S786" s="167"/>
      <c r="T786" s="168"/>
      <c r="AT786" s="162" t="s">
        <v>221</v>
      </c>
      <c r="AU786" s="162" t="s">
        <v>82</v>
      </c>
      <c r="AV786" s="13" t="s">
        <v>82</v>
      </c>
      <c r="AW786" s="13" t="s">
        <v>33</v>
      </c>
      <c r="AX786" s="13" t="s">
        <v>80</v>
      </c>
      <c r="AY786" s="162" t="s">
        <v>144</v>
      </c>
    </row>
    <row r="787" spans="1:65" s="2" customFormat="1" ht="16.5" customHeight="1">
      <c r="A787" s="34"/>
      <c r="B787" s="140"/>
      <c r="C787" s="141" t="s">
        <v>1717</v>
      </c>
      <c r="D787" s="141" t="s">
        <v>147</v>
      </c>
      <c r="E787" s="142" t="s">
        <v>1718</v>
      </c>
      <c r="F787" s="143" t="s">
        <v>1719</v>
      </c>
      <c r="G787" s="144" t="s">
        <v>337</v>
      </c>
      <c r="H787" s="145">
        <v>1</v>
      </c>
      <c r="I787" s="146"/>
      <c r="J787" s="147">
        <f>ROUND(I787*H787,2)</f>
        <v>0</v>
      </c>
      <c r="K787" s="148"/>
      <c r="L787" s="35"/>
      <c r="M787" s="149" t="s">
        <v>3</v>
      </c>
      <c r="N787" s="150" t="s">
        <v>43</v>
      </c>
      <c r="O787" s="55"/>
      <c r="P787" s="151">
        <f>O787*H787</f>
        <v>0</v>
      </c>
      <c r="Q787" s="151">
        <v>0.0002</v>
      </c>
      <c r="R787" s="151">
        <f>Q787*H787</f>
        <v>0.0002</v>
      </c>
      <c r="S787" s="151">
        <v>0</v>
      </c>
      <c r="T787" s="152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53" t="s">
        <v>313</v>
      </c>
      <c r="AT787" s="153" t="s">
        <v>147</v>
      </c>
      <c r="AU787" s="153" t="s">
        <v>82</v>
      </c>
      <c r="AY787" s="19" t="s">
        <v>144</v>
      </c>
      <c r="BE787" s="154">
        <f>IF(N787="základní",J787,0)</f>
        <v>0</v>
      </c>
      <c r="BF787" s="154">
        <f>IF(N787="snížená",J787,0)</f>
        <v>0</v>
      </c>
      <c r="BG787" s="154">
        <f>IF(N787="zákl. přenesená",J787,0)</f>
        <v>0</v>
      </c>
      <c r="BH787" s="154">
        <f>IF(N787="sníž. přenesená",J787,0)</f>
        <v>0</v>
      </c>
      <c r="BI787" s="154">
        <f>IF(N787="nulová",J787,0)</f>
        <v>0</v>
      </c>
      <c r="BJ787" s="19" t="s">
        <v>80</v>
      </c>
      <c r="BK787" s="154">
        <f>ROUND(I787*H787,2)</f>
        <v>0</v>
      </c>
      <c r="BL787" s="19" t="s">
        <v>313</v>
      </c>
      <c r="BM787" s="153" t="s">
        <v>1720</v>
      </c>
    </row>
    <row r="788" spans="2:51" s="13" customFormat="1" ht="12">
      <c r="B788" s="160"/>
      <c r="D788" s="161" t="s">
        <v>221</v>
      </c>
      <c r="E788" s="162" t="s">
        <v>3</v>
      </c>
      <c r="F788" s="163" t="s">
        <v>80</v>
      </c>
      <c r="H788" s="164">
        <v>1</v>
      </c>
      <c r="I788" s="165"/>
      <c r="L788" s="160"/>
      <c r="M788" s="166"/>
      <c r="N788" s="167"/>
      <c r="O788" s="167"/>
      <c r="P788" s="167"/>
      <c r="Q788" s="167"/>
      <c r="R788" s="167"/>
      <c r="S788" s="167"/>
      <c r="T788" s="168"/>
      <c r="AT788" s="162" t="s">
        <v>221</v>
      </c>
      <c r="AU788" s="162" t="s">
        <v>82</v>
      </c>
      <c r="AV788" s="13" t="s">
        <v>82</v>
      </c>
      <c r="AW788" s="13" t="s">
        <v>33</v>
      </c>
      <c r="AX788" s="13" t="s">
        <v>80</v>
      </c>
      <c r="AY788" s="162" t="s">
        <v>144</v>
      </c>
    </row>
    <row r="789" spans="1:65" s="2" customFormat="1" ht="16.5" customHeight="1">
      <c r="A789" s="34"/>
      <c r="B789" s="140"/>
      <c r="C789" s="141" t="s">
        <v>1721</v>
      </c>
      <c r="D789" s="141" t="s">
        <v>147</v>
      </c>
      <c r="E789" s="142" t="s">
        <v>1722</v>
      </c>
      <c r="F789" s="143" t="s">
        <v>1723</v>
      </c>
      <c r="G789" s="144" t="s">
        <v>409</v>
      </c>
      <c r="H789" s="145">
        <v>70.45</v>
      </c>
      <c r="I789" s="146"/>
      <c r="J789" s="147">
        <f>ROUND(I789*H789,2)</f>
        <v>0</v>
      </c>
      <c r="K789" s="148"/>
      <c r="L789" s="35"/>
      <c r="M789" s="149" t="s">
        <v>3</v>
      </c>
      <c r="N789" s="150" t="s">
        <v>43</v>
      </c>
      <c r="O789" s="55"/>
      <c r="P789" s="151">
        <f>O789*H789</f>
        <v>0</v>
      </c>
      <c r="Q789" s="151">
        <v>0.00032</v>
      </c>
      <c r="R789" s="151">
        <f>Q789*H789</f>
        <v>0.022544</v>
      </c>
      <c r="S789" s="151">
        <v>0</v>
      </c>
      <c r="T789" s="152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53" t="s">
        <v>313</v>
      </c>
      <c r="AT789" s="153" t="s">
        <v>147</v>
      </c>
      <c r="AU789" s="153" t="s">
        <v>82</v>
      </c>
      <c r="AY789" s="19" t="s">
        <v>144</v>
      </c>
      <c r="BE789" s="154">
        <f>IF(N789="základní",J789,0)</f>
        <v>0</v>
      </c>
      <c r="BF789" s="154">
        <f>IF(N789="snížená",J789,0)</f>
        <v>0</v>
      </c>
      <c r="BG789" s="154">
        <f>IF(N789="zákl. přenesená",J789,0)</f>
        <v>0</v>
      </c>
      <c r="BH789" s="154">
        <f>IF(N789="sníž. přenesená",J789,0)</f>
        <v>0</v>
      </c>
      <c r="BI789" s="154">
        <f>IF(N789="nulová",J789,0)</f>
        <v>0</v>
      </c>
      <c r="BJ789" s="19" t="s">
        <v>80</v>
      </c>
      <c r="BK789" s="154">
        <f>ROUND(I789*H789,2)</f>
        <v>0</v>
      </c>
      <c r="BL789" s="19" t="s">
        <v>313</v>
      </c>
      <c r="BM789" s="153" t="s">
        <v>1724</v>
      </c>
    </row>
    <row r="790" spans="2:51" s="13" customFormat="1" ht="12">
      <c r="B790" s="160"/>
      <c r="D790" s="161" t="s">
        <v>221</v>
      </c>
      <c r="E790" s="162" t="s">
        <v>3</v>
      </c>
      <c r="F790" s="163" t="s">
        <v>1725</v>
      </c>
      <c r="H790" s="164">
        <v>5.6</v>
      </c>
      <c r="I790" s="165"/>
      <c r="L790" s="160"/>
      <c r="M790" s="166"/>
      <c r="N790" s="167"/>
      <c r="O790" s="167"/>
      <c r="P790" s="167"/>
      <c r="Q790" s="167"/>
      <c r="R790" s="167"/>
      <c r="S790" s="167"/>
      <c r="T790" s="168"/>
      <c r="AT790" s="162" t="s">
        <v>221</v>
      </c>
      <c r="AU790" s="162" t="s">
        <v>82</v>
      </c>
      <c r="AV790" s="13" t="s">
        <v>82</v>
      </c>
      <c r="AW790" s="13" t="s">
        <v>33</v>
      </c>
      <c r="AX790" s="13" t="s">
        <v>72</v>
      </c>
      <c r="AY790" s="162" t="s">
        <v>144</v>
      </c>
    </row>
    <row r="791" spans="2:51" s="13" customFormat="1" ht="12">
      <c r="B791" s="160"/>
      <c r="D791" s="161" t="s">
        <v>221</v>
      </c>
      <c r="E791" s="162" t="s">
        <v>3</v>
      </c>
      <c r="F791" s="163" t="s">
        <v>1726</v>
      </c>
      <c r="H791" s="164">
        <v>22.1</v>
      </c>
      <c r="I791" s="165"/>
      <c r="L791" s="160"/>
      <c r="M791" s="166"/>
      <c r="N791" s="167"/>
      <c r="O791" s="167"/>
      <c r="P791" s="167"/>
      <c r="Q791" s="167"/>
      <c r="R791" s="167"/>
      <c r="S791" s="167"/>
      <c r="T791" s="168"/>
      <c r="AT791" s="162" t="s">
        <v>221</v>
      </c>
      <c r="AU791" s="162" t="s">
        <v>82</v>
      </c>
      <c r="AV791" s="13" t="s">
        <v>82</v>
      </c>
      <c r="AW791" s="13" t="s">
        <v>33</v>
      </c>
      <c r="AX791" s="13" t="s">
        <v>72</v>
      </c>
      <c r="AY791" s="162" t="s">
        <v>144</v>
      </c>
    </row>
    <row r="792" spans="2:51" s="13" customFormat="1" ht="12">
      <c r="B792" s="160"/>
      <c r="D792" s="161" t="s">
        <v>221</v>
      </c>
      <c r="E792" s="162" t="s">
        <v>3</v>
      </c>
      <c r="F792" s="163" t="s">
        <v>1727</v>
      </c>
      <c r="H792" s="164">
        <v>5.6</v>
      </c>
      <c r="I792" s="165"/>
      <c r="L792" s="160"/>
      <c r="M792" s="166"/>
      <c r="N792" s="167"/>
      <c r="O792" s="167"/>
      <c r="P792" s="167"/>
      <c r="Q792" s="167"/>
      <c r="R792" s="167"/>
      <c r="S792" s="167"/>
      <c r="T792" s="168"/>
      <c r="AT792" s="162" t="s">
        <v>221</v>
      </c>
      <c r="AU792" s="162" t="s">
        <v>82</v>
      </c>
      <c r="AV792" s="13" t="s">
        <v>82</v>
      </c>
      <c r="AW792" s="13" t="s">
        <v>33</v>
      </c>
      <c r="AX792" s="13" t="s">
        <v>72</v>
      </c>
      <c r="AY792" s="162" t="s">
        <v>144</v>
      </c>
    </row>
    <row r="793" spans="2:51" s="13" customFormat="1" ht="12">
      <c r="B793" s="160"/>
      <c r="D793" s="161" t="s">
        <v>221</v>
      </c>
      <c r="E793" s="162" t="s">
        <v>3</v>
      </c>
      <c r="F793" s="163" t="s">
        <v>1728</v>
      </c>
      <c r="H793" s="164">
        <v>16</v>
      </c>
      <c r="I793" s="165"/>
      <c r="L793" s="160"/>
      <c r="M793" s="166"/>
      <c r="N793" s="167"/>
      <c r="O793" s="167"/>
      <c r="P793" s="167"/>
      <c r="Q793" s="167"/>
      <c r="R793" s="167"/>
      <c r="S793" s="167"/>
      <c r="T793" s="168"/>
      <c r="AT793" s="162" t="s">
        <v>221</v>
      </c>
      <c r="AU793" s="162" t="s">
        <v>82</v>
      </c>
      <c r="AV793" s="13" t="s">
        <v>82</v>
      </c>
      <c r="AW793" s="13" t="s">
        <v>33</v>
      </c>
      <c r="AX793" s="13" t="s">
        <v>72</v>
      </c>
      <c r="AY793" s="162" t="s">
        <v>144</v>
      </c>
    </row>
    <row r="794" spans="2:51" s="13" customFormat="1" ht="12">
      <c r="B794" s="160"/>
      <c r="D794" s="161" t="s">
        <v>221</v>
      </c>
      <c r="E794" s="162" t="s">
        <v>3</v>
      </c>
      <c r="F794" s="163" t="s">
        <v>1729</v>
      </c>
      <c r="H794" s="164">
        <v>7.05</v>
      </c>
      <c r="I794" s="165"/>
      <c r="L794" s="160"/>
      <c r="M794" s="166"/>
      <c r="N794" s="167"/>
      <c r="O794" s="167"/>
      <c r="P794" s="167"/>
      <c r="Q794" s="167"/>
      <c r="R794" s="167"/>
      <c r="S794" s="167"/>
      <c r="T794" s="168"/>
      <c r="AT794" s="162" t="s">
        <v>221</v>
      </c>
      <c r="AU794" s="162" t="s">
        <v>82</v>
      </c>
      <c r="AV794" s="13" t="s">
        <v>82</v>
      </c>
      <c r="AW794" s="13" t="s">
        <v>33</v>
      </c>
      <c r="AX794" s="13" t="s">
        <v>72</v>
      </c>
      <c r="AY794" s="162" t="s">
        <v>144</v>
      </c>
    </row>
    <row r="795" spans="2:51" s="13" customFormat="1" ht="12">
      <c r="B795" s="160"/>
      <c r="D795" s="161" t="s">
        <v>221</v>
      </c>
      <c r="E795" s="162" t="s">
        <v>3</v>
      </c>
      <c r="F795" s="163" t="s">
        <v>1730</v>
      </c>
      <c r="H795" s="164">
        <v>5.9</v>
      </c>
      <c r="I795" s="165"/>
      <c r="L795" s="160"/>
      <c r="M795" s="166"/>
      <c r="N795" s="167"/>
      <c r="O795" s="167"/>
      <c r="P795" s="167"/>
      <c r="Q795" s="167"/>
      <c r="R795" s="167"/>
      <c r="S795" s="167"/>
      <c r="T795" s="168"/>
      <c r="AT795" s="162" t="s">
        <v>221</v>
      </c>
      <c r="AU795" s="162" t="s">
        <v>82</v>
      </c>
      <c r="AV795" s="13" t="s">
        <v>82</v>
      </c>
      <c r="AW795" s="13" t="s">
        <v>33</v>
      </c>
      <c r="AX795" s="13" t="s">
        <v>72</v>
      </c>
      <c r="AY795" s="162" t="s">
        <v>144</v>
      </c>
    </row>
    <row r="796" spans="2:51" s="13" customFormat="1" ht="12">
      <c r="B796" s="160"/>
      <c r="D796" s="161" t="s">
        <v>221</v>
      </c>
      <c r="E796" s="162" t="s">
        <v>3</v>
      </c>
      <c r="F796" s="163" t="s">
        <v>1731</v>
      </c>
      <c r="H796" s="164">
        <v>8.2</v>
      </c>
      <c r="I796" s="165"/>
      <c r="L796" s="160"/>
      <c r="M796" s="166"/>
      <c r="N796" s="167"/>
      <c r="O796" s="167"/>
      <c r="P796" s="167"/>
      <c r="Q796" s="167"/>
      <c r="R796" s="167"/>
      <c r="S796" s="167"/>
      <c r="T796" s="168"/>
      <c r="AT796" s="162" t="s">
        <v>221</v>
      </c>
      <c r="AU796" s="162" t="s">
        <v>82</v>
      </c>
      <c r="AV796" s="13" t="s">
        <v>82</v>
      </c>
      <c r="AW796" s="13" t="s">
        <v>33</v>
      </c>
      <c r="AX796" s="13" t="s">
        <v>72</v>
      </c>
      <c r="AY796" s="162" t="s">
        <v>144</v>
      </c>
    </row>
    <row r="797" spans="2:51" s="14" customFormat="1" ht="12">
      <c r="B797" s="169"/>
      <c r="D797" s="161" t="s">
        <v>221</v>
      </c>
      <c r="E797" s="170" t="s">
        <v>3</v>
      </c>
      <c r="F797" s="171" t="s">
        <v>234</v>
      </c>
      <c r="H797" s="172">
        <v>70.45</v>
      </c>
      <c r="I797" s="173"/>
      <c r="L797" s="169"/>
      <c r="M797" s="174"/>
      <c r="N797" s="175"/>
      <c r="O797" s="175"/>
      <c r="P797" s="175"/>
      <c r="Q797" s="175"/>
      <c r="R797" s="175"/>
      <c r="S797" s="175"/>
      <c r="T797" s="176"/>
      <c r="AT797" s="170" t="s">
        <v>221</v>
      </c>
      <c r="AU797" s="170" t="s">
        <v>82</v>
      </c>
      <c r="AV797" s="14" t="s">
        <v>160</v>
      </c>
      <c r="AW797" s="14" t="s">
        <v>33</v>
      </c>
      <c r="AX797" s="14" t="s">
        <v>80</v>
      </c>
      <c r="AY797" s="170" t="s">
        <v>144</v>
      </c>
    </row>
    <row r="798" spans="1:65" s="2" customFormat="1" ht="21.75" customHeight="1">
      <c r="A798" s="34"/>
      <c r="B798" s="140"/>
      <c r="C798" s="141" t="s">
        <v>1732</v>
      </c>
      <c r="D798" s="141" t="s">
        <v>147</v>
      </c>
      <c r="E798" s="142" t="s">
        <v>1733</v>
      </c>
      <c r="F798" s="143" t="s">
        <v>1734</v>
      </c>
      <c r="G798" s="144" t="s">
        <v>219</v>
      </c>
      <c r="H798" s="145">
        <v>75.75</v>
      </c>
      <c r="I798" s="146"/>
      <c r="J798" s="147">
        <f>ROUND(I798*H798,2)</f>
        <v>0</v>
      </c>
      <c r="K798" s="148"/>
      <c r="L798" s="35"/>
      <c r="M798" s="149" t="s">
        <v>3</v>
      </c>
      <c r="N798" s="150" t="s">
        <v>43</v>
      </c>
      <c r="O798" s="55"/>
      <c r="P798" s="151">
        <f>O798*H798</f>
        <v>0</v>
      </c>
      <c r="Q798" s="151">
        <v>0.0052</v>
      </c>
      <c r="R798" s="151">
        <f>Q798*H798</f>
        <v>0.3939</v>
      </c>
      <c r="S798" s="151">
        <v>0</v>
      </c>
      <c r="T798" s="152">
        <f>S798*H798</f>
        <v>0</v>
      </c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R798" s="153" t="s">
        <v>313</v>
      </c>
      <c r="AT798" s="153" t="s">
        <v>147</v>
      </c>
      <c r="AU798" s="153" t="s">
        <v>82</v>
      </c>
      <c r="AY798" s="19" t="s">
        <v>144</v>
      </c>
      <c r="BE798" s="154">
        <f>IF(N798="základní",J798,0)</f>
        <v>0</v>
      </c>
      <c r="BF798" s="154">
        <f>IF(N798="snížená",J798,0)</f>
        <v>0</v>
      </c>
      <c r="BG798" s="154">
        <f>IF(N798="zákl. přenesená",J798,0)</f>
        <v>0</v>
      </c>
      <c r="BH798" s="154">
        <f>IF(N798="sníž. přenesená",J798,0)</f>
        <v>0</v>
      </c>
      <c r="BI798" s="154">
        <f>IF(N798="nulová",J798,0)</f>
        <v>0</v>
      </c>
      <c r="BJ798" s="19" t="s">
        <v>80</v>
      </c>
      <c r="BK798" s="154">
        <f>ROUND(I798*H798,2)</f>
        <v>0</v>
      </c>
      <c r="BL798" s="19" t="s">
        <v>313</v>
      </c>
      <c r="BM798" s="153" t="s">
        <v>1735</v>
      </c>
    </row>
    <row r="799" spans="2:51" s="13" customFormat="1" ht="12">
      <c r="B799" s="160"/>
      <c r="D799" s="161" t="s">
        <v>221</v>
      </c>
      <c r="E799" s="162" t="s">
        <v>3</v>
      </c>
      <c r="F799" s="163" t="s">
        <v>1736</v>
      </c>
      <c r="H799" s="164">
        <v>3</v>
      </c>
      <c r="I799" s="165"/>
      <c r="L799" s="160"/>
      <c r="M799" s="166"/>
      <c r="N799" s="167"/>
      <c r="O799" s="167"/>
      <c r="P799" s="167"/>
      <c r="Q799" s="167"/>
      <c r="R799" s="167"/>
      <c r="S799" s="167"/>
      <c r="T799" s="168"/>
      <c r="AT799" s="162" t="s">
        <v>221</v>
      </c>
      <c r="AU799" s="162" t="s">
        <v>82</v>
      </c>
      <c r="AV799" s="13" t="s">
        <v>82</v>
      </c>
      <c r="AW799" s="13" t="s">
        <v>33</v>
      </c>
      <c r="AX799" s="13" t="s">
        <v>72</v>
      </c>
      <c r="AY799" s="162" t="s">
        <v>144</v>
      </c>
    </row>
    <row r="800" spans="2:51" s="13" customFormat="1" ht="12">
      <c r="B800" s="160"/>
      <c r="D800" s="161" t="s">
        <v>221</v>
      </c>
      <c r="E800" s="162" t="s">
        <v>3</v>
      </c>
      <c r="F800" s="163" t="s">
        <v>1737</v>
      </c>
      <c r="H800" s="164">
        <v>4.2</v>
      </c>
      <c r="I800" s="165"/>
      <c r="L800" s="160"/>
      <c r="M800" s="166"/>
      <c r="N800" s="167"/>
      <c r="O800" s="167"/>
      <c r="P800" s="167"/>
      <c r="Q800" s="167"/>
      <c r="R800" s="167"/>
      <c r="S800" s="167"/>
      <c r="T800" s="168"/>
      <c r="AT800" s="162" t="s">
        <v>221</v>
      </c>
      <c r="AU800" s="162" t="s">
        <v>82</v>
      </c>
      <c r="AV800" s="13" t="s">
        <v>82</v>
      </c>
      <c r="AW800" s="13" t="s">
        <v>33</v>
      </c>
      <c r="AX800" s="13" t="s">
        <v>72</v>
      </c>
      <c r="AY800" s="162" t="s">
        <v>144</v>
      </c>
    </row>
    <row r="801" spans="2:51" s="13" customFormat="1" ht="12">
      <c r="B801" s="160"/>
      <c r="D801" s="161" t="s">
        <v>221</v>
      </c>
      <c r="E801" s="162" t="s">
        <v>3</v>
      </c>
      <c r="F801" s="163" t="s">
        <v>1738</v>
      </c>
      <c r="H801" s="164">
        <v>3.75</v>
      </c>
      <c r="I801" s="165"/>
      <c r="L801" s="160"/>
      <c r="M801" s="166"/>
      <c r="N801" s="167"/>
      <c r="O801" s="167"/>
      <c r="P801" s="167"/>
      <c r="Q801" s="167"/>
      <c r="R801" s="167"/>
      <c r="S801" s="167"/>
      <c r="T801" s="168"/>
      <c r="AT801" s="162" t="s">
        <v>221</v>
      </c>
      <c r="AU801" s="162" t="s">
        <v>82</v>
      </c>
      <c r="AV801" s="13" t="s">
        <v>82</v>
      </c>
      <c r="AW801" s="13" t="s">
        <v>33</v>
      </c>
      <c r="AX801" s="13" t="s">
        <v>72</v>
      </c>
      <c r="AY801" s="162" t="s">
        <v>144</v>
      </c>
    </row>
    <row r="802" spans="2:51" s="13" customFormat="1" ht="12">
      <c r="B802" s="160"/>
      <c r="D802" s="161" t="s">
        <v>221</v>
      </c>
      <c r="E802" s="162" t="s">
        <v>3</v>
      </c>
      <c r="F802" s="163" t="s">
        <v>1739</v>
      </c>
      <c r="H802" s="164">
        <v>16.05</v>
      </c>
      <c r="I802" s="165"/>
      <c r="L802" s="160"/>
      <c r="M802" s="166"/>
      <c r="N802" s="167"/>
      <c r="O802" s="167"/>
      <c r="P802" s="167"/>
      <c r="Q802" s="167"/>
      <c r="R802" s="167"/>
      <c r="S802" s="167"/>
      <c r="T802" s="168"/>
      <c r="AT802" s="162" t="s">
        <v>221</v>
      </c>
      <c r="AU802" s="162" t="s">
        <v>82</v>
      </c>
      <c r="AV802" s="13" t="s">
        <v>82</v>
      </c>
      <c r="AW802" s="13" t="s">
        <v>33</v>
      </c>
      <c r="AX802" s="13" t="s">
        <v>72</v>
      </c>
      <c r="AY802" s="162" t="s">
        <v>144</v>
      </c>
    </row>
    <row r="803" spans="2:51" s="13" customFormat="1" ht="12">
      <c r="B803" s="160"/>
      <c r="D803" s="161" t="s">
        <v>221</v>
      </c>
      <c r="E803" s="162" t="s">
        <v>3</v>
      </c>
      <c r="F803" s="163" t="s">
        <v>1740</v>
      </c>
      <c r="H803" s="164">
        <v>3.75</v>
      </c>
      <c r="I803" s="165"/>
      <c r="L803" s="160"/>
      <c r="M803" s="166"/>
      <c r="N803" s="167"/>
      <c r="O803" s="167"/>
      <c r="P803" s="167"/>
      <c r="Q803" s="167"/>
      <c r="R803" s="167"/>
      <c r="S803" s="167"/>
      <c r="T803" s="168"/>
      <c r="AT803" s="162" t="s">
        <v>221</v>
      </c>
      <c r="AU803" s="162" t="s">
        <v>82</v>
      </c>
      <c r="AV803" s="13" t="s">
        <v>82</v>
      </c>
      <c r="AW803" s="13" t="s">
        <v>33</v>
      </c>
      <c r="AX803" s="13" t="s">
        <v>72</v>
      </c>
      <c r="AY803" s="162" t="s">
        <v>144</v>
      </c>
    </row>
    <row r="804" spans="2:51" s="13" customFormat="1" ht="12">
      <c r="B804" s="160"/>
      <c r="D804" s="161" t="s">
        <v>221</v>
      </c>
      <c r="E804" s="162" t="s">
        <v>3</v>
      </c>
      <c r="F804" s="163" t="s">
        <v>1741</v>
      </c>
      <c r="H804" s="164">
        <v>13.95</v>
      </c>
      <c r="I804" s="165"/>
      <c r="L804" s="160"/>
      <c r="M804" s="166"/>
      <c r="N804" s="167"/>
      <c r="O804" s="167"/>
      <c r="P804" s="167"/>
      <c r="Q804" s="167"/>
      <c r="R804" s="167"/>
      <c r="S804" s="167"/>
      <c r="T804" s="168"/>
      <c r="AT804" s="162" t="s">
        <v>221</v>
      </c>
      <c r="AU804" s="162" t="s">
        <v>82</v>
      </c>
      <c r="AV804" s="13" t="s">
        <v>82</v>
      </c>
      <c r="AW804" s="13" t="s">
        <v>33</v>
      </c>
      <c r="AX804" s="13" t="s">
        <v>72</v>
      </c>
      <c r="AY804" s="162" t="s">
        <v>144</v>
      </c>
    </row>
    <row r="805" spans="2:51" s="13" customFormat="1" ht="12">
      <c r="B805" s="160"/>
      <c r="D805" s="161" t="s">
        <v>221</v>
      </c>
      <c r="E805" s="162" t="s">
        <v>3</v>
      </c>
      <c r="F805" s="163" t="s">
        <v>1742</v>
      </c>
      <c r="H805" s="164">
        <v>10.56</v>
      </c>
      <c r="I805" s="165"/>
      <c r="L805" s="160"/>
      <c r="M805" s="166"/>
      <c r="N805" s="167"/>
      <c r="O805" s="167"/>
      <c r="P805" s="167"/>
      <c r="Q805" s="167"/>
      <c r="R805" s="167"/>
      <c r="S805" s="167"/>
      <c r="T805" s="168"/>
      <c r="AT805" s="162" t="s">
        <v>221</v>
      </c>
      <c r="AU805" s="162" t="s">
        <v>82</v>
      </c>
      <c r="AV805" s="13" t="s">
        <v>82</v>
      </c>
      <c r="AW805" s="13" t="s">
        <v>33</v>
      </c>
      <c r="AX805" s="13" t="s">
        <v>72</v>
      </c>
      <c r="AY805" s="162" t="s">
        <v>144</v>
      </c>
    </row>
    <row r="806" spans="2:51" s="13" customFormat="1" ht="12">
      <c r="B806" s="160"/>
      <c r="D806" s="161" t="s">
        <v>221</v>
      </c>
      <c r="E806" s="162" t="s">
        <v>3</v>
      </c>
      <c r="F806" s="163" t="s">
        <v>1743</v>
      </c>
      <c r="H806" s="164">
        <v>8.85</v>
      </c>
      <c r="I806" s="165"/>
      <c r="L806" s="160"/>
      <c r="M806" s="166"/>
      <c r="N806" s="167"/>
      <c r="O806" s="167"/>
      <c r="P806" s="167"/>
      <c r="Q806" s="167"/>
      <c r="R806" s="167"/>
      <c r="S806" s="167"/>
      <c r="T806" s="168"/>
      <c r="AT806" s="162" t="s">
        <v>221</v>
      </c>
      <c r="AU806" s="162" t="s">
        <v>82</v>
      </c>
      <c r="AV806" s="13" t="s">
        <v>82</v>
      </c>
      <c r="AW806" s="13" t="s">
        <v>33</v>
      </c>
      <c r="AX806" s="13" t="s">
        <v>72</v>
      </c>
      <c r="AY806" s="162" t="s">
        <v>144</v>
      </c>
    </row>
    <row r="807" spans="2:51" s="13" customFormat="1" ht="12">
      <c r="B807" s="160"/>
      <c r="D807" s="161" t="s">
        <v>221</v>
      </c>
      <c r="E807" s="162" t="s">
        <v>3</v>
      </c>
      <c r="F807" s="163" t="s">
        <v>1744</v>
      </c>
      <c r="H807" s="164">
        <v>10.695</v>
      </c>
      <c r="I807" s="165"/>
      <c r="L807" s="160"/>
      <c r="M807" s="166"/>
      <c r="N807" s="167"/>
      <c r="O807" s="167"/>
      <c r="P807" s="167"/>
      <c r="Q807" s="167"/>
      <c r="R807" s="167"/>
      <c r="S807" s="167"/>
      <c r="T807" s="168"/>
      <c r="AT807" s="162" t="s">
        <v>221</v>
      </c>
      <c r="AU807" s="162" t="s">
        <v>82</v>
      </c>
      <c r="AV807" s="13" t="s">
        <v>82</v>
      </c>
      <c r="AW807" s="13" t="s">
        <v>33</v>
      </c>
      <c r="AX807" s="13" t="s">
        <v>72</v>
      </c>
      <c r="AY807" s="162" t="s">
        <v>144</v>
      </c>
    </row>
    <row r="808" spans="2:51" s="13" customFormat="1" ht="12">
      <c r="B808" s="160"/>
      <c r="D808" s="161" t="s">
        <v>221</v>
      </c>
      <c r="E808" s="162" t="s">
        <v>3</v>
      </c>
      <c r="F808" s="163" t="s">
        <v>1745</v>
      </c>
      <c r="H808" s="164">
        <v>0.945</v>
      </c>
      <c r="I808" s="165"/>
      <c r="L808" s="160"/>
      <c r="M808" s="166"/>
      <c r="N808" s="167"/>
      <c r="O808" s="167"/>
      <c r="P808" s="167"/>
      <c r="Q808" s="167"/>
      <c r="R808" s="167"/>
      <c r="S808" s="167"/>
      <c r="T808" s="168"/>
      <c r="AT808" s="162" t="s">
        <v>221</v>
      </c>
      <c r="AU808" s="162" t="s">
        <v>82</v>
      </c>
      <c r="AV808" s="13" t="s">
        <v>82</v>
      </c>
      <c r="AW808" s="13" t="s">
        <v>33</v>
      </c>
      <c r="AX808" s="13" t="s">
        <v>72</v>
      </c>
      <c r="AY808" s="162" t="s">
        <v>144</v>
      </c>
    </row>
    <row r="809" spans="2:51" s="14" customFormat="1" ht="12">
      <c r="B809" s="169"/>
      <c r="D809" s="161" t="s">
        <v>221</v>
      </c>
      <c r="E809" s="170" t="s">
        <v>3</v>
      </c>
      <c r="F809" s="171" t="s">
        <v>234</v>
      </c>
      <c r="H809" s="172">
        <v>75.75</v>
      </c>
      <c r="I809" s="173"/>
      <c r="L809" s="169"/>
      <c r="M809" s="174"/>
      <c r="N809" s="175"/>
      <c r="O809" s="175"/>
      <c r="P809" s="175"/>
      <c r="Q809" s="175"/>
      <c r="R809" s="175"/>
      <c r="S809" s="175"/>
      <c r="T809" s="176"/>
      <c r="AT809" s="170" t="s">
        <v>221</v>
      </c>
      <c r="AU809" s="170" t="s">
        <v>82</v>
      </c>
      <c r="AV809" s="14" t="s">
        <v>160</v>
      </c>
      <c r="AW809" s="14" t="s">
        <v>33</v>
      </c>
      <c r="AX809" s="14" t="s">
        <v>80</v>
      </c>
      <c r="AY809" s="170" t="s">
        <v>144</v>
      </c>
    </row>
    <row r="810" spans="1:65" s="2" customFormat="1" ht="16.5" customHeight="1">
      <c r="A810" s="34"/>
      <c r="B810" s="140"/>
      <c r="C810" s="192" t="s">
        <v>1746</v>
      </c>
      <c r="D810" s="192" t="s">
        <v>280</v>
      </c>
      <c r="E810" s="193" t="s">
        <v>1747</v>
      </c>
      <c r="F810" s="194" t="s">
        <v>1748</v>
      </c>
      <c r="G810" s="195" t="s">
        <v>219</v>
      </c>
      <c r="H810" s="196">
        <v>83.325</v>
      </c>
      <c r="I810" s="197"/>
      <c r="J810" s="198">
        <f>ROUND(I810*H810,2)</f>
        <v>0</v>
      </c>
      <c r="K810" s="199"/>
      <c r="L810" s="200"/>
      <c r="M810" s="201" t="s">
        <v>3</v>
      </c>
      <c r="N810" s="202" t="s">
        <v>43</v>
      </c>
      <c r="O810" s="55"/>
      <c r="P810" s="151">
        <f>O810*H810</f>
        <v>0</v>
      </c>
      <c r="Q810" s="151">
        <v>0.0126</v>
      </c>
      <c r="R810" s="151">
        <f>Q810*H810</f>
        <v>1.049895</v>
      </c>
      <c r="S810" s="151">
        <v>0</v>
      </c>
      <c r="T810" s="152">
        <f>S810*H810</f>
        <v>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153" t="s">
        <v>412</v>
      </c>
      <c r="AT810" s="153" t="s">
        <v>280</v>
      </c>
      <c r="AU810" s="153" t="s">
        <v>82</v>
      </c>
      <c r="AY810" s="19" t="s">
        <v>144</v>
      </c>
      <c r="BE810" s="154">
        <f>IF(N810="základní",J810,0)</f>
        <v>0</v>
      </c>
      <c r="BF810" s="154">
        <f>IF(N810="snížená",J810,0)</f>
        <v>0</v>
      </c>
      <c r="BG810" s="154">
        <f>IF(N810="zákl. přenesená",J810,0)</f>
        <v>0</v>
      </c>
      <c r="BH810" s="154">
        <f>IF(N810="sníž. přenesená",J810,0)</f>
        <v>0</v>
      </c>
      <c r="BI810" s="154">
        <f>IF(N810="nulová",J810,0)</f>
        <v>0</v>
      </c>
      <c r="BJ810" s="19" t="s">
        <v>80</v>
      </c>
      <c r="BK810" s="154">
        <f>ROUND(I810*H810,2)</f>
        <v>0</v>
      </c>
      <c r="BL810" s="19" t="s">
        <v>313</v>
      </c>
      <c r="BM810" s="153" t="s">
        <v>1749</v>
      </c>
    </row>
    <row r="811" spans="2:51" s="13" customFormat="1" ht="12">
      <c r="B811" s="160"/>
      <c r="D811" s="161" t="s">
        <v>221</v>
      </c>
      <c r="F811" s="163" t="s">
        <v>1750</v>
      </c>
      <c r="H811" s="164">
        <v>83.325</v>
      </c>
      <c r="I811" s="165"/>
      <c r="L811" s="160"/>
      <c r="M811" s="166"/>
      <c r="N811" s="167"/>
      <c r="O811" s="167"/>
      <c r="P811" s="167"/>
      <c r="Q811" s="167"/>
      <c r="R811" s="167"/>
      <c r="S811" s="167"/>
      <c r="T811" s="168"/>
      <c r="AT811" s="162" t="s">
        <v>221</v>
      </c>
      <c r="AU811" s="162" t="s">
        <v>82</v>
      </c>
      <c r="AV811" s="13" t="s">
        <v>82</v>
      </c>
      <c r="AW811" s="13" t="s">
        <v>4</v>
      </c>
      <c r="AX811" s="13" t="s">
        <v>80</v>
      </c>
      <c r="AY811" s="162" t="s">
        <v>144</v>
      </c>
    </row>
    <row r="812" spans="1:65" s="2" customFormat="1" ht="21.75" customHeight="1">
      <c r="A812" s="34"/>
      <c r="B812" s="140"/>
      <c r="C812" s="141" t="s">
        <v>1751</v>
      </c>
      <c r="D812" s="141" t="s">
        <v>147</v>
      </c>
      <c r="E812" s="142" t="s">
        <v>1752</v>
      </c>
      <c r="F812" s="143" t="s">
        <v>1753</v>
      </c>
      <c r="G812" s="144" t="s">
        <v>219</v>
      </c>
      <c r="H812" s="145">
        <v>75.75</v>
      </c>
      <c r="I812" s="146"/>
      <c r="J812" s="147">
        <f>ROUND(I812*H812,2)</f>
        <v>0</v>
      </c>
      <c r="K812" s="148"/>
      <c r="L812" s="35"/>
      <c r="M812" s="149" t="s">
        <v>3</v>
      </c>
      <c r="N812" s="150" t="s">
        <v>43</v>
      </c>
      <c r="O812" s="55"/>
      <c r="P812" s="151">
        <f>O812*H812</f>
        <v>0</v>
      </c>
      <c r="Q812" s="151">
        <v>0</v>
      </c>
      <c r="R812" s="151">
        <f>Q812*H812</f>
        <v>0</v>
      </c>
      <c r="S812" s="151">
        <v>0</v>
      </c>
      <c r="T812" s="152">
        <f>S812*H812</f>
        <v>0</v>
      </c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R812" s="153" t="s">
        <v>313</v>
      </c>
      <c r="AT812" s="153" t="s">
        <v>147</v>
      </c>
      <c r="AU812" s="153" t="s">
        <v>82</v>
      </c>
      <c r="AY812" s="19" t="s">
        <v>144</v>
      </c>
      <c r="BE812" s="154">
        <f>IF(N812="základní",J812,0)</f>
        <v>0</v>
      </c>
      <c r="BF812" s="154">
        <f>IF(N812="snížená",J812,0)</f>
        <v>0</v>
      </c>
      <c r="BG812" s="154">
        <f>IF(N812="zákl. přenesená",J812,0)</f>
        <v>0</v>
      </c>
      <c r="BH812" s="154">
        <f>IF(N812="sníž. přenesená",J812,0)</f>
        <v>0</v>
      </c>
      <c r="BI812" s="154">
        <f>IF(N812="nulová",J812,0)</f>
        <v>0</v>
      </c>
      <c r="BJ812" s="19" t="s">
        <v>80</v>
      </c>
      <c r="BK812" s="154">
        <f>ROUND(I812*H812,2)</f>
        <v>0</v>
      </c>
      <c r="BL812" s="19" t="s">
        <v>313</v>
      </c>
      <c r="BM812" s="153" t="s">
        <v>1754</v>
      </c>
    </row>
    <row r="813" spans="1:65" s="2" customFormat="1" ht="16.5" customHeight="1">
      <c r="A813" s="34"/>
      <c r="B813" s="140"/>
      <c r="C813" s="141" t="s">
        <v>1755</v>
      </c>
      <c r="D813" s="141" t="s">
        <v>147</v>
      </c>
      <c r="E813" s="142" t="s">
        <v>1756</v>
      </c>
      <c r="F813" s="143" t="s">
        <v>1757</v>
      </c>
      <c r="G813" s="144" t="s">
        <v>409</v>
      </c>
      <c r="H813" s="145">
        <v>58.5</v>
      </c>
      <c r="I813" s="146"/>
      <c r="J813" s="147">
        <f>ROUND(I813*H813,2)</f>
        <v>0</v>
      </c>
      <c r="K813" s="148"/>
      <c r="L813" s="35"/>
      <c r="M813" s="149" t="s">
        <v>3</v>
      </c>
      <c r="N813" s="150" t="s">
        <v>43</v>
      </c>
      <c r="O813" s="55"/>
      <c r="P813" s="151">
        <f>O813*H813</f>
        <v>0</v>
      </c>
      <c r="Q813" s="151">
        <v>0.00055</v>
      </c>
      <c r="R813" s="151">
        <f>Q813*H813</f>
        <v>0.032175</v>
      </c>
      <c r="S813" s="151">
        <v>0</v>
      </c>
      <c r="T813" s="152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53" t="s">
        <v>313</v>
      </c>
      <c r="AT813" s="153" t="s">
        <v>147</v>
      </c>
      <c r="AU813" s="153" t="s">
        <v>82</v>
      </c>
      <c r="AY813" s="19" t="s">
        <v>144</v>
      </c>
      <c r="BE813" s="154">
        <f>IF(N813="základní",J813,0)</f>
        <v>0</v>
      </c>
      <c r="BF813" s="154">
        <f>IF(N813="snížená",J813,0)</f>
        <v>0</v>
      </c>
      <c r="BG813" s="154">
        <f>IF(N813="zákl. přenesená",J813,0)</f>
        <v>0</v>
      </c>
      <c r="BH813" s="154">
        <f>IF(N813="sníž. přenesená",J813,0)</f>
        <v>0</v>
      </c>
      <c r="BI813" s="154">
        <f>IF(N813="nulová",J813,0)</f>
        <v>0</v>
      </c>
      <c r="BJ813" s="19" t="s">
        <v>80</v>
      </c>
      <c r="BK813" s="154">
        <f>ROUND(I813*H813,2)</f>
        <v>0</v>
      </c>
      <c r="BL813" s="19" t="s">
        <v>313</v>
      </c>
      <c r="BM813" s="153" t="s">
        <v>1758</v>
      </c>
    </row>
    <row r="814" spans="2:51" s="13" customFormat="1" ht="12">
      <c r="B814" s="160"/>
      <c r="D814" s="161" t="s">
        <v>221</v>
      </c>
      <c r="E814" s="162" t="s">
        <v>3</v>
      </c>
      <c r="F814" s="163" t="s">
        <v>1759</v>
      </c>
      <c r="H814" s="164">
        <v>58.5</v>
      </c>
      <c r="I814" s="165"/>
      <c r="L814" s="160"/>
      <c r="M814" s="166"/>
      <c r="N814" s="167"/>
      <c r="O814" s="167"/>
      <c r="P814" s="167"/>
      <c r="Q814" s="167"/>
      <c r="R814" s="167"/>
      <c r="S814" s="167"/>
      <c r="T814" s="168"/>
      <c r="AT814" s="162" t="s">
        <v>221</v>
      </c>
      <c r="AU814" s="162" t="s">
        <v>82</v>
      </c>
      <c r="AV814" s="13" t="s">
        <v>82</v>
      </c>
      <c r="AW814" s="13" t="s">
        <v>33</v>
      </c>
      <c r="AX814" s="13" t="s">
        <v>80</v>
      </c>
      <c r="AY814" s="162" t="s">
        <v>144</v>
      </c>
    </row>
    <row r="815" spans="1:65" s="2" customFormat="1" ht="16.5" customHeight="1">
      <c r="A815" s="34"/>
      <c r="B815" s="140"/>
      <c r="C815" s="141" t="s">
        <v>1760</v>
      </c>
      <c r="D815" s="141" t="s">
        <v>147</v>
      </c>
      <c r="E815" s="142" t="s">
        <v>1761</v>
      </c>
      <c r="F815" s="143" t="s">
        <v>1762</v>
      </c>
      <c r="G815" s="144" t="s">
        <v>409</v>
      </c>
      <c r="H815" s="145">
        <v>106.45</v>
      </c>
      <c r="I815" s="146"/>
      <c r="J815" s="147">
        <f>ROUND(I815*H815,2)</f>
        <v>0</v>
      </c>
      <c r="K815" s="148"/>
      <c r="L815" s="35"/>
      <c r="M815" s="149" t="s">
        <v>3</v>
      </c>
      <c r="N815" s="150" t="s">
        <v>43</v>
      </c>
      <c r="O815" s="55"/>
      <c r="P815" s="151">
        <f>O815*H815</f>
        <v>0</v>
      </c>
      <c r="Q815" s="151">
        <v>0.0005</v>
      </c>
      <c r="R815" s="151">
        <f>Q815*H815</f>
        <v>0.053225</v>
      </c>
      <c r="S815" s="151">
        <v>0</v>
      </c>
      <c r="T815" s="152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53" t="s">
        <v>313</v>
      </c>
      <c r="AT815" s="153" t="s">
        <v>147</v>
      </c>
      <c r="AU815" s="153" t="s">
        <v>82</v>
      </c>
      <c r="AY815" s="19" t="s">
        <v>144</v>
      </c>
      <c r="BE815" s="154">
        <f>IF(N815="základní",J815,0)</f>
        <v>0</v>
      </c>
      <c r="BF815" s="154">
        <f>IF(N815="snížená",J815,0)</f>
        <v>0</v>
      </c>
      <c r="BG815" s="154">
        <f>IF(N815="zákl. přenesená",J815,0)</f>
        <v>0</v>
      </c>
      <c r="BH815" s="154">
        <f>IF(N815="sníž. přenesená",J815,0)</f>
        <v>0</v>
      </c>
      <c r="BI815" s="154">
        <f>IF(N815="nulová",J815,0)</f>
        <v>0</v>
      </c>
      <c r="BJ815" s="19" t="s">
        <v>80</v>
      </c>
      <c r="BK815" s="154">
        <f>ROUND(I815*H815,2)</f>
        <v>0</v>
      </c>
      <c r="BL815" s="19" t="s">
        <v>313</v>
      </c>
      <c r="BM815" s="153" t="s">
        <v>1763</v>
      </c>
    </row>
    <row r="816" spans="2:51" s="13" customFormat="1" ht="12">
      <c r="B816" s="160"/>
      <c r="D816" s="161" t="s">
        <v>221</v>
      </c>
      <c r="E816" s="162" t="s">
        <v>3</v>
      </c>
      <c r="F816" s="163" t="s">
        <v>1764</v>
      </c>
      <c r="H816" s="164">
        <v>70.45</v>
      </c>
      <c r="I816" s="165"/>
      <c r="L816" s="160"/>
      <c r="M816" s="166"/>
      <c r="N816" s="167"/>
      <c r="O816" s="167"/>
      <c r="P816" s="167"/>
      <c r="Q816" s="167"/>
      <c r="R816" s="167"/>
      <c r="S816" s="167"/>
      <c r="T816" s="168"/>
      <c r="AT816" s="162" t="s">
        <v>221</v>
      </c>
      <c r="AU816" s="162" t="s">
        <v>82</v>
      </c>
      <c r="AV816" s="13" t="s">
        <v>82</v>
      </c>
      <c r="AW816" s="13" t="s">
        <v>33</v>
      </c>
      <c r="AX816" s="13" t="s">
        <v>72</v>
      </c>
      <c r="AY816" s="162" t="s">
        <v>144</v>
      </c>
    </row>
    <row r="817" spans="2:51" s="13" customFormat="1" ht="12">
      <c r="B817" s="160"/>
      <c r="D817" s="161" t="s">
        <v>221</v>
      </c>
      <c r="E817" s="162" t="s">
        <v>3</v>
      </c>
      <c r="F817" s="163" t="s">
        <v>1765</v>
      </c>
      <c r="H817" s="164">
        <v>36</v>
      </c>
      <c r="I817" s="165"/>
      <c r="L817" s="160"/>
      <c r="M817" s="166"/>
      <c r="N817" s="167"/>
      <c r="O817" s="167"/>
      <c r="P817" s="167"/>
      <c r="Q817" s="167"/>
      <c r="R817" s="167"/>
      <c r="S817" s="167"/>
      <c r="T817" s="168"/>
      <c r="AT817" s="162" t="s">
        <v>221</v>
      </c>
      <c r="AU817" s="162" t="s">
        <v>82</v>
      </c>
      <c r="AV817" s="13" t="s">
        <v>82</v>
      </c>
      <c r="AW817" s="13" t="s">
        <v>33</v>
      </c>
      <c r="AX817" s="13" t="s">
        <v>72</v>
      </c>
      <c r="AY817" s="162" t="s">
        <v>144</v>
      </c>
    </row>
    <row r="818" spans="2:51" s="14" customFormat="1" ht="12">
      <c r="B818" s="169"/>
      <c r="D818" s="161" t="s">
        <v>221</v>
      </c>
      <c r="E818" s="170" t="s">
        <v>3</v>
      </c>
      <c r="F818" s="171" t="s">
        <v>234</v>
      </c>
      <c r="H818" s="172">
        <v>106.45</v>
      </c>
      <c r="I818" s="173"/>
      <c r="L818" s="169"/>
      <c r="M818" s="174"/>
      <c r="N818" s="175"/>
      <c r="O818" s="175"/>
      <c r="P818" s="175"/>
      <c r="Q818" s="175"/>
      <c r="R818" s="175"/>
      <c r="S818" s="175"/>
      <c r="T818" s="176"/>
      <c r="AT818" s="170" t="s">
        <v>221</v>
      </c>
      <c r="AU818" s="170" t="s">
        <v>82</v>
      </c>
      <c r="AV818" s="14" t="s">
        <v>160</v>
      </c>
      <c r="AW818" s="14" t="s">
        <v>33</v>
      </c>
      <c r="AX818" s="14" t="s">
        <v>80</v>
      </c>
      <c r="AY818" s="170" t="s">
        <v>144</v>
      </c>
    </row>
    <row r="819" spans="1:65" s="2" customFormat="1" ht="16.5" customHeight="1">
      <c r="A819" s="34"/>
      <c r="B819" s="140"/>
      <c r="C819" s="141" t="s">
        <v>1766</v>
      </c>
      <c r="D819" s="141" t="s">
        <v>147</v>
      </c>
      <c r="E819" s="142" t="s">
        <v>1767</v>
      </c>
      <c r="F819" s="143" t="s">
        <v>1768</v>
      </c>
      <c r="G819" s="144" t="s">
        <v>409</v>
      </c>
      <c r="H819" s="145">
        <v>70.45</v>
      </c>
      <c r="I819" s="146"/>
      <c r="J819" s="147">
        <f>ROUND(I819*H819,2)</f>
        <v>0</v>
      </c>
      <c r="K819" s="148"/>
      <c r="L819" s="35"/>
      <c r="M819" s="149" t="s">
        <v>3</v>
      </c>
      <c r="N819" s="150" t="s">
        <v>43</v>
      </c>
      <c r="O819" s="55"/>
      <c r="P819" s="151">
        <f>O819*H819</f>
        <v>0</v>
      </c>
      <c r="Q819" s="151">
        <v>3E-05</v>
      </c>
      <c r="R819" s="151">
        <f>Q819*H819</f>
        <v>0.0021135</v>
      </c>
      <c r="S819" s="151">
        <v>0</v>
      </c>
      <c r="T819" s="152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153" t="s">
        <v>313</v>
      </c>
      <c r="AT819" s="153" t="s">
        <v>147</v>
      </c>
      <c r="AU819" s="153" t="s">
        <v>82</v>
      </c>
      <c r="AY819" s="19" t="s">
        <v>144</v>
      </c>
      <c r="BE819" s="154">
        <f>IF(N819="základní",J819,0)</f>
        <v>0</v>
      </c>
      <c r="BF819" s="154">
        <f>IF(N819="snížená",J819,0)</f>
        <v>0</v>
      </c>
      <c r="BG819" s="154">
        <f>IF(N819="zákl. přenesená",J819,0)</f>
        <v>0</v>
      </c>
      <c r="BH819" s="154">
        <f>IF(N819="sníž. přenesená",J819,0)</f>
        <v>0</v>
      </c>
      <c r="BI819" s="154">
        <f>IF(N819="nulová",J819,0)</f>
        <v>0</v>
      </c>
      <c r="BJ819" s="19" t="s">
        <v>80</v>
      </c>
      <c r="BK819" s="154">
        <f>ROUND(I819*H819,2)</f>
        <v>0</v>
      </c>
      <c r="BL819" s="19" t="s">
        <v>313</v>
      </c>
      <c r="BM819" s="153" t="s">
        <v>1769</v>
      </c>
    </row>
    <row r="820" spans="1:65" s="2" customFormat="1" ht="16.5" customHeight="1">
      <c r="A820" s="34"/>
      <c r="B820" s="140"/>
      <c r="C820" s="141" t="s">
        <v>1770</v>
      </c>
      <c r="D820" s="141" t="s">
        <v>147</v>
      </c>
      <c r="E820" s="142" t="s">
        <v>1771</v>
      </c>
      <c r="F820" s="143" t="s">
        <v>1772</v>
      </c>
      <c r="G820" s="144" t="s">
        <v>337</v>
      </c>
      <c r="H820" s="145">
        <v>24</v>
      </c>
      <c r="I820" s="146"/>
      <c r="J820" s="147">
        <f>ROUND(I820*H820,2)</f>
        <v>0</v>
      </c>
      <c r="K820" s="148"/>
      <c r="L820" s="35"/>
      <c r="M820" s="149" t="s">
        <v>3</v>
      </c>
      <c r="N820" s="150" t="s">
        <v>43</v>
      </c>
      <c r="O820" s="55"/>
      <c r="P820" s="151">
        <f>O820*H820</f>
        <v>0</v>
      </c>
      <c r="Q820" s="151">
        <v>0</v>
      </c>
      <c r="R820" s="151">
        <f>Q820*H820</f>
        <v>0</v>
      </c>
      <c r="S820" s="151">
        <v>0</v>
      </c>
      <c r="T820" s="152">
        <f>S820*H820</f>
        <v>0</v>
      </c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R820" s="153" t="s">
        <v>313</v>
      </c>
      <c r="AT820" s="153" t="s">
        <v>147</v>
      </c>
      <c r="AU820" s="153" t="s">
        <v>82</v>
      </c>
      <c r="AY820" s="19" t="s">
        <v>144</v>
      </c>
      <c r="BE820" s="154">
        <f>IF(N820="základní",J820,0)</f>
        <v>0</v>
      </c>
      <c r="BF820" s="154">
        <f>IF(N820="snížená",J820,0)</f>
        <v>0</v>
      </c>
      <c r="BG820" s="154">
        <f>IF(N820="zákl. přenesená",J820,0)</f>
        <v>0</v>
      </c>
      <c r="BH820" s="154">
        <f>IF(N820="sníž. přenesená",J820,0)</f>
        <v>0</v>
      </c>
      <c r="BI820" s="154">
        <f>IF(N820="nulová",J820,0)</f>
        <v>0</v>
      </c>
      <c r="BJ820" s="19" t="s">
        <v>80</v>
      </c>
      <c r="BK820" s="154">
        <f>ROUND(I820*H820,2)</f>
        <v>0</v>
      </c>
      <c r="BL820" s="19" t="s">
        <v>313</v>
      </c>
      <c r="BM820" s="153" t="s">
        <v>1773</v>
      </c>
    </row>
    <row r="821" spans="2:51" s="13" customFormat="1" ht="12">
      <c r="B821" s="160"/>
      <c r="D821" s="161" t="s">
        <v>221</v>
      </c>
      <c r="E821" s="162" t="s">
        <v>3</v>
      </c>
      <c r="F821" s="163" t="s">
        <v>1774</v>
      </c>
      <c r="H821" s="164">
        <v>24</v>
      </c>
      <c r="I821" s="165"/>
      <c r="L821" s="160"/>
      <c r="M821" s="166"/>
      <c r="N821" s="167"/>
      <c r="O821" s="167"/>
      <c r="P821" s="167"/>
      <c r="Q821" s="167"/>
      <c r="R821" s="167"/>
      <c r="S821" s="167"/>
      <c r="T821" s="168"/>
      <c r="AT821" s="162" t="s">
        <v>221</v>
      </c>
      <c r="AU821" s="162" t="s">
        <v>82</v>
      </c>
      <c r="AV821" s="13" t="s">
        <v>82</v>
      </c>
      <c r="AW821" s="13" t="s">
        <v>33</v>
      </c>
      <c r="AX821" s="13" t="s">
        <v>80</v>
      </c>
      <c r="AY821" s="162" t="s">
        <v>144</v>
      </c>
    </row>
    <row r="822" spans="1:65" s="2" customFormat="1" ht="16.5" customHeight="1">
      <c r="A822" s="34"/>
      <c r="B822" s="140"/>
      <c r="C822" s="141" t="s">
        <v>1775</v>
      </c>
      <c r="D822" s="141" t="s">
        <v>147</v>
      </c>
      <c r="E822" s="142" t="s">
        <v>1776</v>
      </c>
      <c r="F822" s="143" t="s">
        <v>1777</v>
      </c>
      <c r="G822" s="144" t="s">
        <v>337</v>
      </c>
      <c r="H822" s="145">
        <v>12</v>
      </c>
      <c r="I822" s="146"/>
      <c r="J822" s="147">
        <f>ROUND(I822*H822,2)</f>
        <v>0</v>
      </c>
      <c r="K822" s="148"/>
      <c r="L822" s="35"/>
      <c r="M822" s="149" t="s">
        <v>3</v>
      </c>
      <c r="N822" s="150" t="s">
        <v>43</v>
      </c>
      <c r="O822" s="55"/>
      <c r="P822" s="151">
        <f>O822*H822</f>
        <v>0</v>
      </c>
      <c r="Q822" s="151">
        <v>0</v>
      </c>
      <c r="R822" s="151">
        <f>Q822*H822</f>
        <v>0</v>
      </c>
      <c r="S822" s="151">
        <v>0</v>
      </c>
      <c r="T822" s="152">
        <f>S822*H822</f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153" t="s">
        <v>313</v>
      </c>
      <c r="AT822" s="153" t="s">
        <v>147</v>
      </c>
      <c r="AU822" s="153" t="s">
        <v>82</v>
      </c>
      <c r="AY822" s="19" t="s">
        <v>144</v>
      </c>
      <c r="BE822" s="154">
        <f>IF(N822="základní",J822,0)</f>
        <v>0</v>
      </c>
      <c r="BF822" s="154">
        <f>IF(N822="snížená",J822,0)</f>
        <v>0</v>
      </c>
      <c r="BG822" s="154">
        <f>IF(N822="zákl. přenesená",J822,0)</f>
        <v>0</v>
      </c>
      <c r="BH822" s="154">
        <f>IF(N822="sníž. přenesená",J822,0)</f>
        <v>0</v>
      </c>
      <c r="BI822" s="154">
        <f>IF(N822="nulová",J822,0)</f>
        <v>0</v>
      </c>
      <c r="BJ822" s="19" t="s">
        <v>80</v>
      </c>
      <c r="BK822" s="154">
        <f>ROUND(I822*H822,2)</f>
        <v>0</v>
      </c>
      <c r="BL822" s="19" t="s">
        <v>313</v>
      </c>
      <c r="BM822" s="153" t="s">
        <v>1778</v>
      </c>
    </row>
    <row r="823" spans="1:65" s="2" customFormat="1" ht="16.5" customHeight="1">
      <c r="A823" s="34"/>
      <c r="B823" s="140"/>
      <c r="C823" s="141" t="s">
        <v>1779</v>
      </c>
      <c r="D823" s="141" t="s">
        <v>147</v>
      </c>
      <c r="E823" s="142" t="s">
        <v>1780</v>
      </c>
      <c r="F823" s="143" t="s">
        <v>1781</v>
      </c>
      <c r="G823" s="144" t="s">
        <v>337</v>
      </c>
      <c r="H823" s="145">
        <v>6</v>
      </c>
      <c r="I823" s="146"/>
      <c r="J823" s="147">
        <f>ROUND(I823*H823,2)</f>
        <v>0</v>
      </c>
      <c r="K823" s="148"/>
      <c r="L823" s="35"/>
      <c r="M823" s="149" t="s">
        <v>3</v>
      </c>
      <c r="N823" s="150" t="s">
        <v>43</v>
      </c>
      <c r="O823" s="55"/>
      <c r="P823" s="151">
        <f>O823*H823</f>
        <v>0</v>
      </c>
      <c r="Q823" s="151">
        <v>0</v>
      </c>
      <c r="R823" s="151">
        <f>Q823*H823</f>
        <v>0</v>
      </c>
      <c r="S823" s="151">
        <v>0</v>
      </c>
      <c r="T823" s="152">
        <f>S823*H823</f>
        <v>0</v>
      </c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R823" s="153" t="s">
        <v>313</v>
      </c>
      <c r="AT823" s="153" t="s">
        <v>147</v>
      </c>
      <c r="AU823" s="153" t="s">
        <v>82</v>
      </c>
      <c r="AY823" s="19" t="s">
        <v>144</v>
      </c>
      <c r="BE823" s="154">
        <f>IF(N823="základní",J823,0)</f>
        <v>0</v>
      </c>
      <c r="BF823" s="154">
        <f>IF(N823="snížená",J823,0)</f>
        <v>0</v>
      </c>
      <c r="BG823" s="154">
        <f>IF(N823="zákl. přenesená",J823,0)</f>
        <v>0</v>
      </c>
      <c r="BH823" s="154">
        <f>IF(N823="sníž. přenesená",J823,0)</f>
        <v>0</v>
      </c>
      <c r="BI823" s="154">
        <f>IF(N823="nulová",J823,0)</f>
        <v>0</v>
      </c>
      <c r="BJ823" s="19" t="s">
        <v>80</v>
      </c>
      <c r="BK823" s="154">
        <f>ROUND(I823*H823,2)</f>
        <v>0</v>
      </c>
      <c r="BL823" s="19" t="s">
        <v>313</v>
      </c>
      <c r="BM823" s="153" t="s">
        <v>1782</v>
      </c>
    </row>
    <row r="824" spans="1:65" s="2" customFormat="1" ht="16.5" customHeight="1">
      <c r="A824" s="34"/>
      <c r="B824" s="140"/>
      <c r="C824" s="141" t="s">
        <v>1783</v>
      </c>
      <c r="D824" s="141" t="s">
        <v>147</v>
      </c>
      <c r="E824" s="142" t="s">
        <v>1784</v>
      </c>
      <c r="F824" s="143" t="s">
        <v>1785</v>
      </c>
      <c r="G824" s="144" t="s">
        <v>219</v>
      </c>
      <c r="H824" s="145">
        <v>75.75</v>
      </c>
      <c r="I824" s="146"/>
      <c r="J824" s="147">
        <f>ROUND(I824*H824,2)</f>
        <v>0</v>
      </c>
      <c r="K824" s="148"/>
      <c r="L824" s="35"/>
      <c r="M824" s="149" t="s">
        <v>3</v>
      </c>
      <c r="N824" s="150" t="s">
        <v>43</v>
      </c>
      <c r="O824" s="55"/>
      <c r="P824" s="151">
        <f>O824*H824</f>
        <v>0</v>
      </c>
      <c r="Q824" s="151">
        <v>5E-05</v>
      </c>
      <c r="R824" s="151">
        <f>Q824*H824</f>
        <v>0.0037875</v>
      </c>
      <c r="S824" s="151">
        <v>0</v>
      </c>
      <c r="T824" s="152">
        <f>S824*H824</f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53" t="s">
        <v>313</v>
      </c>
      <c r="AT824" s="153" t="s">
        <v>147</v>
      </c>
      <c r="AU824" s="153" t="s">
        <v>82</v>
      </c>
      <c r="AY824" s="19" t="s">
        <v>144</v>
      </c>
      <c r="BE824" s="154">
        <f>IF(N824="základní",J824,0)</f>
        <v>0</v>
      </c>
      <c r="BF824" s="154">
        <f>IF(N824="snížená",J824,0)</f>
        <v>0</v>
      </c>
      <c r="BG824" s="154">
        <f>IF(N824="zákl. přenesená",J824,0)</f>
        <v>0</v>
      </c>
      <c r="BH824" s="154">
        <f>IF(N824="sníž. přenesená",J824,0)</f>
        <v>0</v>
      </c>
      <c r="BI824" s="154">
        <f>IF(N824="nulová",J824,0)</f>
        <v>0</v>
      </c>
      <c r="BJ824" s="19" t="s">
        <v>80</v>
      </c>
      <c r="BK824" s="154">
        <f>ROUND(I824*H824,2)</f>
        <v>0</v>
      </c>
      <c r="BL824" s="19" t="s">
        <v>313</v>
      </c>
      <c r="BM824" s="153" t="s">
        <v>1786</v>
      </c>
    </row>
    <row r="825" spans="1:65" s="2" customFormat="1" ht="21.75" customHeight="1">
      <c r="A825" s="34"/>
      <c r="B825" s="140"/>
      <c r="C825" s="141" t="s">
        <v>1787</v>
      </c>
      <c r="D825" s="141" t="s">
        <v>147</v>
      </c>
      <c r="E825" s="142" t="s">
        <v>1788</v>
      </c>
      <c r="F825" s="143" t="s">
        <v>1789</v>
      </c>
      <c r="G825" s="144" t="s">
        <v>926</v>
      </c>
      <c r="H825" s="203"/>
      <c r="I825" s="146"/>
      <c r="J825" s="147">
        <f>ROUND(I825*H825,2)</f>
        <v>0</v>
      </c>
      <c r="K825" s="148"/>
      <c r="L825" s="35"/>
      <c r="M825" s="149" t="s">
        <v>3</v>
      </c>
      <c r="N825" s="150" t="s">
        <v>43</v>
      </c>
      <c r="O825" s="55"/>
      <c r="P825" s="151">
        <f>O825*H825</f>
        <v>0</v>
      </c>
      <c r="Q825" s="151">
        <v>0</v>
      </c>
      <c r="R825" s="151">
        <f>Q825*H825</f>
        <v>0</v>
      </c>
      <c r="S825" s="151">
        <v>0</v>
      </c>
      <c r="T825" s="152">
        <f>S825*H825</f>
        <v>0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153" t="s">
        <v>313</v>
      </c>
      <c r="AT825" s="153" t="s">
        <v>147</v>
      </c>
      <c r="AU825" s="153" t="s">
        <v>82</v>
      </c>
      <c r="AY825" s="19" t="s">
        <v>144</v>
      </c>
      <c r="BE825" s="154">
        <f>IF(N825="základní",J825,0)</f>
        <v>0</v>
      </c>
      <c r="BF825" s="154">
        <f>IF(N825="snížená",J825,0)</f>
        <v>0</v>
      </c>
      <c r="BG825" s="154">
        <f>IF(N825="zákl. přenesená",J825,0)</f>
        <v>0</v>
      </c>
      <c r="BH825" s="154">
        <f>IF(N825="sníž. přenesená",J825,0)</f>
        <v>0</v>
      </c>
      <c r="BI825" s="154">
        <f>IF(N825="nulová",J825,0)</f>
        <v>0</v>
      </c>
      <c r="BJ825" s="19" t="s">
        <v>80</v>
      </c>
      <c r="BK825" s="154">
        <f>ROUND(I825*H825,2)</f>
        <v>0</v>
      </c>
      <c r="BL825" s="19" t="s">
        <v>313</v>
      </c>
      <c r="BM825" s="153" t="s">
        <v>1790</v>
      </c>
    </row>
    <row r="826" spans="2:63" s="12" customFormat="1" ht="22.9" customHeight="1">
      <c r="B826" s="127"/>
      <c r="D826" s="128" t="s">
        <v>71</v>
      </c>
      <c r="E826" s="138" t="s">
        <v>1791</v>
      </c>
      <c r="F826" s="138" t="s">
        <v>1792</v>
      </c>
      <c r="I826" s="130"/>
      <c r="J826" s="139">
        <f>BK826</f>
        <v>0</v>
      </c>
      <c r="L826" s="127"/>
      <c r="M826" s="132"/>
      <c r="N826" s="133"/>
      <c r="O826" s="133"/>
      <c r="P826" s="134">
        <f>SUM(P827:P834)</f>
        <v>0</v>
      </c>
      <c r="Q826" s="133"/>
      <c r="R826" s="134">
        <f>SUM(R827:R834)</f>
        <v>0.046154560000000004</v>
      </c>
      <c r="S826" s="133"/>
      <c r="T826" s="135">
        <f>SUM(T827:T834)</f>
        <v>0</v>
      </c>
      <c r="AR826" s="128" t="s">
        <v>82</v>
      </c>
      <c r="AT826" s="136" t="s">
        <v>71</v>
      </c>
      <c r="AU826" s="136" t="s">
        <v>80</v>
      </c>
      <c r="AY826" s="128" t="s">
        <v>144</v>
      </c>
      <c r="BK826" s="137">
        <f>SUM(BK827:BK834)</f>
        <v>0</v>
      </c>
    </row>
    <row r="827" spans="1:65" s="2" customFormat="1" ht="21.75" customHeight="1">
      <c r="A827" s="34"/>
      <c r="B827" s="140"/>
      <c r="C827" s="141" t="s">
        <v>1793</v>
      </c>
      <c r="D827" s="141" t="s">
        <v>147</v>
      </c>
      <c r="E827" s="142" t="s">
        <v>1794</v>
      </c>
      <c r="F827" s="143" t="s">
        <v>1795</v>
      </c>
      <c r="G827" s="144" t="s">
        <v>219</v>
      </c>
      <c r="H827" s="145">
        <v>70.168</v>
      </c>
      <c r="I827" s="146"/>
      <c r="J827" s="147">
        <f>ROUND(I827*H827,2)</f>
        <v>0</v>
      </c>
      <c r="K827" s="148"/>
      <c r="L827" s="35"/>
      <c r="M827" s="149" t="s">
        <v>3</v>
      </c>
      <c r="N827" s="150" t="s">
        <v>43</v>
      </c>
      <c r="O827" s="55"/>
      <c r="P827" s="151">
        <f>O827*H827</f>
        <v>0</v>
      </c>
      <c r="Q827" s="151">
        <v>0.00014</v>
      </c>
      <c r="R827" s="151">
        <f>Q827*H827</f>
        <v>0.00982352</v>
      </c>
      <c r="S827" s="151">
        <v>0</v>
      </c>
      <c r="T827" s="152">
        <f>S827*H827</f>
        <v>0</v>
      </c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R827" s="153" t="s">
        <v>313</v>
      </c>
      <c r="AT827" s="153" t="s">
        <v>147</v>
      </c>
      <c r="AU827" s="153" t="s">
        <v>82</v>
      </c>
      <c r="AY827" s="19" t="s">
        <v>144</v>
      </c>
      <c r="BE827" s="154">
        <f>IF(N827="základní",J827,0)</f>
        <v>0</v>
      </c>
      <c r="BF827" s="154">
        <f>IF(N827="snížená",J827,0)</f>
        <v>0</v>
      </c>
      <c r="BG827" s="154">
        <f>IF(N827="zákl. přenesená",J827,0)</f>
        <v>0</v>
      </c>
      <c r="BH827" s="154">
        <f>IF(N827="sníž. přenesená",J827,0)</f>
        <v>0</v>
      </c>
      <c r="BI827" s="154">
        <f>IF(N827="nulová",J827,0)</f>
        <v>0</v>
      </c>
      <c r="BJ827" s="19" t="s">
        <v>80</v>
      </c>
      <c r="BK827" s="154">
        <f>ROUND(I827*H827,2)</f>
        <v>0</v>
      </c>
      <c r="BL827" s="19" t="s">
        <v>313</v>
      </c>
      <c r="BM827" s="153" t="s">
        <v>1796</v>
      </c>
    </row>
    <row r="828" spans="2:51" s="13" customFormat="1" ht="12">
      <c r="B828" s="160"/>
      <c r="D828" s="161" t="s">
        <v>221</v>
      </c>
      <c r="E828" s="162" t="s">
        <v>3</v>
      </c>
      <c r="F828" s="163" t="s">
        <v>1797</v>
      </c>
      <c r="H828" s="164">
        <v>70.168</v>
      </c>
      <c r="I828" s="165"/>
      <c r="L828" s="160"/>
      <c r="M828" s="166"/>
      <c r="N828" s="167"/>
      <c r="O828" s="167"/>
      <c r="P828" s="167"/>
      <c r="Q828" s="167"/>
      <c r="R828" s="167"/>
      <c r="S828" s="167"/>
      <c r="T828" s="168"/>
      <c r="AT828" s="162" t="s">
        <v>221</v>
      </c>
      <c r="AU828" s="162" t="s">
        <v>82</v>
      </c>
      <c r="AV828" s="13" t="s">
        <v>82</v>
      </c>
      <c r="AW828" s="13" t="s">
        <v>33</v>
      </c>
      <c r="AX828" s="13" t="s">
        <v>80</v>
      </c>
      <c r="AY828" s="162" t="s">
        <v>144</v>
      </c>
    </row>
    <row r="829" spans="1:65" s="2" customFormat="1" ht="16.5" customHeight="1">
      <c r="A829" s="34"/>
      <c r="B829" s="140"/>
      <c r="C829" s="141" t="s">
        <v>1798</v>
      </c>
      <c r="D829" s="141" t="s">
        <v>147</v>
      </c>
      <c r="E829" s="142" t="s">
        <v>1799</v>
      </c>
      <c r="F829" s="143" t="s">
        <v>1800</v>
      </c>
      <c r="G829" s="144" t="s">
        <v>219</v>
      </c>
      <c r="H829" s="145">
        <v>70.168</v>
      </c>
      <c r="I829" s="146"/>
      <c r="J829" s="147">
        <f>ROUND(I829*H829,2)</f>
        <v>0</v>
      </c>
      <c r="K829" s="148"/>
      <c r="L829" s="35"/>
      <c r="M829" s="149" t="s">
        <v>3</v>
      </c>
      <c r="N829" s="150" t="s">
        <v>43</v>
      </c>
      <c r="O829" s="55"/>
      <c r="P829" s="151">
        <f>O829*H829</f>
        <v>0</v>
      </c>
      <c r="Q829" s="151">
        <v>0.00013</v>
      </c>
      <c r="R829" s="151">
        <f>Q829*H829</f>
        <v>0.00912184</v>
      </c>
      <c r="S829" s="151">
        <v>0</v>
      </c>
      <c r="T829" s="152">
        <f>S829*H829</f>
        <v>0</v>
      </c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R829" s="153" t="s">
        <v>313</v>
      </c>
      <c r="AT829" s="153" t="s">
        <v>147</v>
      </c>
      <c r="AU829" s="153" t="s">
        <v>82</v>
      </c>
      <c r="AY829" s="19" t="s">
        <v>144</v>
      </c>
      <c r="BE829" s="154">
        <f>IF(N829="základní",J829,0)</f>
        <v>0</v>
      </c>
      <c r="BF829" s="154">
        <f>IF(N829="snížená",J829,0)</f>
        <v>0</v>
      </c>
      <c r="BG829" s="154">
        <f>IF(N829="zákl. přenesená",J829,0)</f>
        <v>0</v>
      </c>
      <c r="BH829" s="154">
        <f>IF(N829="sníž. přenesená",J829,0)</f>
        <v>0</v>
      </c>
      <c r="BI829" s="154">
        <f>IF(N829="nulová",J829,0)</f>
        <v>0</v>
      </c>
      <c r="BJ829" s="19" t="s">
        <v>80</v>
      </c>
      <c r="BK829" s="154">
        <f>ROUND(I829*H829,2)</f>
        <v>0</v>
      </c>
      <c r="BL829" s="19" t="s">
        <v>313</v>
      </c>
      <c r="BM829" s="153" t="s">
        <v>1801</v>
      </c>
    </row>
    <row r="830" spans="1:65" s="2" customFormat="1" ht="16.5" customHeight="1">
      <c r="A830" s="34"/>
      <c r="B830" s="140"/>
      <c r="C830" s="141" t="s">
        <v>1802</v>
      </c>
      <c r="D830" s="141" t="s">
        <v>147</v>
      </c>
      <c r="E830" s="142" t="s">
        <v>1803</v>
      </c>
      <c r="F830" s="143" t="s">
        <v>1804</v>
      </c>
      <c r="G830" s="144" t="s">
        <v>219</v>
      </c>
      <c r="H830" s="145">
        <v>70.168</v>
      </c>
      <c r="I830" s="146"/>
      <c r="J830" s="147">
        <f>ROUND(I830*H830,2)</f>
        <v>0</v>
      </c>
      <c r="K830" s="148"/>
      <c r="L830" s="35"/>
      <c r="M830" s="149" t="s">
        <v>3</v>
      </c>
      <c r="N830" s="150" t="s">
        <v>43</v>
      </c>
      <c r="O830" s="55"/>
      <c r="P830" s="151">
        <f>O830*H830</f>
        <v>0</v>
      </c>
      <c r="Q830" s="151">
        <v>0.00025</v>
      </c>
      <c r="R830" s="151">
        <f>Q830*H830</f>
        <v>0.017542000000000002</v>
      </c>
      <c r="S830" s="151">
        <v>0</v>
      </c>
      <c r="T830" s="152">
        <f>S830*H830</f>
        <v>0</v>
      </c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R830" s="153" t="s">
        <v>313</v>
      </c>
      <c r="AT830" s="153" t="s">
        <v>147</v>
      </c>
      <c r="AU830" s="153" t="s">
        <v>82</v>
      </c>
      <c r="AY830" s="19" t="s">
        <v>144</v>
      </c>
      <c r="BE830" s="154">
        <f>IF(N830="základní",J830,0)</f>
        <v>0</v>
      </c>
      <c r="BF830" s="154">
        <f>IF(N830="snížená",J830,0)</f>
        <v>0</v>
      </c>
      <c r="BG830" s="154">
        <f>IF(N830="zákl. přenesená",J830,0)</f>
        <v>0</v>
      </c>
      <c r="BH830" s="154">
        <f>IF(N830="sníž. přenesená",J830,0)</f>
        <v>0</v>
      </c>
      <c r="BI830" s="154">
        <f>IF(N830="nulová",J830,0)</f>
        <v>0</v>
      </c>
      <c r="BJ830" s="19" t="s">
        <v>80</v>
      </c>
      <c r="BK830" s="154">
        <f>ROUND(I830*H830,2)</f>
        <v>0</v>
      </c>
      <c r="BL830" s="19" t="s">
        <v>313</v>
      </c>
      <c r="BM830" s="153" t="s">
        <v>1805</v>
      </c>
    </row>
    <row r="831" spans="1:65" s="2" customFormat="1" ht="16.5" customHeight="1">
      <c r="A831" s="34"/>
      <c r="B831" s="140"/>
      <c r="C831" s="141" t="s">
        <v>1806</v>
      </c>
      <c r="D831" s="141" t="s">
        <v>147</v>
      </c>
      <c r="E831" s="142" t="s">
        <v>1807</v>
      </c>
      <c r="F831" s="143" t="s">
        <v>1808</v>
      </c>
      <c r="G831" s="144" t="s">
        <v>219</v>
      </c>
      <c r="H831" s="145">
        <v>25.44</v>
      </c>
      <c r="I831" s="146"/>
      <c r="J831" s="147">
        <f>ROUND(I831*H831,2)</f>
        <v>0</v>
      </c>
      <c r="K831" s="148"/>
      <c r="L831" s="35"/>
      <c r="M831" s="149" t="s">
        <v>3</v>
      </c>
      <c r="N831" s="150" t="s">
        <v>43</v>
      </c>
      <c r="O831" s="55"/>
      <c r="P831" s="151">
        <f>O831*H831</f>
        <v>0</v>
      </c>
      <c r="Q831" s="151">
        <v>0.00014</v>
      </c>
      <c r="R831" s="151">
        <f>Q831*H831</f>
        <v>0.0035616</v>
      </c>
      <c r="S831" s="151">
        <v>0</v>
      </c>
      <c r="T831" s="152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53" t="s">
        <v>313</v>
      </c>
      <c r="AT831" s="153" t="s">
        <v>147</v>
      </c>
      <c r="AU831" s="153" t="s">
        <v>82</v>
      </c>
      <c r="AY831" s="19" t="s">
        <v>144</v>
      </c>
      <c r="BE831" s="154">
        <f>IF(N831="základní",J831,0)</f>
        <v>0</v>
      </c>
      <c r="BF831" s="154">
        <f>IF(N831="snížená",J831,0)</f>
        <v>0</v>
      </c>
      <c r="BG831" s="154">
        <f>IF(N831="zákl. přenesená",J831,0)</f>
        <v>0</v>
      </c>
      <c r="BH831" s="154">
        <f>IF(N831="sníž. přenesená",J831,0)</f>
        <v>0</v>
      </c>
      <c r="BI831" s="154">
        <f>IF(N831="nulová",J831,0)</f>
        <v>0</v>
      </c>
      <c r="BJ831" s="19" t="s">
        <v>80</v>
      </c>
      <c r="BK831" s="154">
        <f>ROUND(I831*H831,2)</f>
        <v>0</v>
      </c>
      <c r="BL831" s="19" t="s">
        <v>313</v>
      </c>
      <c r="BM831" s="153" t="s">
        <v>1809</v>
      </c>
    </row>
    <row r="832" spans="2:51" s="13" customFormat="1" ht="12">
      <c r="B832" s="160"/>
      <c r="D832" s="161" t="s">
        <v>221</v>
      </c>
      <c r="E832" s="162" t="s">
        <v>3</v>
      </c>
      <c r="F832" s="163" t="s">
        <v>1810</v>
      </c>
      <c r="H832" s="164">
        <v>25.44</v>
      </c>
      <c r="I832" s="165"/>
      <c r="L832" s="160"/>
      <c r="M832" s="166"/>
      <c r="N832" s="167"/>
      <c r="O832" s="167"/>
      <c r="P832" s="167"/>
      <c r="Q832" s="167"/>
      <c r="R832" s="167"/>
      <c r="S832" s="167"/>
      <c r="T832" s="168"/>
      <c r="AT832" s="162" t="s">
        <v>221</v>
      </c>
      <c r="AU832" s="162" t="s">
        <v>82</v>
      </c>
      <c r="AV832" s="13" t="s">
        <v>82</v>
      </c>
      <c r="AW832" s="13" t="s">
        <v>33</v>
      </c>
      <c r="AX832" s="13" t="s">
        <v>80</v>
      </c>
      <c r="AY832" s="162" t="s">
        <v>144</v>
      </c>
    </row>
    <row r="833" spans="1:65" s="2" customFormat="1" ht="16.5" customHeight="1">
      <c r="A833" s="34"/>
      <c r="B833" s="140"/>
      <c r="C833" s="141" t="s">
        <v>1811</v>
      </c>
      <c r="D833" s="141" t="s">
        <v>147</v>
      </c>
      <c r="E833" s="142" t="s">
        <v>1812</v>
      </c>
      <c r="F833" s="143" t="s">
        <v>1813</v>
      </c>
      <c r="G833" s="144" t="s">
        <v>219</v>
      </c>
      <c r="H833" s="145">
        <v>25.44</v>
      </c>
      <c r="I833" s="146"/>
      <c r="J833" s="147">
        <f>ROUND(I833*H833,2)</f>
        <v>0</v>
      </c>
      <c r="K833" s="148"/>
      <c r="L833" s="35"/>
      <c r="M833" s="149" t="s">
        <v>3</v>
      </c>
      <c r="N833" s="150" t="s">
        <v>43</v>
      </c>
      <c r="O833" s="55"/>
      <c r="P833" s="151">
        <f>O833*H833</f>
        <v>0</v>
      </c>
      <c r="Q833" s="151">
        <v>0.00012</v>
      </c>
      <c r="R833" s="151">
        <f>Q833*H833</f>
        <v>0.0030528</v>
      </c>
      <c r="S833" s="151">
        <v>0</v>
      </c>
      <c r="T833" s="152">
        <f>S833*H833</f>
        <v>0</v>
      </c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R833" s="153" t="s">
        <v>313</v>
      </c>
      <c r="AT833" s="153" t="s">
        <v>147</v>
      </c>
      <c r="AU833" s="153" t="s">
        <v>82</v>
      </c>
      <c r="AY833" s="19" t="s">
        <v>144</v>
      </c>
      <c r="BE833" s="154">
        <f>IF(N833="základní",J833,0)</f>
        <v>0</v>
      </c>
      <c r="BF833" s="154">
        <f>IF(N833="snížená",J833,0)</f>
        <v>0</v>
      </c>
      <c r="BG833" s="154">
        <f>IF(N833="zákl. přenesená",J833,0)</f>
        <v>0</v>
      </c>
      <c r="BH833" s="154">
        <f>IF(N833="sníž. přenesená",J833,0)</f>
        <v>0</v>
      </c>
      <c r="BI833" s="154">
        <f>IF(N833="nulová",J833,0)</f>
        <v>0</v>
      </c>
      <c r="BJ833" s="19" t="s">
        <v>80</v>
      </c>
      <c r="BK833" s="154">
        <f>ROUND(I833*H833,2)</f>
        <v>0</v>
      </c>
      <c r="BL833" s="19" t="s">
        <v>313</v>
      </c>
      <c r="BM833" s="153" t="s">
        <v>1814</v>
      </c>
    </row>
    <row r="834" spans="1:65" s="2" customFormat="1" ht="16.5" customHeight="1">
      <c r="A834" s="34"/>
      <c r="B834" s="140"/>
      <c r="C834" s="141" t="s">
        <v>1815</v>
      </c>
      <c r="D834" s="141" t="s">
        <v>147</v>
      </c>
      <c r="E834" s="142" t="s">
        <v>1816</v>
      </c>
      <c r="F834" s="143" t="s">
        <v>1817</v>
      </c>
      <c r="G834" s="144" t="s">
        <v>219</v>
      </c>
      <c r="H834" s="145">
        <v>25.44</v>
      </c>
      <c r="I834" s="146"/>
      <c r="J834" s="147">
        <f>ROUND(I834*H834,2)</f>
        <v>0</v>
      </c>
      <c r="K834" s="148"/>
      <c r="L834" s="35"/>
      <c r="M834" s="149" t="s">
        <v>3</v>
      </c>
      <c r="N834" s="150" t="s">
        <v>43</v>
      </c>
      <c r="O834" s="55"/>
      <c r="P834" s="151">
        <f>O834*H834</f>
        <v>0</v>
      </c>
      <c r="Q834" s="151">
        <v>0.00012</v>
      </c>
      <c r="R834" s="151">
        <f>Q834*H834</f>
        <v>0.0030528</v>
      </c>
      <c r="S834" s="151">
        <v>0</v>
      </c>
      <c r="T834" s="152">
        <f>S834*H834</f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53" t="s">
        <v>313</v>
      </c>
      <c r="AT834" s="153" t="s">
        <v>147</v>
      </c>
      <c r="AU834" s="153" t="s">
        <v>82</v>
      </c>
      <c r="AY834" s="19" t="s">
        <v>144</v>
      </c>
      <c r="BE834" s="154">
        <f>IF(N834="základní",J834,0)</f>
        <v>0</v>
      </c>
      <c r="BF834" s="154">
        <f>IF(N834="snížená",J834,0)</f>
        <v>0</v>
      </c>
      <c r="BG834" s="154">
        <f>IF(N834="zákl. přenesená",J834,0)</f>
        <v>0</v>
      </c>
      <c r="BH834" s="154">
        <f>IF(N834="sníž. přenesená",J834,0)</f>
        <v>0</v>
      </c>
      <c r="BI834" s="154">
        <f>IF(N834="nulová",J834,0)</f>
        <v>0</v>
      </c>
      <c r="BJ834" s="19" t="s">
        <v>80</v>
      </c>
      <c r="BK834" s="154">
        <f>ROUND(I834*H834,2)</f>
        <v>0</v>
      </c>
      <c r="BL834" s="19" t="s">
        <v>313</v>
      </c>
      <c r="BM834" s="153" t="s">
        <v>1818</v>
      </c>
    </row>
    <row r="835" spans="2:63" s="12" customFormat="1" ht="22.9" customHeight="1">
      <c r="B835" s="127"/>
      <c r="D835" s="128" t="s">
        <v>71</v>
      </c>
      <c r="E835" s="138" t="s">
        <v>1819</v>
      </c>
      <c r="F835" s="138" t="s">
        <v>1820</v>
      </c>
      <c r="I835" s="130"/>
      <c r="J835" s="139">
        <f>BK835</f>
        <v>0</v>
      </c>
      <c r="L835" s="127"/>
      <c r="M835" s="132"/>
      <c r="N835" s="133"/>
      <c r="O835" s="133"/>
      <c r="P835" s="134">
        <f>SUM(P836:P839)</f>
        <v>0</v>
      </c>
      <c r="Q835" s="133"/>
      <c r="R835" s="134">
        <f>SUM(R836:R839)</f>
        <v>0.54085658</v>
      </c>
      <c r="S835" s="133"/>
      <c r="T835" s="135">
        <f>SUM(T836:T839)</f>
        <v>0</v>
      </c>
      <c r="AR835" s="128" t="s">
        <v>82</v>
      </c>
      <c r="AT835" s="136" t="s">
        <v>71</v>
      </c>
      <c r="AU835" s="136" t="s">
        <v>80</v>
      </c>
      <c r="AY835" s="128" t="s">
        <v>144</v>
      </c>
      <c r="BK835" s="137">
        <f>SUM(BK836:BK839)</f>
        <v>0</v>
      </c>
    </row>
    <row r="836" spans="1:65" s="2" customFormat="1" ht="16.5" customHeight="1">
      <c r="A836" s="34"/>
      <c r="B836" s="140"/>
      <c r="C836" s="141" t="s">
        <v>1821</v>
      </c>
      <c r="D836" s="141" t="s">
        <v>147</v>
      </c>
      <c r="E836" s="142" t="s">
        <v>1822</v>
      </c>
      <c r="F836" s="143" t="s">
        <v>1823</v>
      </c>
      <c r="G836" s="144" t="s">
        <v>219</v>
      </c>
      <c r="H836" s="145">
        <v>1170.123</v>
      </c>
      <c r="I836" s="146"/>
      <c r="J836" s="147">
        <f>ROUND(I836*H836,2)</f>
        <v>0</v>
      </c>
      <c r="K836" s="148"/>
      <c r="L836" s="35"/>
      <c r="M836" s="149" t="s">
        <v>3</v>
      </c>
      <c r="N836" s="150" t="s">
        <v>43</v>
      </c>
      <c r="O836" s="55"/>
      <c r="P836" s="151">
        <f>O836*H836</f>
        <v>0</v>
      </c>
      <c r="Q836" s="151">
        <v>0.0002</v>
      </c>
      <c r="R836" s="151">
        <f>Q836*H836</f>
        <v>0.23402460000000003</v>
      </c>
      <c r="S836" s="151">
        <v>0</v>
      </c>
      <c r="T836" s="152">
        <f>S836*H836</f>
        <v>0</v>
      </c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R836" s="153" t="s">
        <v>313</v>
      </c>
      <c r="AT836" s="153" t="s">
        <v>147</v>
      </c>
      <c r="AU836" s="153" t="s">
        <v>82</v>
      </c>
      <c r="AY836" s="19" t="s">
        <v>144</v>
      </c>
      <c r="BE836" s="154">
        <f>IF(N836="základní",J836,0)</f>
        <v>0</v>
      </c>
      <c r="BF836" s="154">
        <f>IF(N836="snížená",J836,0)</f>
        <v>0</v>
      </c>
      <c r="BG836" s="154">
        <f>IF(N836="zákl. přenesená",J836,0)</f>
        <v>0</v>
      </c>
      <c r="BH836" s="154">
        <f>IF(N836="sníž. přenesená",J836,0)</f>
        <v>0</v>
      </c>
      <c r="BI836" s="154">
        <f>IF(N836="nulová",J836,0)</f>
        <v>0</v>
      </c>
      <c r="BJ836" s="19" t="s">
        <v>80</v>
      </c>
      <c r="BK836" s="154">
        <f>ROUND(I836*H836,2)</f>
        <v>0</v>
      </c>
      <c r="BL836" s="19" t="s">
        <v>313</v>
      </c>
      <c r="BM836" s="153" t="s">
        <v>1824</v>
      </c>
    </row>
    <row r="837" spans="2:51" s="13" customFormat="1" ht="12">
      <c r="B837" s="160"/>
      <c r="D837" s="161" t="s">
        <v>221</v>
      </c>
      <c r="E837" s="162" t="s">
        <v>3</v>
      </c>
      <c r="F837" s="163" t="s">
        <v>596</v>
      </c>
      <c r="H837" s="164">
        <v>1170.123</v>
      </c>
      <c r="I837" s="165"/>
      <c r="L837" s="160"/>
      <c r="M837" s="166"/>
      <c r="N837" s="167"/>
      <c r="O837" s="167"/>
      <c r="P837" s="167"/>
      <c r="Q837" s="167"/>
      <c r="R837" s="167"/>
      <c r="S837" s="167"/>
      <c r="T837" s="168"/>
      <c r="AT837" s="162" t="s">
        <v>221</v>
      </c>
      <c r="AU837" s="162" t="s">
        <v>82</v>
      </c>
      <c r="AV837" s="13" t="s">
        <v>82</v>
      </c>
      <c r="AW837" s="13" t="s">
        <v>33</v>
      </c>
      <c r="AX837" s="13" t="s">
        <v>80</v>
      </c>
      <c r="AY837" s="162" t="s">
        <v>144</v>
      </c>
    </row>
    <row r="838" spans="1:65" s="2" customFormat="1" ht="21.75" customHeight="1">
      <c r="A838" s="34"/>
      <c r="B838" s="140"/>
      <c r="C838" s="141" t="s">
        <v>1825</v>
      </c>
      <c r="D838" s="141" t="s">
        <v>147</v>
      </c>
      <c r="E838" s="142" t="s">
        <v>1826</v>
      </c>
      <c r="F838" s="143" t="s">
        <v>1827</v>
      </c>
      <c r="G838" s="144" t="s">
        <v>219</v>
      </c>
      <c r="H838" s="145">
        <v>1180.123</v>
      </c>
      <c r="I838" s="146"/>
      <c r="J838" s="147">
        <f>ROUND(I838*H838,2)</f>
        <v>0</v>
      </c>
      <c r="K838" s="148"/>
      <c r="L838" s="35"/>
      <c r="M838" s="149" t="s">
        <v>3</v>
      </c>
      <c r="N838" s="150" t="s">
        <v>43</v>
      </c>
      <c r="O838" s="55"/>
      <c r="P838" s="151">
        <f>O838*H838</f>
        <v>0</v>
      </c>
      <c r="Q838" s="151">
        <v>0.00026</v>
      </c>
      <c r="R838" s="151">
        <f>Q838*H838</f>
        <v>0.30683198</v>
      </c>
      <c r="S838" s="151">
        <v>0</v>
      </c>
      <c r="T838" s="152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153" t="s">
        <v>313</v>
      </c>
      <c r="AT838" s="153" t="s">
        <v>147</v>
      </c>
      <c r="AU838" s="153" t="s">
        <v>82</v>
      </c>
      <c r="AY838" s="19" t="s">
        <v>144</v>
      </c>
      <c r="BE838" s="154">
        <f>IF(N838="základní",J838,0)</f>
        <v>0</v>
      </c>
      <c r="BF838" s="154">
        <f>IF(N838="snížená",J838,0)</f>
        <v>0</v>
      </c>
      <c r="BG838" s="154">
        <f>IF(N838="zákl. přenesená",J838,0)</f>
        <v>0</v>
      </c>
      <c r="BH838" s="154">
        <f>IF(N838="sníž. přenesená",J838,0)</f>
        <v>0</v>
      </c>
      <c r="BI838" s="154">
        <f>IF(N838="nulová",J838,0)</f>
        <v>0</v>
      </c>
      <c r="BJ838" s="19" t="s">
        <v>80</v>
      </c>
      <c r="BK838" s="154">
        <f>ROUND(I838*H838,2)</f>
        <v>0</v>
      </c>
      <c r="BL838" s="19" t="s">
        <v>313</v>
      </c>
      <c r="BM838" s="153" t="s">
        <v>1828</v>
      </c>
    </row>
    <row r="839" spans="2:51" s="13" customFormat="1" ht="12">
      <c r="B839" s="160"/>
      <c r="D839" s="161" t="s">
        <v>221</v>
      </c>
      <c r="E839" s="162" t="s">
        <v>3</v>
      </c>
      <c r="F839" s="163" t="s">
        <v>1829</v>
      </c>
      <c r="H839" s="164">
        <v>1180.123</v>
      </c>
      <c r="I839" s="165"/>
      <c r="L839" s="160"/>
      <c r="M839" s="166"/>
      <c r="N839" s="167"/>
      <c r="O839" s="167"/>
      <c r="P839" s="167"/>
      <c r="Q839" s="167"/>
      <c r="R839" s="167"/>
      <c r="S839" s="167"/>
      <c r="T839" s="168"/>
      <c r="AT839" s="162" t="s">
        <v>221</v>
      </c>
      <c r="AU839" s="162" t="s">
        <v>82</v>
      </c>
      <c r="AV839" s="13" t="s">
        <v>82</v>
      </c>
      <c r="AW839" s="13" t="s">
        <v>33</v>
      </c>
      <c r="AX839" s="13" t="s">
        <v>80</v>
      </c>
      <c r="AY839" s="162" t="s">
        <v>144</v>
      </c>
    </row>
    <row r="840" spans="2:63" s="12" customFormat="1" ht="22.9" customHeight="1">
      <c r="B840" s="127"/>
      <c r="D840" s="128" t="s">
        <v>71</v>
      </c>
      <c r="E840" s="138" t="s">
        <v>1830</v>
      </c>
      <c r="F840" s="138" t="s">
        <v>1831</v>
      </c>
      <c r="I840" s="130"/>
      <c r="J840" s="139">
        <f>BK840</f>
        <v>0</v>
      </c>
      <c r="L840" s="127"/>
      <c r="M840" s="132"/>
      <c r="N840" s="133"/>
      <c r="O840" s="133"/>
      <c r="P840" s="134">
        <f>SUM(P841:P844)</f>
        <v>0</v>
      </c>
      <c r="Q840" s="133"/>
      <c r="R840" s="134">
        <f>SUM(R841:R844)</f>
        <v>0.10364249999999998</v>
      </c>
      <c r="S840" s="133"/>
      <c r="T840" s="135">
        <f>SUM(T841:T844)</f>
        <v>0</v>
      </c>
      <c r="AR840" s="128" t="s">
        <v>82</v>
      </c>
      <c r="AT840" s="136" t="s">
        <v>71</v>
      </c>
      <c r="AU840" s="136" t="s">
        <v>80</v>
      </c>
      <c r="AY840" s="128" t="s">
        <v>144</v>
      </c>
      <c r="BK840" s="137">
        <f>SUM(BK841:BK844)</f>
        <v>0</v>
      </c>
    </row>
    <row r="841" spans="1:65" s="2" customFormat="1" ht="16.5" customHeight="1">
      <c r="A841" s="34"/>
      <c r="B841" s="140"/>
      <c r="C841" s="141" t="s">
        <v>1832</v>
      </c>
      <c r="D841" s="141" t="s">
        <v>147</v>
      </c>
      <c r="E841" s="142" t="s">
        <v>1833</v>
      </c>
      <c r="F841" s="143" t="s">
        <v>1834</v>
      </c>
      <c r="G841" s="144" t="s">
        <v>219</v>
      </c>
      <c r="H841" s="145">
        <v>79.725</v>
      </c>
      <c r="I841" s="146"/>
      <c r="J841" s="147">
        <f>ROUND(I841*H841,2)</f>
        <v>0</v>
      </c>
      <c r="K841" s="148"/>
      <c r="L841" s="35"/>
      <c r="M841" s="149" t="s">
        <v>3</v>
      </c>
      <c r="N841" s="150" t="s">
        <v>43</v>
      </c>
      <c r="O841" s="55"/>
      <c r="P841" s="151">
        <f>O841*H841</f>
        <v>0</v>
      </c>
      <c r="Q841" s="151">
        <v>0</v>
      </c>
      <c r="R841" s="151">
        <f>Q841*H841</f>
        <v>0</v>
      </c>
      <c r="S841" s="151">
        <v>0</v>
      </c>
      <c r="T841" s="152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53" t="s">
        <v>313</v>
      </c>
      <c r="AT841" s="153" t="s">
        <v>147</v>
      </c>
      <c r="AU841" s="153" t="s">
        <v>82</v>
      </c>
      <c r="AY841" s="19" t="s">
        <v>144</v>
      </c>
      <c r="BE841" s="154">
        <f>IF(N841="základní",J841,0)</f>
        <v>0</v>
      </c>
      <c r="BF841" s="154">
        <f>IF(N841="snížená",J841,0)</f>
        <v>0</v>
      </c>
      <c r="BG841" s="154">
        <f>IF(N841="zákl. přenesená",J841,0)</f>
        <v>0</v>
      </c>
      <c r="BH841" s="154">
        <f>IF(N841="sníž. přenesená",J841,0)</f>
        <v>0</v>
      </c>
      <c r="BI841" s="154">
        <f>IF(N841="nulová",J841,0)</f>
        <v>0</v>
      </c>
      <c r="BJ841" s="19" t="s">
        <v>80</v>
      </c>
      <c r="BK841" s="154">
        <f>ROUND(I841*H841,2)</f>
        <v>0</v>
      </c>
      <c r="BL841" s="19" t="s">
        <v>313</v>
      </c>
      <c r="BM841" s="153" t="s">
        <v>1835</v>
      </c>
    </row>
    <row r="842" spans="2:51" s="13" customFormat="1" ht="12">
      <c r="B842" s="160"/>
      <c r="D842" s="161" t="s">
        <v>221</v>
      </c>
      <c r="E842" s="162" t="s">
        <v>3</v>
      </c>
      <c r="F842" s="163" t="s">
        <v>1836</v>
      </c>
      <c r="H842" s="164">
        <v>79.725</v>
      </c>
      <c r="I842" s="165"/>
      <c r="L842" s="160"/>
      <c r="M842" s="166"/>
      <c r="N842" s="167"/>
      <c r="O842" s="167"/>
      <c r="P842" s="167"/>
      <c r="Q842" s="167"/>
      <c r="R842" s="167"/>
      <c r="S842" s="167"/>
      <c r="T842" s="168"/>
      <c r="AT842" s="162" t="s">
        <v>221</v>
      </c>
      <c r="AU842" s="162" t="s">
        <v>82</v>
      </c>
      <c r="AV842" s="13" t="s">
        <v>82</v>
      </c>
      <c r="AW842" s="13" t="s">
        <v>33</v>
      </c>
      <c r="AX842" s="13" t="s">
        <v>80</v>
      </c>
      <c r="AY842" s="162" t="s">
        <v>144</v>
      </c>
    </row>
    <row r="843" spans="1:65" s="2" customFormat="1" ht="16.5" customHeight="1">
      <c r="A843" s="34"/>
      <c r="B843" s="140"/>
      <c r="C843" s="192" t="s">
        <v>1837</v>
      </c>
      <c r="D843" s="192" t="s">
        <v>280</v>
      </c>
      <c r="E843" s="193" t="s">
        <v>1838</v>
      </c>
      <c r="F843" s="194" t="s">
        <v>1839</v>
      </c>
      <c r="G843" s="195" t="s">
        <v>219</v>
      </c>
      <c r="H843" s="196">
        <v>79.725</v>
      </c>
      <c r="I843" s="197"/>
      <c r="J843" s="198">
        <f>ROUND(I843*H843,2)</f>
        <v>0</v>
      </c>
      <c r="K843" s="199"/>
      <c r="L843" s="200"/>
      <c r="M843" s="201" t="s">
        <v>3</v>
      </c>
      <c r="N843" s="202" t="s">
        <v>43</v>
      </c>
      <c r="O843" s="55"/>
      <c r="P843" s="151">
        <f>O843*H843</f>
        <v>0</v>
      </c>
      <c r="Q843" s="151">
        <v>0.0013</v>
      </c>
      <c r="R843" s="151">
        <f>Q843*H843</f>
        <v>0.10364249999999998</v>
      </c>
      <c r="S843" s="151">
        <v>0</v>
      </c>
      <c r="T843" s="152">
        <f>S843*H843</f>
        <v>0</v>
      </c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R843" s="153" t="s">
        <v>412</v>
      </c>
      <c r="AT843" s="153" t="s">
        <v>280</v>
      </c>
      <c r="AU843" s="153" t="s">
        <v>82</v>
      </c>
      <c r="AY843" s="19" t="s">
        <v>144</v>
      </c>
      <c r="BE843" s="154">
        <f>IF(N843="základní",J843,0)</f>
        <v>0</v>
      </c>
      <c r="BF843" s="154">
        <f>IF(N843="snížená",J843,0)</f>
        <v>0</v>
      </c>
      <c r="BG843" s="154">
        <f>IF(N843="zákl. přenesená",J843,0)</f>
        <v>0</v>
      </c>
      <c r="BH843" s="154">
        <f>IF(N843="sníž. přenesená",J843,0)</f>
        <v>0</v>
      </c>
      <c r="BI843" s="154">
        <f>IF(N843="nulová",J843,0)</f>
        <v>0</v>
      </c>
      <c r="BJ843" s="19" t="s">
        <v>80</v>
      </c>
      <c r="BK843" s="154">
        <f>ROUND(I843*H843,2)</f>
        <v>0</v>
      </c>
      <c r="BL843" s="19" t="s">
        <v>313</v>
      </c>
      <c r="BM843" s="153" t="s">
        <v>1840</v>
      </c>
    </row>
    <row r="844" spans="1:65" s="2" customFormat="1" ht="21.75" customHeight="1">
      <c r="A844" s="34"/>
      <c r="B844" s="140"/>
      <c r="C844" s="141" t="s">
        <v>1841</v>
      </c>
      <c r="D844" s="141" t="s">
        <v>147</v>
      </c>
      <c r="E844" s="142" t="s">
        <v>1842</v>
      </c>
      <c r="F844" s="143" t="s">
        <v>1843</v>
      </c>
      <c r="G844" s="144" t="s">
        <v>926</v>
      </c>
      <c r="H844" s="203"/>
      <c r="I844" s="146"/>
      <c r="J844" s="147">
        <f>ROUND(I844*H844,2)</f>
        <v>0</v>
      </c>
      <c r="K844" s="148"/>
      <c r="L844" s="35"/>
      <c r="M844" s="155" t="s">
        <v>3</v>
      </c>
      <c r="N844" s="156" t="s">
        <v>43</v>
      </c>
      <c r="O844" s="157"/>
      <c r="P844" s="158">
        <f>O844*H844</f>
        <v>0</v>
      </c>
      <c r="Q844" s="158">
        <v>0</v>
      </c>
      <c r="R844" s="158">
        <f>Q844*H844</f>
        <v>0</v>
      </c>
      <c r="S844" s="158">
        <v>0</v>
      </c>
      <c r="T844" s="159">
        <f>S844*H844</f>
        <v>0</v>
      </c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R844" s="153" t="s">
        <v>313</v>
      </c>
      <c r="AT844" s="153" t="s">
        <v>147</v>
      </c>
      <c r="AU844" s="153" t="s">
        <v>82</v>
      </c>
      <c r="AY844" s="19" t="s">
        <v>144</v>
      </c>
      <c r="BE844" s="154">
        <f>IF(N844="základní",J844,0)</f>
        <v>0</v>
      </c>
      <c r="BF844" s="154">
        <f>IF(N844="snížená",J844,0)</f>
        <v>0</v>
      </c>
      <c r="BG844" s="154">
        <f>IF(N844="zákl. přenesená",J844,0)</f>
        <v>0</v>
      </c>
      <c r="BH844" s="154">
        <f>IF(N844="sníž. přenesená",J844,0)</f>
        <v>0</v>
      </c>
      <c r="BI844" s="154">
        <f>IF(N844="nulová",J844,0)</f>
        <v>0</v>
      </c>
      <c r="BJ844" s="19" t="s">
        <v>80</v>
      </c>
      <c r="BK844" s="154">
        <f>ROUND(I844*H844,2)</f>
        <v>0</v>
      </c>
      <c r="BL844" s="19" t="s">
        <v>313</v>
      </c>
      <c r="BM844" s="153" t="s">
        <v>1844</v>
      </c>
    </row>
    <row r="845" spans="1:31" s="2" customFormat="1" ht="6.95" customHeight="1">
      <c r="A845" s="34"/>
      <c r="B845" s="44"/>
      <c r="C845" s="45"/>
      <c r="D845" s="45"/>
      <c r="E845" s="45"/>
      <c r="F845" s="45"/>
      <c r="G845" s="45"/>
      <c r="H845" s="45"/>
      <c r="I845" s="45"/>
      <c r="J845" s="45"/>
      <c r="K845" s="45"/>
      <c r="L845" s="35"/>
      <c r="M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</row>
  </sheetData>
  <autoFilter ref="C104:K844"/>
  <mergeCells count="9">
    <mergeCell ref="E50:H50"/>
    <mergeCell ref="E95:H95"/>
    <mergeCell ref="E97:H9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88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1845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ROUND((SUM(BE88:BE255)),2)</f>
        <v>0</v>
      </c>
      <c r="G33" s="34"/>
      <c r="H33" s="34"/>
      <c r="I33" s="98">
        <v>0.21</v>
      </c>
      <c r="J33" s="97">
        <f>ROUND(((SUM(BE88:BE255))*I33),2)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ROUND((SUM(BF88:BF255)),2)</f>
        <v>0</v>
      </c>
      <c r="G34" s="34"/>
      <c r="H34" s="34"/>
      <c r="I34" s="98">
        <v>0.15</v>
      </c>
      <c r="J34" s="97">
        <f>ROUND(((SUM(BF88:BF255))*I34),2)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ROUND((SUM(BG88:BG255)),2)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ROUND((SUM(BH88:BH255)),2)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ROUND((SUM(BI88:BI255)),2)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 xml:space="preserve">D_1_4_1 - Vytápění 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10" customFormat="1" ht="19.9" customHeight="1">
      <c r="B61" s="112"/>
      <c r="D61" s="113" t="s">
        <v>1846</v>
      </c>
      <c r="E61" s="114"/>
      <c r="F61" s="114"/>
      <c r="G61" s="114"/>
      <c r="H61" s="114"/>
      <c r="I61" s="114"/>
      <c r="J61" s="115">
        <f>J90</f>
        <v>0</v>
      </c>
      <c r="L61" s="112"/>
    </row>
    <row r="62" spans="2:12" s="10" customFormat="1" ht="19.9" customHeight="1">
      <c r="B62" s="112"/>
      <c r="D62" s="113" t="s">
        <v>1847</v>
      </c>
      <c r="E62" s="114"/>
      <c r="F62" s="114"/>
      <c r="G62" s="114"/>
      <c r="H62" s="114"/>
      <c r="I62" s="114"/>
      <c r="J62" s="115">
        <f>J113</f>
        <v>0</v>
      </c>
      <c r="L62" s="112"/>
    </row>
    <row r="63" spans="2:12" s="10" customFormat="1" ht="19.9" customHeight="1">
      <c r="B63" s="112"/>
      <c r="D63" s="113" t="s">
        <v>1848</v>
      </c>
      <c r="E63" s="114"/>
      <c r="F63" s="114"/>
      <c r="G63" s="114"/>
      <c r="H63" s="114"/>
      <c r="I63" s="114"/>
      <c r="J63" s="115">
        <f>J136</f>
        <v>0</v>
      </c>
      <c r="L63" s="112"/>
    </row>
    <row r="64" spans="2:12" s="10" customFormat="1" ht="19.9" customHeight="1">
      <c r="B64" s="112"/>
      <c r="D64" s="113" t="s">
        <v>1849</v>
      </c>
      <c r="E64" s="114"/>
      <c r="F64" s="114"/>
      <c r="G64" s="114"/>
      <c r="H64" s="114"/>
      <c r="I64" s="114"/>
      <c r="J64" s="115">
        <f>J156</f>
        <v>0</v>
      </c>
      <c r="L64" s="112"/>
    </row>
    <row r="65" spans="2:12" s="10" customFormat="1" ht="19.9" customHeight="1">
      <c r="B65" s="112"/>
      <c r="D65" s="113" t="s">
        <v>1850</v>
      </c>
      <c r="E65" s="114"/>
      <c r="F65" s="114"/>
      <c r="G65" s="114"/>
      <c r="H65" s="114"/>
      <c r="I65" s="114"/>
      <c r="J65" s="115">
        <f>J188</f>
        <v>0</v>
      </c>
      <c r="L65" s="112"/>
    </row>
    <row r="66" spans="2:12" s="10" customFormat="1" ht="19.9" customHeight="1">
      <c r="B66" s="112"/>
      <c r="D66" s="113" t="s">
        <v>1851</v>
      </c>
      <c r="E66" s="114"/>
      <c r="F66" s="114"/>
      <c r="G66" s="114"/>
      <c r="H66" s="114"/>
      <c r="I66" s="114"/>
      <c r="J66" s="115">
        <f>J217</f>
        <v>0</v>
      </c>
      <c r="L66" s="112"/>
    </row>
    <row r="67" spans="2:12" s="10" customFormat="1" ht="19.9" customHeight="1">
      <c r="B67" s="112"/>
      <c r="D67" s="113" t="s">
        <v>200</v>
      </c>
      <c r="E67" s="114"/>
      <c r="F67" s="114"/>
      <c r="G67" s="114"/>
      <c r="H67" s="114"/>
      <c r="I67" s="114"/>
      <c r="J67" s="115">
        <f>J224</f>
        <v>0</v>
      </c>
      <c r="L67" s="112"/>
    </row>
    <row r="68" spans="2:12" s="10" customFormat="1" ht="19.9" customHeight="1">
      <c r="B68" s="112"/>
      <c r="D68" s="113" t="s">
        <v>1852</v>
      </c>
      <c r="E68" s="114"/>
      <c r="F68" s="114"/>
      <c r="G68" s="114"/>
      <c r="H68" s="114"/>
      <c r="I68" s="114"/>
      <c r="J68" s="115">
        <f>J247</f>
        <v>0</v>
      </c>
      <c r="L68" s="112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130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27" t="str">
        <f>E7</f>
        <v>Novostavba budovy ZŠ Obrataň</v>
      </c>
      <c r="F78" s="328"/>
      <c r="G78" s="328"/>
      <c r="H78" s="328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123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22" t="str">
        <f>E9</f>
        <v xml:space="preserve">D_1_4_1 - Vytápění </v>
      </c>
      <c r="F80" s="326"/>
      <c r="G80" s="326"/>
      <c r="H80" s="326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F12</f>
        <v xml:space="preserve"> </v>
      </c>
      <c r="G82" s="34"/>
      <c r="H82" s="34"/>
      <c r="I82" s="29" t="s">
        <v>23</v>
      </c>
      <c r="J82" s="52" t="str">
        <f>IF(J12="","",J12)</f>
        <v>11. 1. 2021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4"/>
      <c r="E84" s="34"/>
      <c r="F84" s="27" t="str">
        <f>E15</f>
        <v>Obec Obrataň</v>
      </c>
      <c r="G84" s="34"/>
      <c r="H84" s="34"/>
      <c r="I84" s="29" t="s">
        <v>31</v>
      </c>
      <c r="J84" s="32" t="str">
        <f>E21</f>
        <v>Ing. Patrik Příhoda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4"/>
      <c r="E85" s="34"/>
      <c r="F85" s="27" t="str">
        <f>IF(E18="","",E18)</f>
        <v>Vyplň údaj</v>
      </c>
      <c r="G85" s="34"/>
      <c r="H85" s="34"/>
      <c r="I85" s="29" t="s">
        <v>34</v>
      </c>
      <c r="J85" s="32" t="str">
        <f>E24</f>
        <v xml:space="preserve"> 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131</v>
      </c>
      <c r="D87" s="119" t="s">
        <v>57</v>
      </c>
      <c r="E87" s="119" t="s">
        <v>53</v>
      </c>
      <c r="F87" s="119" t="s">
        <v>54</v>
      </c>
      <c r="G87" s="119" t="s">
        <v>132</v>
      </c>
      <c r="H87" s="119" t="s">
        <v>133</v>
      </c>
      <c r="I87" s="119" t="s">
        <v>134</v>
      </c>
      <c r="J87" s="120" t="s">
        <v>127</v>
      </c>
      <c r="K87" s="121" t="s">
        <v>135</v>
      </c>
      <c r="L87" s="122"/>
      <c r="M87" s="59" t="s">
        <v>3</v>
      </c>
      <c r="N87" s="60" t="s">
        <v>42</v>
      </c>
      <c r="O87" s="60" t="s">
        <v>136</v>
      </c>
      <c r="P87" s="60" t="s">
        <v>137</v>
      </c>
      <c r="Q87" s="60" t="s">
        <v>138</v>
      </c>
      <c r="R87" s="60" t="s">
        <v>139</v>
      </c>
      <c r="S87" s="60" t="s">
        <v>140</v>
      </c>
      <c r="T87" s="61" t="s">
        <v>141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9" customHeight="1">
      <c r="A88" s="34"/>
      <c r="B88" s="35"/>
      <c r="C88" s="66" t="s">
        <v>142</v>
      </c>
      <c r="D88" s="34"/>
      <c r="E88" s="34"/>
      <c r="F88" s="34"/>
      <c r="G88" s="34"/>
      <c r="H88" s="34"/>
      <c r="I88" s="34"/>
      <c r="J88" s="123">
        <f>BK88</f>
        <v>0</v>
      </c>
      <c r="K88" s="34"/>
      <c r="L88" s="35"/>
      <c r="M88" s="62"/>
      <c r="N88" s="53"/>
      <c r="O88" s="63"/>
      <c r="P88" s="124">
        <f>P89</f>
        <v>0</v>
      </c>
      <c r="Q88" s="63"/>
      <c r="R88" s="124">
        <f>R89</f>
        <v>1.27437</v>
      </c>
      <c r="S88" s="63"/>
      <c r="T88" s="125">
        <f>T89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71</v>
      </c>
      <c r="AU88" s="19" t="s">
        <v>128</v>
      </c>
      <c r="BK88" s="126">
        <f>BK89</f>
        <v>0</v>
      </c>
    </row>
    <row r="89" spans="2:63" s="12" customFormat="1" ht="25.9" customHeight="1">
      <c r="B89" s="127"/>
      <c r="D89" s="128" t="s">
        <v>71</v>
      </c>
      <c r="E89" s="129" t="s">
        <v>872</v>
      </c>
      <c r="F89" s="129" t="s">
        <v>873</v>
      </c>
      <c r="I89" s="130"/>
      <c r="J89" s="131">
        <f>BK89</f>
        <v>0</v>
      </c>
      <c r="L89" s="127"/>
      <c r="M89" s="132"/>
      <c r="N89" s="133"/>
      <c r="O89" s="133"/>
      <c r="P89" s="134">
        <f>P90+P113+P136+P156+P188+P217+P224+P247</f>
        <v>0</v>
      </c>
      <c r="Q89" s="133"/>
      <c r="R89" s="134">
        <f>R90+R113+R136+R156+R188+R217+R224+R247</f>
        <v>1.27437</v>
      </c>
      <c r="S89" s="133"/>
      <c r="T89" s="135">
        <f>T90+T113+T136+T156+T188+T217+T224+T247</f>
        <v>0</v>
      </c>
      <c r="AR89" s="128" t="s">
        <v>82</v>
      </c>
      <c r="AT89" s="136" t="s">
        <v>71</v>
      </c>
      <c r="AU89" s="136" t="s">
        <v>72</v>
      </c>
      <c r="AY89" s="128" t="s">
        <v>144</v>
      </c>
      <c r="BK89" s="137">
        <f>BK90+BK113+BK136+BK156+BK188+BK217+BK224+BK247</f>
        <v>0</v>
      </c>
    </row>
    <row r="90" spans="2:63" s="12" customFormat="1" ht="22.9" customHeight="1">
      <c r="B90" s="127"/>
      <c r="D90" s="128" t="s">
        <v>71</v>
      </c>
      <c r="E90" s="138" t="s">
        <v>1853</v>
      </c>
      <c r="F90" s="138" t="s">
        <v>1854</v>
      </c>
      <c r="I90" s="130"/>
      <c r="J90" s="139">
        <f>BK90</f>
        <v>0</v>
      </c>
      <c r="L90" s="127"/>
      <c r="M90" s="132"/>
      <c r="N90" s="133"/>
      <c r="O90" s="133"/>
      <c r="P90" s="134">
        <f>SUM(P91:P112)</f>
        <v>0</v>
      </c>
      <c r="Q90" s="133"/>
      <c r="R90" s="134">
        <f>SUM(R91:R112)</f>
        <v>0.06945000000000001</v>
      </c>
      <c r="S90" s="133"/>
      <c r="T90" s="135">
        <f>SUM(T91:T112)</f>
        <v>0</v>
      </c>
      <c r="AR90" s="128" t="s">
        <v>82</v>
      </c>
      <c r="AT90" s="136" t="s">
        <v>71</v>
      </c>
      <c r="AU90" s="136" t="s">
        <v>80</v>
      </c>
      <c r="AY90" s="128" t="s">
        <v>144</v>
      </c>
      <c r="BK90" s="137">
        <f>SUM(BK91:BK112)</f>
        <v>0</v>
      </c>
    </row>
    <row r="91" spans="1:65" s="2" customFormat="1" ht="21.75" customHeight="1">
      <c r="A91" s="34"/>
      <c r="B91" s="140"/>
      <c r="C91" s="141" t="s">
        <v>80</v>
      </c>
      <c r="D91" s="141" t="s">
        <v>147</v>
      </c>
      <c r="E91" s="142" t="s">
        <v>1855</v>
      </c>
      <c r="F91" s="143" t="s">
        <v>1856</v>
      </c>
      <c r="G91" s="144" t="s">
        <v>1857</v>
      </c>
      <c r="H91" s="145">
        <v>1</v>
      </c>
      <c r="I91" s="146"/>
      <c r="J91" s="147">
        <f>ROUND(I91*H91,2)</f>
        <v>0</v>
      </c>
      <c r="K91" s="148"/>
      <c r="L91" s="35"/>
      <c r="M91" s="149" t="s">
        <v>3</v>
      </c>
      <c r="N91" s="150" t="s">
        <v>43</v>
      </c>
      <c r="O91" s="55"/>
      <c r="P91" s="151">
        <f>O91*H91</f>
        <v>0</v>
      </c>
      <c r="Q91" s="151">
        <v>0.00261</v>
      </c>
      <c r="R91" s="151">
        <f>Q91*H91</f>
        <v>0.00261</v>
      </c>
      <c r="S91" s="151">
        <v>0</v>
      </c>
      <c r="T91" s="152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313</v>
      </c>
      <c r="AT91" s="153" t="s">
        <v>147</v>
      </c>
      <c r="AU91" s="153" t="s">
        <v>82</v>
      </c>
      <c r="AY91" s="19" t="s">
        <v>144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80</v>
      </c>
      <c r="BK91" s="154">
        <f>ROUND(I91*H91,2)</f>
        <v>0</v>
      </c>
      <c r="BL91" s="19" t="s">
        <v>313</v>
      </c>
      <c r="BM91" s="153" t="s">
        <v>1858</v>
      </c>
    </row>
    <row r="92" spans="2:51" s="16" customFormat="1" ht="12">
      <c r="B92" s="185"/>
      <c r="D92" s="161" t="s">
        <v>221</v>
      </c>
      <c r="E92" s="186" t="s">
        <v>3</v>
      </c>
      <c r="F92" s="187" t="s">
        <v>1859</v>
      </c>
      <c r="H92" s="186" t="s">
        <v>3</v>
      </c>
      <c r="I92" s="188"/>
      <c r="L92" s="185"/>
      <c r="M92" s="189"/>
      <c r="N92" s="190"/>
      <c r="O92" s="190"/>
      <c r="P92" s="190"/>
      <c r="Q92" s="190"/>
      <c r="R92" s="190"/>
      <c r="S92" s="190"/>
      <c r="T92" s="191"/>
      <c r="AT92" s="186" t="s">
        <v>221</v>
      </c>
      <c r="AU92" s="186" t="s">
        <v>82</v>
      </c>
      <c r="AV92" s="16" t="s">
        <v>80</v>
      </c>
      <c r="AW92" s="16" t="s">
        <v>33</v>
      </c>
      <c r="AX92" s="16" t="s">
        <v>72</v>
      </c>
      <c r="AY92" s="186" t="s">
        <v>144</v>
      </c>
    </row>
    <row r="93" spans="2:51" s="13" customFormat="1" ht="12">
      <c r="B93" s="160"/>
      <c r="D93" s="161" t="s">
        <v>221</v>
      </c>
      <c r="E93" s="162" t="s">
        <v>3</v>
      </c>
      <c r="F93" s="163" t="s">
        <v>80</v>
      </c>
      <c r="H93" s="164">
        <v>1</v>
      </c>
      <c r="I93" s="165"/>
      <c r="L93" s="160"/>
      <c r="M93" s="166"/>
      <c r="N93" s="167"/>
      <c r="O93" s="167"/>
      <c r="P93" s="167"/>
      <c r="Q93" s="167"/>
      <c r="R93" s="167"/>
      <c r="S93" s="167"/>
      <c r="T93" s="168"/>
      <c r="AT93" s="162" t="s">
        <v>221</v>
      </c>
      <c r="AU93" s="162" t="s">
        <v>82</v>
      </c>
      <c r="AV93" s="13" t="s">
        <v>82</v>
      </c>
      <c r="AW93" s="13" t="s">
        <v>33</v>
      </c>
      <c r="AX93" s="13" t="s">
        <v>80</v>
      </c>
      <c r="AY93" s="162" t="s">
        <v>144</v>
      </c>
    </row>
    <row r="94" spans="1:65" s="2" customFormat="1" ht="21.75" customHeight="1">
      <c r="A94" s="34"/>
      <c r="B94" s="140"/>
      <c r="C94" s="192" t="s">
        <v>82</v>
      </c>
      <c r="D94" s="192" t="s">
        <v>280</v>
      </c>
      <c r="E94" s="193" t="s">
        <v>1860</v>
      </c>
      <c r="F94" s="194" t="s">
        <v>1861</v>
      </c>
      <c r="G94" s="195" t="s">
        <v>337</v>
      </c>
      <c r="H94" s="196">
        <v>1</v>
      </c>
      <c r="I94" s="197"/>
      <c r="J94" s="198">
        <f>ROUND(I94*H94,2)</f>
        <v>0</v>
      </c>
      <c r="K94" s="199"/>
      <c r="L94" s="200"/>
      <c r="M94" s="201" t="s">
        <v>3</v>
      </c>
      <c r="N94" s="202" t="s">
        <v>43</v>
      </c>
      <c r="O94" s="55"/>
      <c r="P94" s="151">
        <f>O94*H94</f>
        <v>0</v>
      </c>
      <c r="Q94" s="151">
        <v>0.062</v>
      </c>
      <c r="R94" s="151">
        <f>Q94*H94</f>
        <v>0.062</v>
      </c>
      <c r="S94" s="151">
        <v>0</v>
      </c>
      <c r="T94" s="152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412</v>
      </c>
      <c r="AT94" s="153" t="s">
        <v>280</v>
      </c>
      <c r="AU94" s="153" t="s">
        <v>82</v>
      </c>
      <c r="AY94" s="19" t="s">
        <v>144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80</v>
      </c>
      <c r="BK94" s="154">
        <f>ROUND(I94*H94,2)</f>
        <v>0</v>
      </c>
      <c r="BL94" s="19" t="s">
        <v>313</v>
      </c>
      <c r="BM94" s="153" t="s">
        <v>1862</v>
      </c>
    </row>
    <row r="95" spans="2:51" s="16" customFormat="1" ht="12">
      <c r="B95" s="185"/>
      <c r="D95" s="161" t="s">
        <v>221</v>
      </c>
      <c r="E95" s="186" t="s">
        <v>3</v>
      </c>
      <c r="F95" s="187" t="s">
        <v>1859</v>
      </c>
      <c r="H95" s="186" t="s">
        <v>3</v>
      </c>
      <c r="I95" s="188"/>
      <c r="L95" s="185"/>
      <c r="M95" s="189"/>
      <c r="N95" s="190"/>
      <c r="O95" s="190"/>
      <c r="P95" s="190"/>
      <c r="Q95" s="190"/>
      <c r="R95" s="190"/>
      <c r="S95" s="190"/>
      <c r="T95" s="191"/>
      <c r="AT95" s="186" t="s">
        <v>221</v>
      </c>
      <c r="AU95" s="186" t="s">
        <v>82</v>
      </c>
      <c r="AV95" s="16" t="s">
        <v>80</v>
      </c>
      <c r="AW95" s="16" t="s">
        <v>33</v>
      </c>
      <c r="AX95" s="16" t="s">
        <v>72</v>
      </c>
      <c r="AY95" s="186" t="s">
        <v>144</v>
      </c>
    </row>
    <row r="96" spans="2:51" s="13" customFormat="1" ht="12">
      <c r="B96" s="160"/>
      <c r="D96" s="161" t="s">
        <v>221</v>
      </c>
      <c r="E96" s="162" t="s">
        <v>3</v>
      </c>
      <c r="F96" s="163" t="s">
        <v>80</v>
      </c>
      <c r="H96" s="164">
        <v>1</v>
      </c>
      <c r="I96" s="165"/>
      <c r="L96" s="160"/>
      <c r="M96" s="166"/>
      <c r="N96" s="167"/>
      <c r="O96" s="167"/>
      <c r="P96" s="167"/>
      <c r="Q96" s="167"/>
      <c r="R96" s="167"/>
      <c r="S96" s="167"/>
      <c r="T96" s="168"/>
      <c r="AT96" s="162" t="s">
        <v>221</v>
      </c>
      <c r="AU96" s="162" t="s">
        <v>82</v>
      </c>
      <c r="AV96" s="13" t="s">
        <v>82</v>
      </c>
      <c r="AW96" s="13" t="s">
        <v>33</v>
      </c>
      <c r="AX96" s="13" t="s">
        <v>80</v>
      </c>
      <c r="AY96" s="162" t="s">
        <v>144</v>
      </c>
    </row>
    <row r="97" spans="1:65" s="2" customFormat="1" ht="16.5" customHeight="1">
      <c r="A97" s="34"/>
      <c r="B97" s="140"/>
      <c r="C97" s="192" t="s">
        <v>156</v>
      </c>
      <c r="D97" s="192" t="s">
        <v>280</v>
      </c>
      <c r="E97" s="193" t="s">
        <v>1863</v>
      </c>
      <c r="F97" s="194" t="s">
        <v>1864</v>
      </c>
      <c r="G97" s="195" t="s">
        <v>337</v>
      </c>
      <c r="H97" s="196">
        <v>1</v>
      </c>
      <c r="I97" s="197"/>
      <c r="J97" s="198">
        <f>ROUND(I97*H97,2)</f>
        <v>0</v>
      </c>
      <c r="K97" s="199"/>
      <c r="L97" s="200"/>
      <c r="M97" s="201" t="s">
        <v>3</v>
      </c>
      <c r="N97" s="202" t="s">
        <v>43</v>
      </c>
      <c r="O97" s="55"/>
      <c r="P97" s="151">
        <f>O97*H97</f>
        <v>0</v>
      </c>
      <c r="Q97" s="151">
        <v>0.0005</v>
      </c>
      <c r="R97" s="151">
        <f>Q97*H97</f>
        <v>0.0005</v>
      </c>
      <c r="S97" s="151">
        <v>0</v>
      </c>
      <c r="T97" s="152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412</v>
      </c>
      <c r="AT97" s="153" t="s">
        <v>280</v>
      </c>
      <c r="AU97" s="153" t="s">
        <v>82</v>
      </c>
      <c r="AY97" s="19" t="s">
        <v>144</v>
      </c>
      <c r="BE97" s="154">
        <f>IF(N97="základní",J97,0)</f>
        <v>0</v>
      </c>
      <c r="BF97" s="154">
        <f>IF(N97="snížená",J97,0)</f>
        <v>0</v>
      </c>
      <c r="BG97" s="154">
        <f>IF(N97="zákl. přenesená",J97,0)</f>
        <v>0</v>
      </c>
      <c r="BH97" s="154">
        <f>IF(N97="sníž. přenesená",J97,0)</f>
        <v>0</v>
      </c>
      <c r="BI97" s="154">
        <f>IF(N97="nulová",J97,0)</f>
        <v>0</v>
      </c>
      <c r="BJ97" s="19" t="s">
        <v>80</v>
      </c>
      <c r="BK97" s="154">
        <f>ROUND(I97*H97,2)</f>
        <v>0</v>
      </c>
      <c r="BL97" s="19" t="s">
        <v>313</v>
      </c>
      <c r="BM97" s="153" t="s">
        <v>1865</v>
      </c>
    </row>
    <row r="98" spans="2:51" s="16" customFormat="1" ht="12">
      <c r="B98" s="185"/>
      <c r="D98" s="161" t="s">
        <v>221</v>
      </c>
      <c r="E98" s="186" t="s">
        <v>3</v>
      </c>
      <c r="F98" s="187" t="s">
        <v>1859</v>
      </c>
      <c r="H98" s="186" t="s">
        <v>3</v>
      </c>
      <c r="I98" s="188"/>
      <c r="L98" s="185"/>
      <c r="M98" s="189"/>
      <c r="N98" s="190"/>
      <c r="O98" s="190"/>
      <c r="P98" s="190"/>
      <c r="Q98" s="190"/>
      <c r="R98" s="190"/>
      <c r="S98" s="190"/>
      <c r="T98" s="191"/>
      <c r="AT98" s="186" t="s">
        <v>221</v>
      </c>
      <c r="AU98" s="186" t="s">
        <v>82</v>
      </c>
      <c r="AV98" s="16" t="s">
        <v>80</v>
      </c>
      <c r="AW98" s="16" t="s">
        <v>33</v>
      </c>
      <c r="AX98" s="16" t="s">
        <v>72</v>
      </c>
      <c r="AY98" s="186" t="s">
        <v>144</v>
      </c>
    </row>
    <row r="99" spans="2:51" s="13" customFormat="1" ht="12">
      <c r="B99" s="160"/>
      <c r="D99" s="161" t="s">
        <v>221</v>
      </c>
      <c r="E99" s="162" t="s">
        <v>3</v>
      </c>
      <c r="F99" s="163" t="s">
        <v>80</v>
      </c>
      <c r="H99" s="164">
        <v>1</v>
      </c>
      <c r="I99" s="165"/>
      <c r="L99" s="160"/>
      <c r="M99" s="166"/>
      <c r="N99" s="167"/>
      <c r="O99" s="167"/>
      <c r="P99" s="167"/>
      <c r="Q99" s="167"/>
      <c r="R99" s="167"/>
      <c r="S99" s="167"/>
      <c r="T99" s="168"/>
      <c r="AT99" s="162" t="s">
        <v>221</v>
      </c>
      <c r="AU99" s="162" t="s">
        <v>82</v>
      </c>
      <c r="AV99" s="13" t="s">
        <v>82</v>
      </c>
      <c r="AW99" s="13" t="s">
        <v>33</v>
      </c>
      <c r="AX99" s="13" t="s">
        <v>80</v>
      </c>
      <c r="AY99" s="162" t="s">
        <v>144</v>
      </c>
    </row>
    <row r="100" spans="1:65" s="2" customFormat="1" ht="16.5" customHeight="1">
      <c r="A100" s="34"/>
      <c r="B100" s="140"/>
      <c r="C100" s="192" t="s">
        <v>160</v>
      </c>
      <c r="D100" s="192" t="s">
        <v>280</v>
      </c>
      <c r="E100" s="193" t="s">
        <v>1866</v>
      </c>
      <c r="F100" s="194" t="s">
        <v>1867</v>
      </c>
      <c r="G100" s="195" t="s">
        <v>337</v>
      </c>
      <c r="H100" s="196">
        <v>1</v>
      </c>
      <c r="I100" s="197"/>
      <c r="J100" s="198">
        <f>ROUND(I100*H100,2)</f>
        <v>0</v>
      </c>
      <c r="K100" s="199"/>
      <c r="L100" s="200"/>
      <c r="M100" s="201" t="s">
        <v>3</v>
      </c>
      <c r="N100" s="202" t="s">
        <v>43</v>
      </c>
      <c r="O100" s="55"/>
      <c r="P100" s="151">
        <f>O100*H100</f>
        <v>0</v>
      </c>
      <c r="Q100" s="151">
        <v>0.0005</v>
      </c>
      <c r="R100" s="151">
        <f>Q100*H100</f>
        <v>0.0005</v>
      </c>
      <c r="S100" s="151">
        <v>0</v>
      </c>
      <c r="T100" s="152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412</v>
      </c>
      <c r="AT100" s="153" t="s">
        <v>280</v>
      </c>
      <c r="AU100" s="153" t="s">
        <v>82</v>
      </c>
      <c r="AY100" s="19" t="s">
        <v>144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9" t="s">
        <v>80</v>
      </c>
      <c r="BK100" s="154">
        <f>ROUND(I100*H100,2)</f>
        <v>0</v>
      </c>
      <c r="BL100" s="19" t="s">
        <v>313</v>
      </c>
      <c r="BM100" s="153" t="s">
        <v>1868</v>
      </c>
    </row>
    <row r="101" spans="2:51" s="16" customFormat="1" ht="12">
      <c r="B101" s="185"/>
      <c r="D101" s="161" t="s">
        <v>221</v>
      </c>
      <c r="E101" s="186" t="s">
        <v>3</v>
      </c>
      <c r="F101" s="187" t="s">
        <v>1859</v>
      </c>
      <c r="H101" s="186" t="s">
        <v>3</v>
      </c>
      <c r="I101" s="188"/>
      <c r="L101" s="185"/>
      <c r="M101" s="189"/>
      <c r="N101" s="190"/>
      <c r="O101" s="190"/>
      <c r="P101" s="190"/>
      <c r="Q101" s="190"/>
      <c r="R101" s="190"/>
      <c r="S101" s="190"/>
      <c r="T101" s="191"/>
      <c r="AT101" s="186" t="s">
        <v>221</v>
      </c>
      <c r="AU101" s="186" t="s">
        <v>82</v>
      </c>
      <c r="AV101" s="16" t="s">
        <v>80</v>
      </c>
      <c r="AW101" s="16" t="s">
        <v>33</v>
      </c>
      <c r="AX101" s="16" t="s">
        <v>72</v>
      </c>
      <c r="AY101" s="186" t="s">
        <v>144</v>
      </c>
    </row>
    <row r="102" spans="2:51" s="13" customFormat="1" ht="12">
      <c r="B102" s="160"/>
      <c r="D102" s="161" t="s">
        <v>221</v>
      </c>
      <c r="E102" s="162" t="s">
        <v>3</v>
      </c>
      <c r="F102" s="163" t="s">
        <v>80</v>
      </c>
      <c r="H102" s="164">
        <v>1</v>
      </c>
      <c r="I102" s="165"/>
      <c r="L102" s="160"/>
      <c r="M102" s="166"/>
      <c r="N102" s="167"/>
      <c r="O102" s="167"/>
      <c r="P102" s="167"/>
      <c r="Q102" s="167"/>
      <c r="R102" s="167"/>
      <c r="S102" s="167"/>
      <c r="T102" s="168"/>
      <c r="AT102" s="162" t="s">
        <v>221</v>
      </c>
      <c r="AU102" s="162" t="s">
        <v>82</v>
      </c>
      <c r="AV102" s="13" t="s">
        <v>82</v>
      </c>
      <c r="AW102" s="13" t="s">
        <v>33</v>
      </c>
      <c r="AX102" s="13" t="s">
        <v>80</v>
      </c>
      <c r="AY102" s="162" t="s">
        <v>144</v>
      </c>
    </row>
    <row r="103" spans="1:65" s="2" customFormat="1" ht="16.5" customHeight="1">
      <c r="A103" s="34"/>
      <c r="B103" s="140"/>
      <c r="C103" s="192" t="s">
        <v>143</v>
      </c>
      <c r="D103" s="192" t="s">
        <v>280</v>
      </c>
      <c r="E103" s="193" t="s">
        <v>1869</v>
      </c>
      <c r="F103" s="194" t="s">
        <v>1870</v>
      </c>
      <c r="G103" s="195" t="s">
        <v>337</v>
      </c>
      <c r="H103" s="196">
        <v>2</v>
      </c>
      <c r="I103" s="197"/>
      <c r="J103" s="198">
        <f>ROUND(I103*H103,2)</f>
        <v>0</v>
      </c>
      <c r="K103" s="199"/>
      <c r="L103" s="200"/>
      <c r="M103" s="201" t="s">
        <v>3</v>
      </c>
      <c r="N103" s="202" t="s">
        <v>43</v>
      </c>
      <c r="O103" s="55"/>
      <c r="P103" s="151">
        <f>O103*H103</f>
        <v>0</v>
      </c>
      <c r="Q103" s="151">
        <v>0.0005</v>
      </c>
      <c r="R103" s="151">
        <f>Q103*H103</f>
        <v>0.001</v>
      </c>
      <c r="S103" s="151">
        <v>0</v>
      </c>
      <c r="T103" s="152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3" t="s">
        <v>412</v>
      </c>
      <c r="AT103" s="153" t="s">
        <v>280</v>
      </c>
      <c r="AU103" s="153" t="s">
        <v>82</v>
      </c>
      <c r="AY103" s="19" t="s">
        <v>144</v>
      </c>
      <c r="BE103" s="154">
        <f>IF(N103="základní",J103,0)</f>
        <v>0</v>
      </c>
      <c r="BF103" s="154">
        <f>IF(N103="snížená",J103,0)</f>
        <v>0</v>
      </c>
      <c r="BG103" s="154">
        <f>IF(N103="zákl. přenesená",J103,0)</f>
        <v>0</v>
      </c>
      <c r="BH103" s="154">
        <f>IF(N103="sníž. přenesená",J103,0)</f>
        <v>0</v>
      </c>
      <c r="BI103" s="154">
        <f>IF(N103="nulová",J103,0)</f>
        <v>0</v>
      </c>
      <c r="BJ103" s="19" t="s">
        <v>80</v>
      </c>
      <c r="BK103" s="154">
        <f>ROUND(I103*H103,2)</f>
        <v>0</v>
      </c>
      <c r="BL103" s="19" t="s">
        <v>313</v>
      </c>
      <c r="BM103" s="153" t="s">
        <v>1871</v>
      </c>
    </row>
    <row r="104" spans="2:51" s="16" customFormat="1" ht="12">
      <c r="B104" s="185"/>
      <c r="D104" s="161" t="s">
        <v>221</v>
      </c>
      <c r="E104" s="186" t="s">
        <v>3</v>
      </c>
      <c r="F104" s="187" t="s">
        <v>1859</v>
      </c>
      <c r="H104" s="186" t="s">
        <v>3</v>
      </c>
      <c r="I104" s="188"/>
      <c r="L104" s="185"/>
      <c r="M104" s="189"/>
      <c r="N104" s="190"/>
      <c r="O104" s="190"/>
      <c r="P104" s="190"/>
      <c r="Q104" s="190"/>
      <c r="R104" s="190"/>
      <c r="S104" s="190"/>
      <c r="T104" s="191"/>
      <c r="AT104" s="186" t="s">
        <v>221</v>
      </c>
      <c r="AU104" s="186" t="s">
        <v>82</v>
      </c>
      <c r="AV104" s="16" t="s">
        <v>80</v>
      </c>
      <c r="AW104" s="16" t="s">
        <v>33</v>
      </c>
      <c r="AX104" s="16" t="s">
        <v>72</v>
      </c>
      <c r="AY104" s="186" t="s">
        <v>144</v>
      </c>
    </row>
    <row r="105" spans="2:51" s="13" customFormat="1" ht="12">
      <c r="B105" s="160"/>
      <c r="D105" s="161" t="s">
        <v>221</v>
      </c>
      <c r="E105" s="162" t="s">
        <v>3</v>
      </c>
      <c r="F105" s="163" t="s">
        <v>82</v>
      </c>
      <c r="H105" s="164">
        <v>2</v>
      </c>
      <c r="I105" s="165"/>
      <c r="L105" s="160"/>
      <c r="M105" s="166"/>
      <c r="N105" s="167"/>
      <c r="O105" s="167"/>
      <c r="P105" s="167"/>
      <c r="Q105" s="167"/>
      <c r="R105" s="167"/>
      <c r="S105" s="167"/>
      <c r="T105" s="168"/>
      <c r="AT105" s="162" t="s">
        <v>221</v>
      </c>
      <c r="AU105" s="162" t="s">
        <v>82</v>
      </c>
      <c r="AV105" s="13" t="s">
        <v>82</v>
      </c>
      <c r="AW105" s="13" t="s">
        <v>33</v>
      </c>
      <c r="AX105" s="13" t="s">
        <v>80</v>
      </c>
      <c r="AY105" s="162" t="s">
        <v>144</v>
      </c>
    </row>
    <row r="106" spans="1:65" s="2" customFormat="1" ht="21.75" customHeight="1">
      <c r="A106" s="34"/>
      <c r="B106" s="140"/>
      <c r="C106" s="141" t="s">
        <v>167</v>
      </c>
      <c r="D106" s="141" t="s">
        <v>147</v>
      </c>
      <c r="E106" s="142" t="s">
        <v>1872</v>
      </c>
      <c r="F106" s="143" t="s">
        <v>1873</v>
      </c>
      <c r="G106" s="144" t="s">
        <v>1857</v>
      </c>
      <c r="H106" s="145">
        <v>1</v>
      </c>
      <c r="I106" s="146"/>
      <c r="J106" s="147">
        <f>ROUND(I106*H106,2)</f>
        <v>0</v>
      </c>
      <c r="K106" s="148"/>
      <c r="L106" s="35"/>
      <c r="M106" s="149" t="s">
        <v>3</v>
      </c>
      <c r="N106" s="150" t="s">
        <v>43</v>
      </c>
      <c r="O106" s="55"/>
      <c r="P106" s="151">
        <f>O106*H106</f>
        <v>0</v>
      </c>
      <c r="Q106" s="151">
        <v>0.00149</v>
      </c>
      <c r="R106" s="151">
        <f>Q106*H106</f>
        <v>0.00149</v>
      </c>
      <c r="S106" s="151">
        <v>0</v>
      </c>
      <c r="T106" s="152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3" t="s">
        <v>313</v>
      </c>
      <c r="AT106" s="153" t="s">
        <v>147</v>
      </c>
      <c r="AU106" s="153" t="s">
        <v>82</v>
      </c>
      <c r="AY106" s="19" t="s">
        <v>144</v>
      </c>
      <c r="BE106" s="154">
        <f>IF(N106="základní",J106,0)</f>
        <v>0</v>
      </c>
      <c r="BF106" s="154">
        <f>IF(N106="snížená",J106,0)</f>
        <v>0</v>
      </c>
      <c r="BG106" s="154">
        <f>IF(N106="zákl. přenesená",J106,0)</f>
        <v>0</v>
      </c>
      <c r="BH106" s="154">
        <f>IF(N106="sníž. přenesená",J106,0)</f>
        <v>0</v>
      </c>
      <c r="BI106" s="154">
        <f>IF(N106="nulová",J106,0)</f>
        <v>0</v>
      </c>
      <c r="BJ106" s="19" t="s">
        <v>80</v>
      </c>
      <c r="BK106" s="154">
        <f>ROUND(I106*H106,2)</f>
        <v>0</v>
      </c>
      <c r="BL106" s="19" t="s">
        <v>313</v>
      </c>
      <c r="BM106" s="153" t="s">
        <v>1874</v>
      </c>
    </row>
    <row r="107" spans="2:51" s="16" customFormat="1" ht="12">
      <c r="B107" s="185"/>
      <c r="D107" s="161" t="s">
        <v>221</v>
      </c>
      <c r="E107" s="186" t="s">
        <v>3</v>
      </c>
      <c r="F107" s="187" t="s">
        <v>1859</v>
      </c>
      <c r="H107" s="186" t="s">
        <v>3</v>
      </c>
      <c r="I107" s="188"/>
      <c r="L107" s="185"/>
      <c r="M107" s="189"/>
      <c r="N107" s="190"/>
      <c r="O107" s="190"/>
      <c r="P107" s="190"/>
      <c r="Q107" s="190"/>
      <c r="R107" s="190"/>
      <c r="S107" s="190"/>
      <c r="T107" s="191"/>
      <c r="AT107" s="186" t="s">
        <v>221</v>
      </c>
      <c r="AU107" s="186" t="s">
        <v>82</v>
      </c>
      <c r="AV107" s="16" t="s">
        <v>80</v>
      </c>
      <c r="AW107" s="16" t="s">
        <v>33</v>
      </c>
      <c r="AX107" s="16" t="s">
        <v>72</v>
      </c>
      <c r="AY107" s="186" t="s">
        <v>144</v>
      </c>
    </row>
    <row r="108" spans="2:51" s="13" customFormat="1" ht="12">
      <c r="B108" s="160"/>
      <c r="D108" s="161" t="s">
        <v>221</v>
      </c>
      <c r="E108" s="162" t="s">
        <v>3</v>
      </c>
      <c r="F108" s="163" t="s">
        <v>80</v>
      </c>
      <c r="H108" s="164">
        <v>1</v>
      </c>
      <c r="I108" s="165"/>
      <c r="L108" s="160"/>
      <c r="M108" s="166"/>
      <c r="N108" s="167"/>
      <c r="O108" s="167"/>
      <c r="P108" s="167"/>
      <c r="Q108" s="167"/>
      <c r="R108" s="167"/>
      <c r="S108" s="167"/>
      <c r="T108" s="168"/>
      <c r="AT108" s="162" t="s">
        <v>221</v>
      </c>
      <c r="AU108" s="162" t="s">
        <v>82</v>
      </c>
      <c r="AV108" s="13" t="s">
        <v>82</v>
      </c>
      <c r="AW108" s="13" t="s">
        <v>33</v>
      </c>
      <c r="AX108" s="13" t="s">
        <v>80</v>
      </c>
      <c r="AY108" s="162" t="s">
        <v>144</v>
      </c>
    </row>
    <row r="109" spans="1:65" s="2" customFormat="1" ht="21.75" customHeight="1">
      <c r="A109" s="34"/>
      <c r="B109" s="140"/>
      <c r="C109" s="141" t="s">
        <v>171</v>
      </c>
      <c r="D109" s="141" t="s">
        <v>147</v>
      </c>
      <c r="E109" s="142" t="s">
        <v>1875</v>
      </c>
      <c r="F109" s="143" t="s">
        <v>1876</v>
      </c>
      <c r="G109" s="144" t="s">
        <v>409</v>
      </c>
      <c r="H109" s="145">
        <v>3</v>
      </c>
      <c r="I109" s="146"/>
      <c r="J109" s="147">
        <f>ROUND(I109*H109,2)</f>
        <v>0</v>
      </c>
      <c r="K109" s="148"/>
      <c r="L109" s="35"/>
      <c r="M109" s="149" t="s">
        <v>3</v>
      </c>
      <c r="N109" s="150" t="s">
        <v>43</v>
      </c>
      <c r="O109" s="55"/>
      <c r="P109" s="151">
        <f>O109*H109</f>
        <v>0</v>
      </c>
      <c r="Q109" s="151">
        <v>0.00045</v>
      </c>
      <c r="R109" s="151">
        <f>Q109*H109</f>
        <v>0.00135</v>
      </c>
      <c r="S109" s="151">
        <v>0</v>
      </c>
      <c r="T109" s="152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3" t="s">
        <v>313</v>
      </c>
      <c r="AT109" s="153" t="s">
        <v>147</v>
      </c>
      <c r="AU109" s="153" t="s">
        <v>82</v>
      </c>
      <c r="AY109" s="19" t="s">
        <v>144</v>
      </c>
      <c r="BE109" s="154">
        <f>IF(N109="základní",J109,0)</f>
        <v>0</v>
      </c>
      <c r="BF109" s="154">
        <f>IF(N109="snížená",J109,0)</f>
        <v>0</v>
      </c>
      <c r="BG109" s="154">
        <f>IF(N109="zákl. přenesená",J109,0)</f>
        <v>0</v>
      </c>
      <c r="BH109" s="154">
        <f>IF(N109="sníž. přenesená",J109,0)</f>
        <v>0</v>
      </c>
      <c r="BI109" s="154">
        <f>IF(N109="nulová",J109,0)</f>
        <v>0</v>
      </c>
      <c r="BJ109" s="19" t="s">
        <v>80</v>
      </c>
      <c r="BK109" s="154">
        <f>ROUND(I109*H109,2)</f>
        <v>0</v>
      </c>
      <c r="BL109" s="19" t="s">
        <v>313</v>
      </c>
      <c r="BM109" s="153" t="s">
        <v>1877</v>
      </c>
    </row>
    <row r="110" spans="2:51" s="16" customFormat="1" ht="12">
      <c r="B110" s="185"/>
      <c r="D110" s="161" t="s">
        <v>221</v>
      </c>
      <c r="E110" s="186" t="s">
        <v>3</v>
      </c>
      <c r="F110" s="187" t="s">
        <v>1859</v>
      </c>
      <c r="H110" s="186" t="s">
        <v>3</v>
      </c>
      <c r="I110" s="188"/>
      <c r="L110" s="185"/>
      <c r="M110" s="189"/>
      <c r="N110" s="190"/>
      <c r="O110" s="190"/>
      <c r="P110" s="190"/>
      <c r="Q110" s="190"/>
      <c r="R110" s="190"/>
      <c r="S110" s="190"/>
      <c r="T110" s="191"/>
      <c r="AT110" s="186" t="s">
        <v>221</v>
      </c>
      <c r="AU110" s="186" t="s">
        <v>82</v>
      </c>
      <c r="AV110" s="16" t="s">
        <v>80</v>
      </c>
      <c r="AW110" s="16" t="s">
        <v>33</v>
      </c>
      <c r="AX110" s="16" t="s">
        <v>72</v>
      </c>
      <c r="AY110" s="186" t="s">
        <v>144</v>
      </c>
    </row>
    <row r="111" spans="2:51" s="13" customFormat="1" ht="12">
      <c r="B111" s="160"/>
      <c r="D111" s="161" t="s">
        <v>221</v>
      </c>
      <c r="E111" s="162" t="s">
        <v>3</v>
      </c>
      <c r="F111" s="163" t="s">
        <v>156</v>
      </c>
      <c r="H111" s="164">
        <v>3</v>
      </c>
      <c r="I111" s="165"/>
      <c r="L111" s="160"/>
      <c r="M111" s="166"/>
      <c r="N111" s="167"/>
      <c r="O111" s="167"/>
      <c r="P111" s="167"/>
      <c r="Q111" s="167"/>
      <c r="R111" s="167"/>
      <c r="S111" s="167"/>
      <c r="T111" s="168"/>
      <c r="AT111" s="162" t="s">
        <v>221</v>
      </c>
      <c r="AU111" s="162" t="s">
        <v>82</v>
      </c>
      <c r="AV111" s="13" t="s">
        <v>82</v>
      </c>
      <c r="AW111" s="13" t="s">
        <v>33</v>
      </c>
      <c r="AX111" s="13" t="s">
        <v>80</v>
      </c>
      <c r="AY111" s="162" t="s">
        <v>144</v>
      </c>
    </row>
    <row r="112" spans="1:65" s="2" customFormat="1" ht="21.75" customHeight="1">
      <c r="A112" s="34"/>
      <c r="B112" s="140"/>
      <c r="C112" s="141" t="s">
        <v>175</v>
      </c>
      <c r="D112" s="141" t="s">
        <v>147</v>
      </c>
      <c r="E112" s="142" t="s">
        <v>1878</v>
      </c>
      <c r="F112" s="143" t="s">
        <v>1879</v>
      </c>
      <c r="G112" s="144" t="s">
        <v>283</v>
      </c>
      <c r="H112" s="145">
        <v>0.069</v>
      </c>
      <c r="I112" s="146"/>
      <c r="J112" s="147">
        <f>ROUND(I112*H112,2)</f>
        <v>0</v>
      </c>
      <c r="K112" s="148"/>
      <c r="L112" s="35"/>
      <c r="M112" s="149" t="s">
        <v>3</v>
      </c>
      <c r="N112" s="150" t="s">
        <v>43</v>
      </c>
      <c r="O112" s="55"/>
      <c r="P112" s="151">
        <f>O112*H112</f>
        <v>0</v>
      </c>
      <c r="Q112" s="151">
        <v>0</v>
      </c>
      <c r="R112" s="151">
        <f>Q112*H112</f>
        <v>0</v>
      </c>
      <c r="S112" s="151">
        <v>0</v>
      </c>
      <c r="T112" s="152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3" t="s">
        <v>313</v>
      </c>
      <c r="AT112" s="153" t="s">
        <v>147</v>
      </c>
      <c r="AU112" s="153" t="s">
        <v>82</v>
      </c>
      <c r="AY112" s="19" t="s">
        <v>144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9" t="s">
        <v>80</v>
      </c>
      <c r="BK112" s="154">
        <f>ROUND(I112*H112,2)</f>
        <v>0</v>
      </c>
      <c r="BL112" s="19" t="s">
        <v>313</v>
      </c>
      <c r="BM112" s="153" t="s">
        <v>1880</v>
      </c>
    </row>
    <row r="113" spans="2:63" s="12" customFormat="1" ht="22.9" customHeight="1">
      <c r="B113" s="127"/>
      <c r="D113" s="128" t="s">
        <v>71</v>
      </c>
      <c r="E113" s="138" t="s">
        <v>1881</v>
      </c>
      <c r="F113" s="138" t="s">
        <v>1882</v>
      </c>
      <c r="I113" s="130"/>
      <c r="J113" s="139">
        <f>BK113</f>
        <v>0</v>
      </c>
      <c r="L113" s="127"/>
      <c r="M113" s="132"/>
      <c r="N113" s="133"/>
      <c r="O113" s="133"/>
      <c r="P113" s="134">
        <f>SUM(P114:P135)</f>
        <v>0</v>
      </c>
      <c r="Q113" s="133"/>
      <c r="R113" s="134">
        <f>SUM(R114:R135)</f>
        <v>0.1001</v>
      </c>
      <c r="S113" s="133"/>
      <c r="T113" s="135">
        <f>SUM(T114:T135)</f>
        <v>0</v>
      </c>
      <c r="AR113" s="128" t="s">
        <v>82</v>
      </c>
      <c r="AT113" s="136" t="s">
        <v>71</v>
      </c>
      <c r="AU113" s="136" t="s">
        <v>80</v>
      </c>
      <c r="AY113" s="128" t="s">
        <v>144</v>
      </c>
      <c r="BK113" s="137">
        <f>SUM(BK114:BK135)</f>
        <v>0</v>
      </c>
    </row>
    <row r="114" spans="1:65" s="2" customFormat="1" ht="16.5" customHeight="1">
      <c r="A114" s="34"/>
      <c r="B114" s="140"/>
      <c r="C114" s="141" t="s">
        <v>179</v>
      </c>
      <c r="D114" s="141" t="s">
        <v>147</v>
      </c>
      <c r="E114" s="142" t="s">
        <v>1883</v>
      </c>
      <c r="F114" s="143" t="s">
        <v>1884</v>
      </c>
      <c r="G114" s="144" t="s">
        <v>1857</v>
      </c>
      <c r="H114" s="145">
        <v>1</v>
      </c>
      <c r="I114" s="146"/>
      <c r="J114" s="147">
        <f>ROUND(I114*H114,2)</f>
        <v>0</v>
      </c>
      <c r="K114" s="148"/>
      <c r="L114" s="35"/>
      <c r="M114" s="149" t="s">
        <v>3</v>
      </c>
      <c r="N114" s="150" t="s">
        <v>43</v>
      </c>
      <c r="O114" s="55"/>
      <c r="P114" s="151">
        <f>O114*H114</f>
        <v>0</v>
      </c>
      <c r="Q114" s="151">
        <v>0.00124</v>
      </c>
      <c r="R114" s="151">
        <f>Q114*H114</f>
        <v>0.00124</v>
      </c>
      <c r="S114" s="151">
        <v>0</v>
      </c>
      <c r="T114" s="15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313</v>
      </c>
      <c r="AT114" s="153" t="s">
        <v>147</v>
      </c>
      <c r="AU114" s="153" t="s">
        <v>82</v>
      </c>
      <c r="AY114" s="19" t="s">
        <v>144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9" t="s">
        <v>80</v>
      </c>
      <c r="BK114" s="154">
        <f>ROUND(I114*H114,2)</f>
        <v>0</v>
      </c>
      <c r="BL114" s="19" t="s">
        <v>313</v>
      </c>
      <c r="BM114" s="153" t="s">
        <v>1885</v>
      </c>
    </row>
    <row r="115" spans="2:51" s="16" customFormat="1" ht="12">
      <c r="B115" s="185"/>
      <c r="D115" s="161" t="s">
        <v>221</v>
      </c>
      <c r="E115" s="186" t="s">
        <v>3</v>
      </c>
      <c r="F115" s="187" t="s">
        <v>1859</v>
      </c>
      <c r="H115" s="186" t="s">
        <v>3</v>
      </c>
      <c r="I115" s="188"/>
      <c r="L115" s="185"/>
      <c r="M115" s="189"/>
      <c r="N115" s="190"/>
      <c r="O115" s="190"/>
      <c r="P115" s="190"/>
      <c r="Q115" s="190"/>
      <c r="R115" s="190"/>
      <c r="S115" s="190"/>
      <c r="T115" s="191"/>
      <c r="AT115" s="186" t="s">
        <v>221</v>
      </c>
      <c r="AU115" s="186" t="s">
        <v>82</v>
      </c>
      <c r="AV115" s="16" t="s">
        <v>80</v>
      </c>
      <c r="AW115" s="16" t="s">
        <v>33</v>
      </c>
      <c r="AX115" s="16" t="s">
        <v>72</v>
      </c>
      <c r="AY115" s="186" t="s">
        <v>144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80</v>
      </c>
      <c r="H116" s="164">
        <v>1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80</v>
      </c>
      <c r="AY116" s="162" t="s">
        <v>144</v>
      </c>
    </row>
    <row r="117" spans="1:65" s="2" customFormat="1" ht="21.75" customHeight="1">
      <c r="A117" s="34"/>
      <c r="B117" s="140"/>
      <c r="C117" s="192" t="s">
        <v>183</v>
      </c>
      <c r="D117" s="192" t="s">
        <v>280</v>
      </c>
      <c r="E117" s="193" t="s">
        <v>1886</v>
      </c>
      <c r="F117" s="194" t="s">
        <v>1887</v>
      </c>
      <c r="G117" s="195" t="s">
        <v>337</v>
      </c>
      <c r="H117" s="196">
        <v>1</v>
      </c>
      <c r="I117" s="197"/>
      <c r="J117" s="198">
        <f>ROUND(I117*H117,2)</f>
        <v>0</v>
      </c>
      <c r="K117" s="199"/>
      <c r="L117" s="200"/>
      <c r="M117" s="201" t="s">
        <v>3</v>
      </c>
      <c r="N117" s="202" t="s">
        <v>43</v>
      </c>
      <c r="O117" s="55"/>
      <c r="P117" s="151">
        <f>O117*H117</f>
        <v>0</v>
      </c>
      <c r="Q117" s="151">
        <v>0.079</v>
      </c>
      <c r="R117" s="151">
        <f>Q117*H117</f>
        <v>0.079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412</v>
      </c>
      <c r="AT117" s="153" t="s">
        <v>280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313</v>
      </c>
      <c r="BM117" s="153" t="s">
        <v>1888</v>
      </c>
    </row>
    <row r="118" spans="2:51" s="16" customFormat="1" ht="12">
      <c r="B118" s="185"/>
      <c r="D118" s="161" t="s">
        <v>221</v>
      </c>
      <c r="E118" s="186" t="s">
        <v>3</v>
      </c>
      <c r="F118" s="187" t="s">
        <v>1859</v>
      </c>
      <c r="H118" s="186" t="s">
        <v>3</v>
      </c>
      <c r="I118" s="188"/>
      <c r="L118" s="185"/>
      <c r="M118" s="189"/>
      <c r="N118" s="190"/>
      <c r="O118" s="190"/>
      <c r="P118" s="190"/>
      <c r="Q118" s="190"/>
      <c r="R118" s="190"/>
      <c r="S118" s="190"/>
      <c r="T118" s="191"/>
      <c r="AT118" s="186" t="s">
        <v>221</v>
      </c>
      <c r="AU118" s="186" t="s">
        <v>82</v>
      </c>
      <c r="AV118" s="16" t="s">
        <v>80</v>
      </c>
      <c r="AW118" s="16" t="s">
        <v>33</v>
      </c>
      <c r="AX118" s="16" t="s">
        <v>72</v>
      </c>
      <c r="AY118" s="186" t="s">
        <v>144</v>
      </c>
    </row>
    <row r="119" spans="2:51" s="13" customFormat="1" ht="12">
      <c r="B119" s="160"/>
      <c r="D119" s="161" t="s">
        <v>221</v>
      </c>
      <c r="E119" s="162" t="s">
        <v>3</v>
      </c>
      <c r="F119" s="163" t="s">
        <v>80</v>
      </c>
      <c r="H119" s="164">
        <v>1</v>
      </c>
      <c r="I119" s="165"/>
      <c r="L119" s="160"/>
      <c r="M119" s="166"/>
      <c r="N119" s="167"/>
      <c r="O119" s="167"/>
      <c r="P119" s="167"/>
      <c r="Q119" s="167"/>
      <c r="R119" s="167"/>
      <c r="S119" s="167"/>
      <c r="T119" s="168"/>
      <c r="AT119" s="162" t="s">
        <v>221</v>
      </c>
      <c r="AU119" s="162" t="s">
        <v>82</v>
      </c>
      <c r="AV119" s="13" t="s">
        <v>82</v>
      </c>
      <c r="AW119" s="13" t="s">
        <v>33</v>
      </c>
      <c r="AX119" s="13" t="s">
        <v>80</v>
      </c>
      <c r="AY119" s="162" t="s">
        <v>144</v>
      </c>
    </row>
    <row r="120" spans="1:65" s="2" customFormat="1" ht="21.75" customHeight="1">
      <c r="A120" s="34"/>
      <c r="B120" s="140"/>
      <c r="C120" s="141" t="s">
        <v>286</v>
      </c>
      <c r="D120" s="141" t="s">
        <v>147</v>
      </c>
      <c r="E120" s="142" t="s">
        <v>1889</v>
      </c>
      <c r="F120" s="143" t="s">
        <v>1890</v>
      </c>
      <c r="G120" s="144" t="s">
        <v>1857</v>
      </c>
      <c r="H120" s="145">
        <v>1</v>
      </c>
      <c r="I120" s="146"/>
      <c r="J120" s="147">
        <f>ROUND(I120*H120,2)</f>
        <v>0</v>
      </c>
      <c r="K120" s="148"/>
      <c r="L120" s="35"/>
      <c r="M120" s="149" t="s">
        <v>3</v>
      </c>
      <c r="N120" s="150" t="s">
        <v>43</v>
      </c>
      <c r="O120" s="55"/>
      <c r="P120" s="151">
        <f>O120*H120</f>
        <v>0</v>
      </c>
      <c r="Q120" s="151">
        <v>0.00272</v>
      </c>
      <c r="R120" s="151">
        <f>Q120*H120</f>
        <v>0.00272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313</v>
      </c>
      <c r="AT120" s="153" t="s">
        <v>147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313</v>
      </c>
      <c r="BM120" s="153" t="s">
        <v>1891</v>
      </c>
    </row>
    <row r="121" spans="2:51" s="16" customFormat="1" ht="12">
      <c r="B121" s="185"/>
      <c r="D121" s="161" t="s">
        <v>221</v>
      </c>
      <c r="E121" s="186" t="s">
        <v>3</v>
      </c>
      <c r="F121" s="187" t="s">
        <v>1859</v>
      </c>
      <c r="H121" s="186" t="s">
        <v>3</v>
      </c>
      <c r="I121" s="188"/>
      <c r="L121" s="185"/>
      <c r="M121" s="189"/>
      <c r="N121" s="190"/>
      <c r="O121" s="190"/>
      <c r="P121" s="190"/>
      <c r="Q121" s="190"/>
      <c r="R121" s="190"/>
      <c r="S121" s="190"/>
      <c r="T121" s="191"/>
      <c r="AT121" s="186" t="s">
        <v>221</v>
      </c>
      <c r="AU121" s="186" t="s">
        <v>82</v>
      </c>
      <c r="AV121" s="16" t="s">
        <v>80</v>
      </c>
      <c r="AW121" s="16" t="s">
        <v>33</v>
      </c>
      <c r="AX121" s="16" t="s">
        <v>72</v>
      </c>
      <c r="AY121" s="186" t="s">
        <v>144</v>
      </c>
    </row>
    <row r="122" spans="2:51" s="13" customFormat="1" ht="12">
      <c r="B122" s="160"/>
      <c r="D122" s="161" t="s">
        <v>221</v>
      </c>
      <c r="E122" s="162" t="s">
        <v>3</v>
      </c>
      <c r="F122" s="163" t="s">
        <v>80</v>
      </c>
      <c r="H122" s="164">
        <v>1</v>
      </c>
      <c r="I122" s="165"/>
      <c r="L122" s="160"/>
      <c r="M122" s="166"/>
      <c r="N122" s="167"/>
      <c r="O122" s="167"/>
      <c r="P122" s="167"/>
      <c r="Q122" s="167"/>
      <c r="R122" s="167"/>
      <c r="S122" s="167"/>
      <c r="T122" s="168"/>
      <c r="AT122" s="162" t="s">
        <v>221</v>
      </c>
      <c r="AU122" s="162" t="s">
        <v>82</v>
      </c>
      <c r="AV122" s="13" t="s">
        <v>82</v>
      </c>
      <c r="AW122" s="13" t="s">
        <v>33</v>
      </c>
      <c r="AX122" s="13" t="s">
        <v>80</v>
      </c>
      <c r="AY122" s="162" t="s">
        <v>144</v>
      </c>
    </row>
    <row r="123" spans="1:65" s="2" customFormat="1" ht="16.5" customHeight="1">
      <c r="A123" s="34"/>
      <c r="B123" s="140"/>
      <c r="C123" s="141" t="s">
        <v>292</v>
      </c>
      <c r="D123" s="141" t="s">
        <v>147</v>
      </c>
      <c r="E123" s="142" t="s">
        <v>1892</v>
      </c>
      <c r="F123" s="143" t="s">
        <v>1893</v>
      </c>
      <c r="G123" s="144" t="s">
        <v>1857</v>
      </c>
      <c r="H123" s="145">
        <v>1</v>
      </c>
      <c r="I123" s="146"/>
      <c r="J123" s="147">
        <f>ROUND(I123*H123,2)</f>
        <v>0</v>
      </c>
      <c r="K123" s="148"/>
      <c r="L123" s="35"/>
      <c r="M123" s="149" t="s">
        <v>3</v>
      </c>
      <c r="N123" s="150" t="s">
        <v>43</v>
      </c>
      <c r="O123" s="55"/>
      <c r="P123" s="151">
        <f>O123*H123</f>
        <v>0</v>
      </c>
      <c r="Q123" s="151">
        <v>0.00065</v>
      </c>
      <c r="R123" s="151">
        <f>Q123*H123</f>
        <v>0.00065</v>
      </c>
      <c r="S123" s="151">
        <v>0</v>
      </c>
      <c r="T123" s="15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313</v>
      </c>
      <c r="AT123" s="153" t="s">
        <v>147</v>
      </c>
      <c r="AU123" s="153" t="s">
        <v>82</v>
      </c>
      <c r="AY123" s="19" t="s">
        <v>144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9" t="s">
        <v>80</v>
      </c>
      <c r="BK123" s="154">
        <f>ROUND(I123*H123,2)</f>
        <v>0</v>
      </c>
      <c r="BL123" s="19" t="s">
        <v>313</v>
      </c>
      <c r="BM123" s="153" t="s">
        <v>1894</v>
      </c>
    </row>
    <row r="124" spans="2:51" s="16" customFormat="1" ht="12">
      <c r="B124" s="185"/>
      <c r="D124" s="161" t="s">
        <v>221</v>
      </c>
      <c r="E124" s="186" t="s">
        <v>3</v>
      </c>
      <c r="F124" s="187" t="s">
        <v>1859</v>
      </c>
      <c r="H124" s="186" t="s">
        <v>3</v>
      </c>
      <c r="I124" s="188"/>
      <c r="L124" s="185"/>
      <c r="M124" s="189"/>
      <c r="N124" s="190"/>
      <c r="O124" s="190"/>
      <c r="P124" s="190"/>
      <c r="Q124" s="190"/>
      <c r="R124" s="190"/>
      <c r="S124" s="190"/>
      <c r="T124" s="191"/>
      <c r="AT124" s="186" t="s">
        <v>221</v>
      </c>
      <c r="AU124" s="186" t="s">
        <v>82</v>
      </c>
      <c r="AV124" s="16" t="s">
        <v>80</v>
      </c>
      <c r="AW124" s="16" t="s">
        <v>33</v>
      </c>
      <c r="AX124" s="16" t="s">
        <v>72</v>
      </c>
      <c r="AY124" s="186" t="s">
        <v>144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80</v>
      </c>
      <c r="H125" s="164">
        <v>1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21.75" customHeight="1">
      <c r="A126" s="34"/>
      <c r="B126" s="140"/>
      <c r="C126" s="141" t="s">
        <v>297</v>
      </c>
      <c r="D126" s="141" t="s">
        <v>147</v>
      </c>
      <c r="E126" s="142" t="s">
        <v>1895</v>
      </c>
      <c r="F126" s="143" t="s">
        <v>1896</v>
      </c>
      <c r="G126" s="144" t="s">
        <v>337</v>
      </c>
      <c r="H126" s="145">
        <v>1</v>
      </c>
      <c r="I126" s="146"/>
      <c r="J126" s="147">
        <f>ROUND(I126*H126,2)</f>
        <v>0</v>
      </c>
      <c r="K126" s="148"/>
      <c r="L126" s="35"/>
      <c r="M126" s="149" t="s">
        <v>3</v>
      </c>
      <c r="N126" s="150" t="s">
        <v>43</v>
      </c>
      <c r="O126" s="55"/>
      <c r="P126" s="151">
        <f>O126*H126</f>
        <v>0</v>
      </c>
      <c r="Q126" s="151">
        <v>0.00068</v>
      </c>
      <c r="R126" s="151">
        <f>Q126*H126</f>
        <v>0.00068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313</v>
      </c>
      <c r="AT126" s="153" t="s">
        <v>147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313</v>
      </c>
      <c r="BM126" s="153" t="s">
        <v>1897</v>
      </c>
    </row>
    <row r="127" spans="2:51" s="16" customFormat="1" ht="12">
      <c r="B127" s="185"/>
      <c r="D127" s="161" t="s">
        <v>221</v>
      </c>
      <c r="E127" s="186" t="s">
        <v>3</v>
      </c>
      <c r="F127" s="187" t="s">
        <v>1859</v>
      </c>
      <c r="H127" s="186" t="s">
        <v>3</v>
      </c>
      <c r="I127" s="188"/>
      <c r="L127" s="185"/>
      <c r="M127" s="189"/>
      <c r="N127" s="190"/>
      <c r="O127" s="190"/>
      <c r="P127" s="190"/>
      <c r="Q127" s="190"/>
      <c r="R127" s="190"/>
      <c r="S127" s="190"/>
      <c r="T127" s="191"/>
      <c r="AT127" s="186" t="s">
        <v>221</v>
      </c>
      <c r="AU127" s="186" t="s">
        <v>82</v>
      </c>
      <c r="AV127" s="16" t="s">
        <v>80</v>
      </c>
      <c r="AW127" s="16" t="s">
        <v>33</v>
      </c>
      <c r="AX127" s="16" t="s">
        <v>72</v>
      </c>
      <c r="AY127" s="186" t="s">
        <v>144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80</v>
      </c>
      <c r="H128" s="164">
        <v>1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41" t="s">
        <v>305</v>
      </c>
      <c r="D129" s="141" t="s">
        <v>147</v>
      </c>
      <c r="E129" s="142" t="s">
        <v>1898</v>
      </c>
      <c r="F129" s="143" t="s">
        <v>1899</v>
      </c>
      <c r="G129" s="144" t="s">
        <v>1857</v>
      </c>
      <c r="H129" s="145">
        <v>1</v>
      </c>
      <c r="I129" s="146"/>
      <c r="J129" s="147">
        <f>ROUND(I129*H129,2)</f>
        <v>0</v>
      </c>
      <c r="K129" s="148"/>
      <c r="L129" s="35"/>
      <c r="M129" s="149" t="s">
        <v>3</v>
      </c>
      <c r="N129" s="150" t="s">
        <v>43</v>
      </c>
      <c r="O129" s="55"/>
      <c r="P129" s="151">
        <f>O129*H129</f>
        <v>0</v>
      </c>
      <c r="Q129" s="151">
        <v>0.00581</v>
      </c>
      <c r="R129" s="151">
        <f>Q129*H129</f>
        <v>0.00581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313</v>
      </c>
      <c r="AT129" s="153" t="s">
        <v>147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313</v>
      </c>
      <c r="BM129" s="153" t="s">
        <v>1900</v>
      </c>
    </row>
    <row r="130" spans="2:51" s="16" customFormat="1" ht="12">
      <c r="B130" s="185"/>
      <c r="D130" s="161" t="s">
        <v>221</v>
      </c>
      <c r="E130" s="186" t="s">
        <v>3</v>
      </c>
      <c r="F130" s="187" t="s">
        <v>1859</v>
      </c>
      <c r="H130" s="186" t="s">
        <v>3</v>
      </c>
      <c r="I130" s="188"/>
      <c r="L130" s="185"/>
      <c r="M130" s="189"/>
      <c r="N130" s="190"/>
      <c r="O130" s="190"/>
      <c r="P130" s="190"/>
      <c r="Q130" s="190"/>
      <c r="R130" s="190"/>
      <c r="S130" s="190"/>
      <c r="T130" s="191"/>
      <c r="AT130" s="186" t="s">
        <v>221</v>
      </c>
      <c r="AU130" s="186" t="s">
        <v>82</v>
      </c>
      <c r="AV130" s="16" t="s">
        <v>80</v>
      </c>
      <c r="AW130" s="16" t="s">
        <v>33</v>
      </c>
      <c r="AX130" s="16" t="s">
        <v>72</v>
      </c>
      <c r="AY130" s="186" t="s">
        <v>144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80</v>
      </c>
      <c r="H131" s="164">
        <v>1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21.75" customHeight="1">
      <c r="A132" s="34"/>
      <c r="B132" s="140"/>
      <c r="C132" s="192" t="s">
        <v>9</v>
      </c>
      <c r="D132" s="192" t="s">
        <v>280</v>
      </c>
      <c r="E132" s="193" t="s">
        <v>1901</v>
      </c>
      <c r="F132" s="194" t="s">
        <v>1902</v>
      </c>
      <c r="G132" s="195" t="s">
        <v>1857</v>
      </c>
      <c r="H132" s="196">
        <v>1</v>
      </c>
      <c r="I132" s="197"/>
      <c r="J132" s="198">
        <f>ROUND(I132*H132,2)</f>
        <v>0</v>
      </c>
      <c r="K132" s="199"/>
      <c r="L132" s="200"/>
      <c r="M132" s="201" t="s">
        <v>3</v>
      </c>
      <c r="N132" s="202" t="s">
        <v>43</v>
      </c>
      <c r="O132" s="55"/>
      <c r="P132" s="151">
        <f>O132*H132</f>
        <v>0</v>
      </c>
      <c r="Q132" s="151">
        <v>0.01</v>
      </c>
      <c r="R132" s="151">
        <f>Q132*H132</f>
        <v>0.01</v>
      </c>
      <c r="S132" s="151">
        <v>0</v>
      </c>
      <c r="T132" s="15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412</v>
      </c>
      <c r="AT132" s="153" t="s">
        <v>280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313</v>
      </c>
      <c r="BM132" s="153" t="s">
        <v>1903</v>
      </c>
    </row>
    <row r="133" spans="2:51" s="16" customFormat="1" ht="12">
      <c r="B133" s="185"/>
      <c r="D133" s="161" t="s">
        <v>221</v>
      </c>
      <c r="E133" s="186" t="s">
        <v>3</v>
      </c>
      <c r="F133" s="187" t="s">
        <v>1859</v>
      </c>
      <c r="H133" s="186" t="s">
        <v>3</v>
      </c>
      <c r="I133" s="188"/>
      <c r="L133" s="185"/>
      <c r="M133" s="189"/>
      <c r="N133" s="190"/>
      <c r="O133" s="190"/>
      <c r="P133" s="190"/>
      <c r="Q133" s="190"/>
      <c r="R133" s="190"/>
      <c r="S133" s="190"/>
      <c r="T133" s="191"/>
      <c r="AT133" s="186" t="s">
        <v>221</v>
      </c>
      <c r="AU133" s="186" t="s">
        <v>82</v>
      </c>
      <c r="AV133" s="16" t="s">
        <v>80</v>
      </c>
      <c r="AW133" s="16" t="s">
        <v>33</v>
      </c>
      <c r="AX133" s="16" t="s">
        <v>72</v>
      </c>
      <c r="AY133" s="186" t="s">
        <v>144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80</v>
      </c>
      <c r="H134" s="164">
        <v>1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80</v>
      </c>
      <c r="AY134" s="162" t="s">
        <v>144</v>
      </c>
    </row>
    <row r="135" spans="1:65" s="2" customFormat="1" ht="21.75" customHeight="1">
      <c r="A135" s="34"/>
      <c r="B135" s="140"/>
      <c r="C135" s="141" t="s">
        <v>313</v>
      </c>
      <c r="D135" s="141" t="s">
        <v>147</v>
      </c>
      <c r="E135" s="142" t="s">
        <v>1904</v>
      </c>
      <c r="F135" s="143" t="s">
        <v>1905</v>
      </c>
      <c r="G135" s="144" t="s">
        <v>283</v>
      </c>
      <c r="H135" s="145">
        <v>0.1</v>
      </c>
      <c r="I135" s="146"/>
      <c r="J135" s="147">
        <f>ROUND(I135*H135,2)</f>
        <v>0</v>
      </c>
      <c r="K135" s="148"/>
      <c r="L135" s="35"/>
      <c r="M135" s="149" t="s">
        <v>3</v>
      </c>
      <c r="N135" s="150" t="s">
        <v>43</v>
      </c>
      <c r="O135" s="55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3" t="s">
        <v>313</v>
      </c>
      <c r="AT135" s="153" t="s">
        <v>147</v>
      </c>
      <c r="AU135" s="153" t="s">
        <v>82</v>
      </c>
      <c r="AY135" s="19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9" t="s">
        <v>80</v>
      </c>
      <c r="BK135" s="154">
        <f>ROUND(I135*H135,2)</f>
        <v>0</v>
      </c>
      <c r="BL135" s="19" t="s">
        <v>313</v>
      </c>
      <c r="BM135" s="153" t="s">
        <v>1906</v>
      </c>
    </row>
    <row r="136" spans="2:63" s="12" customFormat="1" ht="22.9" customHeight="1">
      <c r="B136" s="127"/>
      <c r="D136" s="128" t="s">
        <v>71</v>
      </c>
      <c r="E136" s="138" t="s">
        <v>1907</v>
      </c>
      <c r="F136" s="138" t="s">
        <v>1908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SUM(P137:P155)</f>
        <v>0</v>
      </c>
      <c r="Q136" s="133"/>
      <c r="R136" s="134">
        <f>SUM(R137:R155)</f>
        <v>0.25477</v>
      </c>
      <c r="S136" s="133"/>
      <c r="T136" s="135">
        <f>SUM(T137:T155)</f>
        <v>0</v>
      </c>
      <c r="AR136" s="128" t="s">
        <v>82</v>
      </c>
      <c r="AT136" s="136" t="s">
        <v>71</v>
      </c>
      <c r="AU136" s="136" t="s">
        <v>80</v>
      </c>
      <c r="AY136" s="128" t="s">
        <v>144</v>
      </c>
      <c r="BK136" s="137">
        <f>SUM(BK137:BK155)</f>
        <v>0</v>
      </c>
    </row>
    <row r="137" spans="1:65" s="2" customFormat="1" ht="16.5" customHeight="1">
      <c r="A137" s="34"/>
      <c r="B137" s="140"/>
      <c r="C137" s="141" t="s">
        <v>321</v>
      </c>
      <c r="D137" s="141" t="s">
        <v>147</v>
      </c>
      <c r="E137" s="142" t="s">
        <v>1909</v>
      </c>
      <c r="F137" s="143" t="s">
        <v>1910</v>
      </c>
      <c r="G137" s="144" t="s">
        <v>409</v>
      </c>
      <c r="H137" s="145">
        <v>129</v>
      </c>
      <c r="I137" s="146"/>
      <c r="J137" s="147">
        <f>ROUND(I137*H137,2)</f>
        <v>0</v>
      </c>
      <c r="K137" s="148"/>
      <c r="L137" s="35"/>
      <c r="M137" s="149" t="s">
        <v>3</v>
      </c>
      <c r="N137" s="150" t="s">
        <v>43</v>
      </c>
      <c r="O137" s="55"/>
      <c r="P137" s="151">
        <f>O137*H137</f>
        <v>0</v>
      </c>
      <c r="Q137" s="151">
        <v>0.00047</v>
      </c>
      <c r="R137" s="151">
        <f>Q137*H137</f>
        <v>0.060629999999999996</v>
      </c>
      <c r="S137" s="151">
        <v>0</v>
      </c>
      <c r="T137" s="15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3" t="s">
        <v>313</v>
      </c>
      <c r="AT137" s="153" t="s">
        <v>147</v>
      </c>
      <c r="AU137" s="153" t="s">
        <v>82</v>
      </c>
      <c r="AY137" s="19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9" t="s">
        <v>80</v>
      </c>
      <c r="BK137" s="154">
        <f>ROUND(I137*H137,2)</f>
        <v>0</v>
      </c>
      <c r="BL137" s="19" t="s">
        <v>313</v>
      </c>
      <c r="BM137" s="153" t="s">
        <v>1911</v>
      </c>
    </row>
    <row r="138" spans="2:51" s="16" customFormat="1" ht="12">
      <c r="B138" s="185"/>
      <c r="D138" s="161" t="s">
        <v>221</v>
      </c>
      <c r="E138" s="186" t="s">
        <v>3</v>
      </c>
      <c r="F138" s="187" t="s">
        <v>1859</v>
      </c>
      <c r="H138" s="186" t="s">
        <v>3</v>
      </c>
      <c r="I138" s="188"/>
      <c r="L138" s="185"/>
      <c r="M138" s="189"/>
      <c r="N138" s="190"/>
      <c r="O138" s="190"/>
      <c r="P138" s="190"/>
      <c r="Q138" s="190"/>
      <c r="R138" s="190"/>
      <c r="S138" s="190"/>
      <c r="T138" s="191"/>
      <c r="AT138" s="186" t="s">
        <v>221</v>
      </c>
      <c r="AU138" s="186" t="s">
        <v>82</v>
      </c>
      <c r="AV138" s="16" t="s">
        <v>80</v>
      </c>
      <c r="AW138" s="16" t="s">
        <v>33</v>
      </c>
      <c r="AX138" s="16" t="s">
        <v>72</v>
      </c>
      <c r="AY138" s="186" t="s">
        <v>144</v>
      </c>
    </row>
    <row r="139" spans="2:51" s="13" customFormat="1" ht="12">
      <c r="B139" s="160"/>
      <c r="D139" s="161" t="s">
        <v>221</v>
      </c>
      <c r="E139" s="162" t="s">
        <v>3</v>
      </c>
      <c r="F139" s="163" t="s">
        <v>930</v>
      </c>
      <c r="H139" s="164">
        <v>129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221</v>
      </c>
      <c r="AU139" s="162" t="s">
        <v>82</v>
      </c>
      <c r="AV139" s="13" t="s">
        <v>82</v>
      </c>
      <c r="AW139" s="13" t="s">
        <v>33</v>
      </c>
      <c r="AX139" s="13" t="s">
        <v>80</v>
      </c>
      <c r="AY139" s="162" t="s">
        <v>144</v>
      </c>
    </row>
    <row r="140" spans="1:65" s="2" customFormat="1" ht="16.5" customHeight="1">
      <c r="A140" s="34"/>
      <c r="B140" s="140"/>
      <c r="C140" s="141" t="s">
        <v>334</v>
      </c>
      <c r="D140" s="141" t="s">
        <v>147</v>
      </c>
      <c r="E140" s="142" t="s">
        <v>1912</v>
      </c>
      <c r="F140" s="143" t="s">
        <v>1913</v>
      </c>
      <c r="G140" s="144" t="s">
        <v>409</v>
      </c>
      <c r="H140" s="145">
        <v>42</v>
      </c>
      <c r="I140" s="146"/>
      <c r="J140" s="147">
        <f>ROUND(I140*H140,2)</f>
        <v>0</v>
      </c>
      <c r="K140" s="148"/>
      <c r="L140" s="35"/>
      <c r="M140" s="149" t="s">
        <v>3</v>
      </c>
      <c r="N140" s="150" t="s">
        <v>43</v>
      </c>
      <c r="O140" s="55"/>
      <c r="P140" s="151">
        <f>O140*H140</f>
        <v>0</v>
      </c>
      <c r="Q140" s="151">
        <v>0.00058</v>
      </c>
      <c r="R140" s="151">
        <f>Q140*H140</f>
        <v>0.02436</v>
      </c>
      <c r="S140" s="151">
        <v>0</v>
      </c>
      <c r="T140" s="15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3" t="s">
        <v>313</v>
      </c>
      <c r="AT140" s="153" t="s">
        <v>147</v>
      </c>
      <c r="AU140" s="153" t="s">
        <v>82</v>
      </c>
      <c r="AY140" s="19" t="s">
        <v>144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9" t="s">
        <v>80</v>
      </c>
      <c r="BK140" s="154">
        <f>ROUND(I140*H140,2)</f>
        <v>0</v>
      </c>
      <c r="BL140" s="19" t="s">
        <v>313</v>
      </c>
      <c r="BM140" s="153" t="s">
        <v>1914</v>
      </c>
    </row>
    <row r="141" spans="2:51" s="16" customFormat="1" ht="12">
      <c r="B141" s="185"/>
      <c r="D141" s="161" t="s">
        <v>221</v>
      </c>
      <c r="E141" s="186" t="s">
        <v>3</v>
      </c>
      <c r="F141" s="187" t="s">
        <v>1859</v>
      </c>
      <c r="H141" s="186" t="s">
        <v>3</v>
      </c>
      <c r="I141" s="188"/>
      <c r="L141" s="185"/>
      <c r="M141" s="189"/>
      <c r="N141" s="190"/>
      <c r="O141" s="190"/>
      <c r="P141" s="190"/>
      <c r="Q141" s="190"/>
      <c r="R141" s="190"/>
      <c r="S141" s="190"/>
      <c r="T141" s="191"/>
      <c r="AT141" s="186" t="s">
        <v>221</v>
      </c>
      <c r="AU141" s="186" t="s">
        <v>82</v>
      </c>
      <c r="AV141" s="16" t="s">
        <v>80</v>
      </c>
      <c r="AW141" s="16" t="s">
        <v>33</v>
      </c>
      <c r="AX141" s="16" t="s">
        <v>72</v>
      </c>
      <c r="AY141" s="186" t="s">
        <v>144</v>
      </c>
    </row>
    <row r="142" spans="2:51" s="13" customFormat="1" ht="12">
      <c r="B142" s="160"/>
      <c r="D142" s="161" t="s">
        <v>221</v>
      </c>
      <c r="E142" s="162" t="s">
        <v>3</v>
      </c>
      <c r="F142" s="163" t="s">
        <v>469</v>
      </c>
      <c r="H142" s="164">
        <v>42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221</v>
      </c>
      <c r="AU142" s="162" t="s">
        <v>82</v>
      </c>
      <c r="AV142" s="13" t="s">
        <v>82</v>
      </c>
      <c r="AW142" s="13" t="s">
        <v>33</v>
      </c>
      <c r="AX142" s="13" t="s">
        <v>80</v>
      </c>
      <c r="AY142" s="162" t="s">
        <v>144</v>
      </c>
    </row>
    <row r="143" spans="1:65" s="2" customFormat="1" ht="16.5" customHeight="1">
      <c r="A143" s="34"/>
      <c r="B143" s="140"/>
      <c r="C143" s="141" t="s">
        <v>342</v>
      </c>
      <c r="D143" s="141" t="s">
        <v>147</v>
      </c>
      <c r="E143" s="142" t="s">
        <v>1915</v>
      </c>
      <c r="F143" s="143" t="s">
        <v>1916</v>
      </c>
      <c r="G143" s="144" t="s">
        <v>409</v>
      </c>
      <c r="H143" s="145">
        <v>74</v>
      </c>
      <c r="I143" s="146"/>
      <c r="J143" s="147">
        <f>ROUND(I143*H143,2)</f>
        <v>0</v>
      </c>
      <c r="K143" s="148"/>
      <c r="L143" s="35"/>
      <c r="M143" s="149" t="s">
        <v>3</v>
      </c>
      <c r="N143" s="150" t="s">
        <v>43</v>
      </c>
      <c r="O143" s="55"/>
      <c r="P143" s="151">
        <f>O143*H143</f>
        <v>0</v>
      </c>
      <c r="Q143" s="151">
        <v>0.00072</v>
      </c>
      <c r="R143" s="151">
        <f>Q143*H143</f>
        <v>0.05328</v>
      </c>
      <c r="S143" s="151">
        <v>0</v>
      </c>
      <c r="T143" s="15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3" t="s">
        <v>313</v>
      </c>
      <c r="AT143" s="153" t="s">
        <v>147</v>
      </c>
      <c r="AU143" s="153" t="s">
        <v>82</v>
      </c>
      <c r="AY143" s="19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9" t="s">
        <v>80</v>
      </c>
      <c r="BK143" s="154">
        <f>ROUND(I143*H143,2)</f>
        <v>0</v>
      </c>
      <c r="BL143" s="19" t="s">
        <v>313</v>
      </c>
      <c r="BM143" s="153" t="s">
        <v>1917</v>
      </c>
    </row>
    <row r="144" spans="2:51" s="16" customFormat="1" ht="12">
      <c r="B144" s="185"/>
      <c r="D144" s="161" t="s">
        <v>221</v>
      </c>
      <c r="E144" s="186" t="s">
        <v>3</v>
      </c>
      <c r="F144" s="187" t="s">
        <v>1859</v>
      </c>
      <c r="H144" s="186" t="s">
        <v>3</v>
      </c>
      <c r="I144" s="188"/>
      <c r="L144" s="185"/>
      <c r="M144" s="189"/>
      <c r="N144" s="190"/>
      <c r="O144" s="190"/>
      <c r="P144" s="190"/>
      <c r="Q144" s="190"/>
      <c r="R144" s="190"/>
      <c r="S144" s="190"/>
      <c r="T144" s="191"/>
      <c r="AT144" s="186" t="s">
        <v>221</v>
      </c>
      <c r="AU144" s="186" t="s">
        <v>82</v>
      </c>
      <c r="AV144" s="16" t="s">
        <v>80</v>
      </c>
      <c r="AW144" s="16" t="s">
        <v>33</v>
      </c>
      <c r="AX144" s="16" t="s">
        <v>72</v>
      </c>
      <c r="AY144" s="186" t="s">
        <v>144</v>
      </c>
    </row>
    <row r="145" spans="2:51" s="13" customFormat="1" ht="12">
      <c r="B145" s="160"/>
      <c r="D145" s="161" t="s">
        <v>221</v>
      </c>
      <c r="E145" s="162" t="s">
        <v>3</v>
      </c>
      <c r="F145" s="163" t="s">
        <v>658</v>
      </c>
      <c r="H145" s="164">
        <v>74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221</v>
      </c>
      <c r="AU145" s="162" t="s">
        <v>82</v>
      </c>
      <c r="AV145" s="13" t="s">
        <v>82</v>
      </c>
      <c r="AW145" s="13" t="s">
        <v>33</v>
      </c>
      <c r="AX145" s="13" t="s">
        <v>80</v>
      </c>
      <c r="AY145" s="162" t="s">
        <v>144</v>
      </c>
    </row>
    <row r="146" spans="1:65" s="2" customFormat="1" ht="16.5" customHeight="1">
      <c r="A146" s="34"/>
      <c r="B146" s="140"/>
      <c r="C146" s="141" t="s">
        <v>349</v>
      </c>
      <c r="D146" s="141" t="s">
        <v>147</v>
      </c>
      <c r="E146" s="142" t="s">
        <v>1918</v>
      </c>
      <c r="F146" s="143" t="s">
        <v>1919</v>
      </c>
      <c r="G146" s="144" t="s">
        <v>409</v>
      </c>
      <c r="H146" s="145">
        <v>90</v>
      </c>
      <c r="I146" s="146"/>
      <c r="J146" s="147">
        <f>ROUND(I146*H146,2)</f>
        <v>0</v>
      </c>
      <c r="K146" s="148"/>
      <c r="L146" s="35"/>
      <c r="M146" s="149" t="s">
        <v>3</v>
      </c>
      <c r="N146" s="150" t="s">
        <v>43</v>
      </c>
      <c r="O146" s="55"/>
      <c r="P146" s="151">
        <f>O146*H146</f>
        <v>0</v>
      </c>
      <c r="Q146" s="151">
        <v>0.00129</v>
      </c>
      <c r="R146" s="151">
        <f>Q146*H146</f>
        <v>0.1161</v>
      </c>
      <c r="S146" s="151">
        <v>0</v>
      </c>
      <c r="T146" s="15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3" t="s">
        <v>313</v>
      </c>
      <c r="AT146" s="153" t="s">
        <v>147</v>
      </c>
      <c r="AU146" s="153" t="s">
        <v>82</v>
      </c>
      <c r="AY146" s="19" t="s">
        <v>144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9" t="s">
        <v>80</v>
      </c>
      <c r="BK146" s="154">
        <f>ROUND(I146*H146,2)</f>
        <v>0</v>
      </c>
      <c r="BL146" s="19" t="s">
        <v>313</v>
      </c>
      <c r="BM146" s="153" t="s">
        <v>1920</v>
      </c>
    </row>
    <row r="147" spans="2:51" s="16" customFormat="1" ht="12">
      <c r="B147" s="185"/>
      <c r="D147" s="161" t="s">
        <v>221</v>
      </c>
      <c r="E147" s="186" t="s">
        <v>3</v>
      </c>
      <c r="F147" s="187" t="s">
        <v>1859</v>
      </c>
      <c r="H147" s="186" t="s">
        <v>3</v>
      </c>
      <c r="I147" s="188"/>
      <c r="L147" s="185"/>
      <c r="M147" s="189"/>
      <c r="N147" s="190"/>
      <c r="O147" s="190"/>
      <c r="P147" s="190"/>
      <c r="Q147" s="190"/>
      <c r="R147" s="190"/>
      <c r="S147" s="190"/>
      <c r="T147" s="191"/>
      <c r="AT147" s="186" t="s">
        <v>221</v>
      </c>
      <c r="AU147" s="186" t="s">
        <v>82</v>
      </c>
      <c r="AV147" s="16" t="s">
        <v>80</v>
      </c>
      <c r="AW147" s="16" t="s">
        <v>33</v>
      </c>
      <c r="AX147" s="16" t="s">
        <v>72</v>
      </c>
      <c r="AY147" s="186" t="s">
        <v>144</v>
      </c>
    </row>
    <row r="148" spans="2:51" s="13" customFormat="1" ht="12">
      <c r="B148" s="160"/>
      <c r="D148" s="161" t="s">
        <v>221</v>
      </c>
      <c r="E148" s="162" t="s">
        <v>3</v>
      </c>
      <c r="F148" s="163" t="s">
        <v>744</v>
      </c>
      <c r="H148" s="164">
        <v>90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221</v>
      </c>
      <c r="AU148" s="162" t="s">
        <v>82</v>
      </c>
      <c r="AV148" s="13" t="s">
        <v>82</v>
      </c>
      <c r="AW148" s="13" t="s">
        <v>33</v>
      </c>
      <c r="AX148" s="13" t="s">
        <v>80</v>
      </c>
      <c r="AY148" s="162" t="s">
        <v>144</v>
      </c>
    </row>
    <row r="149" spans="1:65" s="2" customFormat="1" ht="16.5" customHeight="1">
      <c r="A149" s="34"/>
      <c r="B149" s="140"/>
      <c r="C149" s="141" t="s">
        <v>8</v>
      </c>
      <c r="D149" s="141" t="s">
        <v>147</v>
      </c>
      <c r="E149" s="142" t="s">
        <v>1921</v>
      </c>
      <c r="F149" s="143" t="s">
        <v>1922</v>
      </c>
      <c r="G149" s="144" t="s">
        <v>337</v>
      </c>
      <c r="H149" s="145">
        <v>40</v>
      </c>
      <c r="I149" s="146"/>
      <c r="J149" s="147">
        <f>ROUND(I149*H149,2)</f>
        <v>0</v>
      </c>
      <c r="K149" s="148"/>
      <c r="L149" s="35"/>
      <c r="M149" s="149" t="s">
        <v>3</v>
      </c>
      <c r="N149" s="150" t="s">
        <v>43</v>
      </c>
      <c r="O149" s="55"/>
      <c r="P149" s="151">
        <f>O149*H149</f>
        <v>0</v>
      </c>
      <c r="Q149" s="151">
        <v>1E-05</v>
      </c>
      <c r="R149" s="151">
        <f>Q149*H149</f>
        <v>0.0004</v>
      </c>
      <c r="S149" s="151">
        <v>0</v>
      </c>
      <c r="T149" s="15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3" t="s">
        <v>313</v>
      </c>
      <c r="AT149" s="153" t="s">
        <v>147</v>
      </c>
      <c r="AU149" s="153" t="s">
        <v>82</v>
      </c>
      <c r="AY149" s="19" t="s">
        <v>144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9" t="s">
        <v>80</v>
      </c>
      <c r="BK149" s="154">
        <f>ROUND(I149*H149,2)</f>
        <v>0</v>
      </c>
      <c r="BL149" s="19" t="s">
        <v>313</v>
      </c>
      <c r="BM149" s="153" t="s">
        <v>1923</v>
      </c>
    </row>
    <row r="150" spans="2:51" s="16" customFormat="1" ht="12">
      <c r="B150" s="185"/>
      <c r="D150" s="161" t="s">
        <v>221</v>
      </c>
      <c r="E150" s="186" t="s">
        <v>3</v>
      </c>
      <c r="F150" s="187" t="s">
        <v>1859</v>
      </c>
      <c r="H150" s="186" t="s">
        <v>3</v>
      </c>
      <c r="I150" s="188"/>
      <c r="L150" s="185"/>
      <c r="M150" s="189"/>
      <c r="N150" s="190"/>
      <c r="O150" s="190"/>
      <c r="P150" s="190"/>
      <c r="Q150" s="190"/>
      <c r="R150" s="190"/>
      <c r="S150" s="190"/>
      <c r="T150" s="191"/>
      <c r="AT150" s="186" t="s">
        <v>221</v>
      </c>
      <c r="AU150" s="186" t="s">
        <v>82</v>
      </c>
      <c r="AV150" s="16" t="s">
        <v>80</v>
      </c>
      <c r="AW150" s="16" t="s">
        <v>33</v>
      </c>
      <c r="AX150" s="16" t="s">
        <v>72</v>
      </c>
      <c r="AY150" s="186" t="s">
        <v>144</v>
      </c>
    </row>
    <row r="151" spans="2:51" s="13" customFormat="1" ht="12">
      <c r="B151" s="160"/>
      <c r="D151" s="161" t="s">
        <v>221</v>
      </c>
      <c r="E151" s="162" t="s">
        <v>3</v>
      </c>
      <c r="F151" s="163" t="s">
        <v>459</v>
      </c>
      <c r="H151" s="164">
        <v>40</v>
      </c>
      <c r="I151" s="165"/>
      <c r="L151" s="160"/>
      <c r="M151" s="166"/>
      <c r="N151" s="167"/>
      <c r="O151" s="167"/>
      <c r="P151" s="167"/>
      <c r="Q151" s="167"/>
      <c r="R151" s="167"/>
      <c r="S151" s="167"/>
      <c r="T151" s="168"/>
      <c r="AT151" s="162" t="s">
        <v>221</v>
      </c>
      <c r="AU151" s="162" t="s">
        <v>82</v>
      </c>
      <c r="AV151" s="13" t="s">
        <v>82</v>
      </c>
      <c r="AW151" s="13" t="s">
        <v>33</v>
      </c>
      <c r="AX151" s="13" t="s">
        <v>80</v>
      </c>
      <c r="AY151" s="162" t="s">
        <v>144</v>
      </c>
    </row>
    <row r="152" spans="1:65" s="2" customFormat="1" ht="16.5" customHeight="1">
      <c r="A152" s="34"/>
      <c r="B152" s="140"/>
      <c r="C152" s="141" t="s">
        <v>362</v>
      </c>
      <c r="D152" s="141" t="s">
        <v>147</v>
      </c>
      <c r="E152" s="142" t="s">
        <v>1924</v>
      </c>
      <c r="F152" s="143" t="s">
        <v>1925</v>
      </c>
      <c r="G152" s="144" t="s">
        <v>409</v>
      </c>
      <c r="H152" s="145">
        <v>335</v>
      </c>
      <c r="I152" s="146"/>
      <c r="J152" s="147">
        <f>ROUND(I152*H152,2)</f>
        <v>0</v>
      </c>
      <c r="K152" s="148"/>
      <c r="L152" s="35"/>
      <c r="M152" s="149" t="s">
        <v>3</v>
      </c>
      <c r="N152" s="150" t="s">
        <v>43</v>
      </c>
      <c r="O152" s="55"/>
      <c r="P152" s="151">
        <f>O152*H152</f>
        <v>0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3" t="s">
        <v>313</v>
      </c>
      <c r="AT152" s="153" t="s">
        <v>147</v>
      </c>
      <c r="AU152" s="153" t="s">
        <v>82</v>
      </c>
      <c r="AY152" s="19" t="s">
        <v>144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9" t="s">
        <v>80</v>
      </c>
      <c r="BK152" s="154">
        <f>ROUND(I152*H152,2)</f>
        <v>0</v>
      </c>
      <c r="BL152" s="19" t="s">
        <v>313</v>
      </c>
      <c r="BM152" s="153" t="s">
        <v>1926</v>
      </c>
    </row>
    <row r="153" spans="2:51" s="16" customFormat="1" ht="12">
      <c r="B153" s="185"/>
      <c r="D153" s="161" t="s">
        <v>221</v>
      </c>
      <c r="E153" s="186" t="s">
        <v>3</v>
      </c>
      <c r="F153" s="187" t="s">
        <v>1859</v>
      </c>
      <c r="H153" s="186" t="s">
        <v>3</v>
      </c>
      <c r="I153" s="188"/>
      <c r="L153" s="185"/>
      <c r="M153" s="189"/>
      <c r="N153" s="190"/>
      <c r="O153" s="190"/>
      <c r="P153" s="190"/>
      <c r="Q153" s="190"/>
      <c r="R153" s="190"/>
      <c r="S153" s="190"/>
      <c r="T153" s="191"/>
      <c r="AT153" s="186" t="s">
        <v>221</v>
      </c>
      <c r="AU153" s="186" t="s">
        <v>82</v>
      </c>
      <c r="AV153" s="16" t="s">
        <v>80</v>
      </c>
      <c r="AW153" s="16" t="s">
        <v>33</v>
      </c>
      <c r="AX153" s="16" t="s">
        <v>72</v>
      </c>
      <c r="AY153" s="186" t="s">
        <v>144</v>
      </c>
    </row>
    <row r="154" spans="2:51" s="13" customFormat="1" ht="12">
      <c r="B154" s="160"/>
      <c r="D154" s="161" t="s">
        <v>221</v>
      </c>
      <c r="E154" s="162" t="s">
        <v>3</v>
      </c>
      <c r="F154" s="163" t="s">
        <v>1927</v>
      </c>
      <c r="H154" s="164">
        <v>335</v>
      </c>
      <c r="I154" s="165"/>
      <c r="L154" s="160"/>
      <c r="M154" s="166"/>
      <c r="N154" s="167"/>
      <c r="O154" s="167"/>
      <c r="P154" s="167"/>
      <c r="Q154" s="167"/>
      <c r="R154" s="167"/>
      <c r="S154" s="167"/>
      <c r="T154" s="168"/>
      <c r="AT154" s="162" t="s">
        <v>221</v>
      </c>
      <c r="AU154" s="162" t="s">
        <v>82</v>
      </c>
      <c r="AV154" s="13" t="s">
        <v>82</v>
      </c>
      <c r="AW154" s="13" t="s">
        <v>33</v>
      </c>
      <c r="AX154" s="13" t="s">
        <v>80</v>
      </c>
      <c r="AY154" s="162" t="s">
        <v>144</v>
      </c>
    </row>
    <row r="155" spans="1:65" s="2" customFormat="1" ht="21.75" customHeight="1">
      <c r="A155" s="34"/>
      <c r="B155" s="140"/>
      <c r="C155" s="141" t="s">
        <v>370</v>
      </c>
      <c r="D155" s="141" t="s">
        <v>147</v>
      </c>
      <c r="E155" s="142" t="s">
        <v>1928</v>
      </c>
      <c r="F155" s="143" t="s">
        <v>1929</v>
      </c>
      <c r="G155" s="144" t="s">
        <v>283</v>
      </c>
      <c r="H155" s="145">
        <v>0.255</v>
      </c>
      <c r="I155" s="146"/>
      <c r="J155" s="147">
        <f>ROUND(I155*H155,2)</f>
        <v>0</v>
      </c>
      <c r="K155" s="148"/>
      <c r="L155" s="35"/>
      <c r="M155" s="149" t="s">
        <v>3</v>
      </c>
      <c r="N155" s="150" t="s">
        <v>43</v>
      </c>
      <c r="O155" s="55"/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3" t="s">
        <v>313</v>
      </c>
      <c r="AT155" s="153" t="s">
        <v>147</v>
      </c>
      <c r="AU155" s="153" t="s">
        <v>82</v>
      </c>
      <c r="AY155" s="19" t="s">
        <v>144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9" t="s">
        <v>80</v>
      </c>
      <c r="BK155" s="154">
        <f>ROUND(I155*H155,2)</f>
        <v>0</v>
      </c>
      <c r="BL155" s="19" t="s">
        <v>313</v>
      </c>
      <c r="BM155" s="153" t="s">
        <v>1930</v>
      </c>
    </row>
    <row r="156" spans="2:63" s="12" customFormat="1" ht="22.9" customHeight="1">
      <c r="B156" s="127"/>
      <c r="D156" s="128" t="s">
        <v>71</v>
      </c>
      <c r="E156" s="138" t="s">
        <v>1931</v>
      </c>
      <c r="F156" s="138" t="s">
        <v>1932</v>
      </c>
      <c r="I156" s="130"/>
      <c r="J156" s="139">
        <f>BK156</f>
        <v>0</v>
      </c>
      <c r="L156" s="127"/>
      <c r="M156" s="132"/>
      <c r="N156" s="133"/>
      <c r="O156" s="133"/>
      <c r="P156" s="134">
        <f>SUM(P157:P187)</f>
        <v>0</v>
      </c>
      <c r="Q156" s="133"/>
      <c r="R156" s="134">
        <f>SUM(R157:R187)</f>
        <v>0.022309999999999997</v>
      </c>
      <c r="S156" s="133"/>
      <c r="T156" s="135">
        <f>SUM(T157:T187)</f>
        <v>0</v>
      </c>
      <c r="AR156" s="128" t="s">
        <v>82</v>
      </c>
      <c r="AT156" s="136" t="s">
        <v>71</v>
      </c>
      <c r="AU156" s="136" t="s">
        <v>80</v>
      </c>
      <c r="AY156" s="128" t="s">
        <v>144</v>
      </c>
      <c r="BK156" s="137">
        <f>SUM(BK157:BK187)</f>
        <v>0</v>
      </c>
    </row>
    <row r="157" spans="1:65" s="2" customFormat="1" ht="16.5" customHeight="1">
      <c r="A157" s="34"/>
      <c r="B157" s="140"/>
      <c r="C157" s="141" t="s">
        <v>377</v>
      </c>
      <c r="D157" s="141" t="s">
        <v>147</v>
      </c>
      <c r="E157" s="142" t="s">
        <v>1933</v>
      </c>
      <c r="F157" s="143" t="s">
        <v>1934</v>
      </c>
      <c r="G157" s="144" t="s">
        <v>337</v>
      </c>
      <c r="H157" s="145">
        <v>1</v>
      </c>
      <c r="I157" s="146"/>
      <c r="J157" s="147">
        <f>ROUND(I157*H157,2)</f>
        <v>0</v>
      </c>
      <c r="K157" s="148"/>
      <c r="L157" s="35"/>
      <c r="M157" s="149" t="s">
        <v>3</v>
      </c>
      <c r="N157" s="150" t="s">
        <v>43</v>
      </c>
      <c r="O157" s="55"/>
      <c r="P157" s="151">
        <f>O157*H157</f>
        <v>0</v>
      </c>
      <c r="Q157" s="151">
        <v>0.00014</v>
      </c>
      <c r="R157" s="151">
        <f>Q157*H157</f>
        <v>0.00014</v>
      </c>
      <c r="S157" s="151">
        <v>0</v>
      </c>
      <c r="T157" s="15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3" t="s">
        <v>313</v>
      </c>
      <c r="AT157" s="153" t="s">
        <v>147</v>
      </c>
      <c r="AU157" s="153" t="s">
        <v>82</v>
      </c>
      <c r="AY157" s="19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9" t="s">
        <v>80</v>
      </c>
      <c r="BK157" s="154">
        <f>ROUND(I157*H157,2)</f>
        <v>0</v>
      </c>
      <c r="BL157" s="19" t="s">
        <v>313</v>
      </c>
      <c r="BM157" s="153" t="s">
        <v>1935</v>
      </c>
    </row>
    <row r="158" spans="2:51" s="16" customFormat="1" ht="12">
      <c r="B158" s="185"/>
      <c r="D158" s="161" t="s">
        <v>221</v>
      </c>
      <c r="E158" s="186" t="s">
        <v>3</v>
      </c>
      <c r="F158" s="187" t="s">
        <v>1859</v>
      </c>
      <c r="H158" s="186" t="s">
        <v>3</v>
      </c>
      <c r="I158" s="188"/>
      <c r="L158" s="185"/>
      <c r="M158" s="189"/>
      <c r="N158" s="190"/>
      <c r="O158" s="190"/>
      <c r="P158" s="190"/>
      <c r="Q158" s="190"/>
      <c r="R158" s="190"/>
      <c r="S158" s="190"/>
      <c r="T158" s="191"/>
      <c r="AT158" s="186" t="s">
        <v>221</v>
      </c>
      <c r="AU158" s="186" t="s">
        <v>82</v>
      </c>
      <c r="AV158" s="16" t="s">
        <v>80</v>
      </c>
      <c r="AW158" s="16" t="s">
        <v>33</v>
      </c>
      <c r="AX158" s="16" t="s">
        <v>72</v>
      </c>
      <c r="AY158" s="186" t="s">
        <v>144</v>
      </c>
    </row>
    <row r="159" spans="2:51" s="13" customFormat="1" ht="12">
      <c r="B159" s="160"/>
      <c r="D159" s="161" t="s">
        <v>221</v>
      </c>
      <c r="E159" s="162" t="s">
        <v>3</v>
      </c>
      <c r="F159" s="163" t="s">
        <v>80</v>
      </c>
      <c r="H159" s="164">
        <v>1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221</v>
      </c>
      <c r="AU159" s="162" t="s">
        <v>82</v>
      </c>
      <c r="AV159" s="13" t="s">
        <v>82</v>
      </c>
      <c r="AW159" s="13" t="s">
        <v>33</v>
      </c>
      <c r="AX159" s="13" t="s">
        <v>80</v>
      </c>
      <c r="AY159" s="162" t="s">
        <v>144</v>
      </c>
    </row>
    <row r="160" spans="1:65" s="2" customFormat="1" ht="16.5" customHeight="1">
      <c r="A160" s="34"/>
      <c r="B160" s="140"/>
      <c r="C160" s="192" t="s">
        <v>381</v>
      </c>
      <c r="D160" s="192" t="s">
        <v>280</v>
      </c>
      <c r="E160" s="193" t="s">
        <v>1936</v>
      </c>
      <c r="F160" s="194" t="s">
        <v>1937</v>
      </c>
      <c r="G160" s="195" t="s">
        <v>337</v>
      </c>
      <c r="H160" s="196">
        <v>1</v>
      </c>
      <c r="I160" s="197"/>
      <c r="J160" s="198">
        <f>ROUND(I160*H160,2)</f>
        <v>0</v>
      </c>
      <c r="K160" s="199"/>
      <c r="L160" s="200"/>
      <c r="M160" s="201" t="s">
        <v>3</v>
      </c>
      <c r="N160" s="202" t="s">
        <v>43</v>
      </c>
      <c r="O160" s="55"/>
      <c r="P160" s="151">
        <f>O160*H160</f>
        <v>0</v>
      </c>
      <c r="Q160" s="151">
        <v>0.00029</v>
      </c>
      <c r="R160" s="151">
        <f>Q160*H160</f>
        <v>0.00029</v>
      </c>
      <c r="S160" s="151">
        <v>0</v>
      </c>
      <c r="T160" s="15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3" t="s">
        <v>412</v>
      </c>
      <c r="AT160" s="153" t="s">
        <v>280</v>
      </c>
      <c r="AU160" s="153" t="s">
        <v>82</v>
      </c>
      <c r="AY160" s="19" t="s">
        <v>144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9" t="s">
        <v>80</v>
      </c>
      <c r="BK160" s="154">
        <f>ROUND(I160*H160,2)</f>
        <v>0</v>
      </c>
      <c r="BL160" s="19" t="s">
        <v>313</v>
      </c>
      <c r="BM160" s="153" t="s">
        <v>1938</v>
      </c>
    </row>
    <row r="161" spans="2:51" s="16" customFormat="1" ht="12">
      <c r="B161" s="185"/>
      <c r="D161" s="161" t="s">
        <v>221</v>
      </c>
      <c r="E161" s="186" t="s">
        <v>3</v>
      </c>
      <c r="F161" s="187" t="s">
        <v>1859</v>
      </c>
      <c r="H161" s="186" t="s">
        <v>3</v>
      </c>
      <c r="I161" s="188"/>
      <c r="L161" s="185"/>
      <c r="M161" s="189"/>
      <c r="N161" s="190"/>
      <c r="O161" s="190"/>
      <c r="P161" s="190"/>
      <c r="Q161" s="190"/>
      <c r="R161" s="190"/>
      <c r="S161" s="190"/>
      <c r="T161" s="191"/>
      <c r="AT161" s="186" t="s">
        <v>221</v>
      </c>
      <c r="AU161" s="186" t="s">
        <v>82</v>
      </c>
      <c r="AV161" s="16" t="s">
        <v>80</v>
      </c>
      <c r="AW161" s="16" t="s">
        <v>33</v>
      </c>
      <c r="AX161" s="16" t="s">
        <v>72</v>
      </c>
      <c r="AY161" s="186" t="s">
        <v>144</v>
      </c>
    </row>
    <row r="162" spans="2:51" s="13" customFormat="1" ht="12">
      <c r="B162" s="160"/>
      <c r="D162" s="161" t="s">
        <v>221</v>
      </c>
      <c r="E162" s="162" t="s">
        <v>3</v>
      </c>
      <c r="F162" s="163" t="s">
        <v>80</v>
      </c>
      <c r="H162" s="164">
        <v>1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221</v>
      </c>
      <c r="AU162" s="162" t="s">
        <v>82</v>
      </c>
      <c r="AV162" s="13" t="s">
        <v>82</v>
      </c>
      <c r="AW162" s="13" t="s">
        <v>33</v>
      </c>
      <c r="AX162" s="13" t="s">
        <v>80</v>
      </c>
      <c r="AY162" s="162" t="s">
        <v>144</v>
      </c>
    </row>
    <row r="163" spans="1:65" s="2" customFormat="1" ht="16.5" customHeight="1">
      <c r="A163" s="34"/>
      <c r="B163" s="140"/>
      <c r="C163" s="141" t="s">
        <v>385</v>
      </c>
      <c r="D163" s="141" t="s">
        <v>147</v>
      </c>
      <c r="E163" s="142" t="s">
        <v>1939</v>
      </c>
      <c r="F163" s="143" t="s">
        <v>1940</v>
      </c>
      <c r="G163" s="144" t="s">
        <v>337</v>
      </c>
      <c r="H163" s="145">
        <v>4</v>
      </c>
      <c r="I163" s="146"/>
      <c r="J163" s="147">
        <f>ROUND(I163*H163,2)</f>
        <v>0</v>
      </c>
      <c r="K163" s="148"/>
      <c r="L163" s="35"/>
      <c r="M163" s="149" t="s">
        <v>3</v>
      </c>
      <c r="N163" s="150" t="s">
        <v>43</v>
      </c>
      <c r="O163" s="55"/>
      <c r="P163" s="151">
        <f>O163*H163</f>
        <v>0</v>
      </c>
      <c r="Q163" s="151">
        <v>0.00024</v>
      </c>
      <c r="R163" s="151">
        <f>Q163*H163</f>
        <v>0.00096</v>
      </c>
      <c r="S163" s="151">
        <v>0</v>
      </c>
      <c r="T163" s="15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3" t="s">
        <v>313</v>
      </c>
      <c r="AT163" s="153" t="s">
        <v>147</v>
      </c>
      <c r="AU163" s="153" t="s">
        <v>82</v>
      </c>
      <c r="AY163" s="19" t="s">
        <v>144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9" t="s">
        <v>80</v>
      </c>
      <c r="BK163" s="154">
        <f>ROUND(I163*H163,2)</f>
        <v>0</v>
      </c>
      <c r="BL163" s="19" t="s">
        <v>313</v>
      </c>
      <c r="BM163" s="153" t="s">
        <v>1941</v>
      </c>
    </row>
    <row r="164" spans="2:51" s="16" customFormat="1" ht="12">
      <c r="B164" s="185"/>
      <c r="D164" s="161" t="s">
        <v>221</v>
      </c>
      <c r="E164" s="186" t="s">
        <v>3</v>
      </c>
      <c r="F164" s="187" t="s">
        <v>1859</v>
      </c>
      <c r="H164" s="186" t="s">
        <v>3</v>
      </c>
      <c r="I164" s="188"/>
      <c r="L164" s="185"/>
      <c r="M164" s="189"/>
      <c r="N164" s="190"/>
      <c r="O164" s="190"/>
      <c r="P164" s="190"/>
      <c r="Q164" s="190"/>
      <c r="R164" s="190"/>
      <c r="S164" s="190"/>
      <c r="T164" s="191"/>
      <c r="AT164" s="186" t="s">
        <v>221</v>
      </c>
      <c r="AU164" s="186" t="s">
        <v>82</v>
      </c>
      <c r="AV164" s="16" t="s">
        <v>80</v>
      </c>
      <c r="AW164" s="16" t="s">
        <v>33</v>
      </c>
      <c r="AX164" s="16" t="s">
        <v>72</v>
      </c>
      <c r="AY164" s="186" t="s">
        <v>144</v>
      </c>
    </row>
    <row r="165" spans="2:51" s="13" customFormat="1" ht="12">
      <c r="B165" s="160"/>
      <c r="D165" s="161" t="s">
        <v>221</v>
      </c>
      <c r="E165" s="162" t="s">
        <v>3</v>
      </c>
      <c r="F165" s="163" t="s">
        <v>160</v>
      </c>
      <c r="H165" s="164">
        <v>4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221</v>
      </c>
      <c r="AU165" s="162" t="s">
        <v>82</v>
      </c>
      <c r="AV165" s="13" t="s">
        <v>82</v>
      </c>
      <c r="AW165" s="13" t="s">
        <v>33</v>
      </c>
      <c r="AX165" s="13" t="s">
        <v>80</v>
      </c>
      <c r="AY165" s="162" t="s">
        <v>144</v>
      </c>
    </row>
    <row r="166" spans="1:65" s="2" customFormat="1" ht="16.5" customHeight="1">
      <c r="A166" s="34"/>
      <c r="B166" s="140"/>
      <c r="C166" s="141" t="s">
        <v>389</v>
      </c>
      <c r="D166" s="141" t="s">
        <v>147</v>
      </c>
      <c r="E166" s="142" t="s">
        <v>1942</v>
      </c>
      <c r="F166" s="143" t="s">
        <v>1943</v>
      </c>
      <c r="G166" s="144" t="s">
        <v>337</v>
      </c>
      <c r="H166" s="145">
        <v>13</v>
      </c>
      <c r="I166" s="146"/>
      <c r="J166" s="147">
        <f>ROUND(I166*H166,2)</f>
        <v>0</v>
      </c>
      <c r="K166" s="148"/>
      <c r="L166" s="35"/>
      <c r="M166" s="149" t="s">
        <v>3</v>
      </c>
      <c r="N166" s="150" t="s">
        <v>43</v>
      </c>
      <c r="O166" s="55"/>
      <c r="P166" s="151">
        <f>O166*H166</f>
        <v>0</v>
      </c>
      <c r="Q166" s="151">
        <v>0.00014</v>
      </c>
      <c r="R166" s="151">
        <f>Q166*H166</f>
        <v>0.0018199999999999998</v>
      </c>
      <c r="S166" s="151">
        <v>0</v>
      </c>
      <c r="T166" s="15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3" t="s">
        <v>313</v>
      </c>
      <c r="AT166" s="153" t="s">
        <v>147</v>
      </c>
      <c r="AU166" s="153" t="s">
        <v>82</v>
      </c>
      <c r="AY166" s="19" t="s">
        <v>144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9" t="s">
        <v>80</v>
      </c>
      <c r="BK166" s="154">
        <f>ROUND(I166*H166,2)</f>
        <v>0</v>
      </c>
      <c r="BL166" s="19" t="s">
        <v>313</v>
      </c>
      <c r="BM166" s="153" t="s">
        <v>1944</v>
      </c>
    </row>
    <row r="167" spans="2:51" s="16" customFormat="1" ht="12">
      <c r="B167" s="185"/>
      <c r="D167" s="161" t="s">
        <v>221</v>
      </c>
      <c r="E167" s="186" t="s">
        <v>3</v>
      </c>
      <c r="F167" s="187" t="s">
        <v>1859</v>
      </c>
      <c r="H167" s="186" t="s">
        <v>3</v>
      </c>
      <c r="I167" s="188"/>
      <c r="L167" s="185"/>
      <c r="M167" s="189"/>
      <c r="N167" s="190"/>
      <c r="O167" s="190"/>
      <c r="P167" s="190"/>
      <c r="Q167" s="190"/>
      <c r="R167" s="190"/>
      <c r="S167" s="190"/>
      <c r="T167" s="191"/>
      <c r="AT167" s="186" t="s">
        <v>221</v>
      </c>
      <c r="AU167" s="186" t="s">
        <v>82</v>
      </c>
      <c r="AV167" s="16" t="s">
        <v>80</v>
      </c>
      <c r="AW167" s="16" t="s">
        <v>33</v>
      </c>
      <c r="AX167" s="16" t="s">
        <v>72</v>
      </c>
      <c r="AY167" s="186" t="s">
        <v>144</v>
      </c>
    </row>
    <row r="168" spans="2:51" s="13" customFormat="1" ht="12">
      <c r="B168" s="160"/>
      <c r="D168" s="161" t="s">
        <v>221</v>
      </c>
      <c r="E168" s="162" t="s">
        <v>3</v>
      </c>
      <c r="F168" s="163" t="s">
        <v>297</v>
      </c>
      <c r="H168" s="164">
        <v>13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221</v>
      </c>
      <c r="AU168" s="162" t="s">
        <v>82</v>
      </c>
      <c r="AV168" s="13" t="s">
        <v>82</v>
      </c>
      <c r="AW168" s="13" t="s">
        <v>33</v>
      </c>
      <c r="AX168" s="13" t="s">
        <v>80</v>
      </c>
      <c r="AY168" s="162" t="s">
        <v>144</v>
      </c>
    </row>
    <row r="169" spans="1:65" s="2" customFormat="1" ht="16.5" customHeight="1">
      <c r="A169" s="34"/>
      <c r="B169" s="140"/>
      <c r="C169" s="141" t="s">
        <v>393</v>
      </c>
      <c r="D169" s="141" t="s">
        <v>147</v>
      </c>
      <c r="E169" s="142" t="s">
        <v>1945</v>
      </c>
      <c r="F169" s="143" t="s">
        <v>1946</v>
      </c>
      <c r="G169" s="144" t="s">
        <v>337</v>
      </c>
      <c r="H169" s="145">
        <v>1</v>
      </c>
      <c r="I169" s="146"/>
      <c r="J169" s="147">
        <f>ROUND(I169*H169,2)</f>
        <v>0</v>
      </c>
      <c r="K169" s="148"/>
      <c r="L169" s="35"/>
      <c r="M169" s="149" t="s">
        <v>3</v>
      </c>
      <c r="N169" s="150" t="s">
        <v>43</v>
      </c>
      <c r="O169" s="55"/>
      <c r="P169" s="151">
        <f>O169*H169</f>
        <v>0</v>
      </c>
      <c r="Q169" s="151">
        <v>0.00013</v>
      </c>
      <c r="R169" s="151">
        <f>Q169*H169</f>
        <v>0.00013</v>
      </c>
      <c r="S169" s="151">
        <v>0</v>
      </c>
      <c r="T169" s="15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3" t="s">
        <v>313</v>
      </c>
      <c r="AT169" s="153" t="s">
        <v>147</v>
      </c>
      <c r="AU169" s="153" t="s">
        <v>82</v>
      </c>
      <c r="AY169" s="19" t="s">
        <v>144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9" t="s">
        <v>80</v>
      </c>
      <c r="BK169" s="154">
        <f>ROUND(I169*H169,2)</f>
        <v>0</v>
      </c>
      <c r="BL169" s="19" t="s">
        <v>313</v>
      </c>
      <c r="BM169" s="153" t="s">
        <v>1947</v>
      </c>
    </row>
    <row r="170" spans="2:51" s="16" customFormat="1" ht="12">
      <c r="B170" s="185"/>
      <c r="D170" s="161" t="s">
        <v>221</v>
      </c>
      <c r="E170" s="186" t="s">
        <v>3</v>
      </c>
      <c r="F170" s="187" t="s">
        <v>1948</v>
      </c>
      <c r="H170" s="186" t="s">
        <v>3</v>
      </c>
      <c r="I170" s="188"/>
      <c r="L170" s="185"/>
      <c r="M170" s="189"/>
      <c r="N170" s="190"/>
      <c r="O170" s="190"/>
      <c r="P170" s="190"/>
      <c r="Q170" s="190"/>
      <c r="R170" s="190"/>
      <c r="S170" s="190"/>
      <c r="T170" s="191"/>
      <c r="AT170" s="186" t="s">
        <v>221</v>
      </c>
      <c r="AU170" s="186" t="s">
        <v>82</v>
      </c>
      <c r="AV170" s="16" t="s">
        <v>80</v>
      </c>
      <c r="AW170" s="16" t="s">
        <v>33</v>
      </c>
      <c r="AX170" s="16" t="s">
        <v>72</v>
      </c>
      <c r="AY170" s="186" t="s">
        <v>144</v>
      </c>
    </row>
    <row r="171" spans="2:51" s="13" customFormat="1" ht="12">
      <c r="B171" s="160"/>
      <c r="D171" s="161" t="s">
        <v>221</v>
      </c>
      <c r="E171" s="162" t="s">
        <v>3</v>
      </c>
      <c r="F171" s="163" t="s">
        <v>80</v>
      </c>
      <c r="H171" s="164">
        <v>1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221</v>
      </c>
      <c r="AU171" s="162" t="s">
        <v>82</v>
      </c>
      <c r="AV171" s="13" t="s">
        <v>82</v>
      </c>
      <c r="AW171" s="13" t="s">
        <v>33</v>
      </c>
      <c r="AX171" s="13" t="s">
        <v>80</v>
      </c>
      <c r="AY171" s="162" t="s">
        <v>144</v>
      </c>
    </row>
    <row r="172" spans="1:65" s="2" customFormat="1" ht="21.75" customHeight="1">
      <c r="A172" s="34"/>
      <c r="B172" s="140"/>
      <c r="C172" s="141" t="s">
        <v>397</v>
      </c>
      <c r="D172" s="141" t="s">
        <v>147</v>
      </c>
      <c r="E172" s="142" t="s">
        <v>1949</v>
      </c>
      <c r="F172" s="143" t="s">
        <v>1950</v>
      </c>
      <c r="G172" s="144" t="s">
        <v>337</v>
      </c>
      <c r="H172" s="145">
        <v>20</v>
      </c>
      <c r="I172" s="146"/>
      <c r="J172" s="147">
        <f>ROUND(I172*H172,2)</f>
        <v>0</v>
      </c>
      <c r="K172" s="148"/>
      <c r="L172" s="35"/>
      <c r="M172" s="149" t="s">
        <v>3</v>
      </c>
      <c r="N172" s="150" t="s">
        <v>43</v>
      </c>
      <c r="O172" s="55"/>
      <c r="P172" s="151">
        <f>O172*H172</f>
        <v>0</v>
      </c>
      <c r="Q172" s="151">
        <v>0.0007</v>
      </c>
      <c r="R172" s="151">
        <f>Q172*H172</f>
        <v>0.014</v>
      </c>
      <c r="S172" s="151">
        <v>0</v>
      </c>
      <c r="T172" s="15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3" t="s">
        <v>313</v>
      </c>
      <c r="AT172" s="153" t="s">
        <v>147</v>
      </c>
      <c r="AU172" s="153" t="s">
        <v>82</v>
      </c>
      <c r="AY172" s="19" t="s">
        <v>144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9" t="s">
        <v>80</v>
      </c>
      <c r="BK172" s="154">
        <f>ROUND(I172*H172,2)</f>
        <v>0</v>
      </c>
      <c r="BL172" s="19" t="s">
        <v>313</v>
      </c>
      <c r="BM172" s="153" t="s">
        <v>1951</v>
      </c>
    </row>
    <row r="173" spans="2:51" s="16" customFormat="1" ht="12">
      <c r="B173" s="185"/>
      <c r="D173" s="161" t="s">
        <v>221</v>
      </c>
      <c r="E173" s="186" t="s">
        <v>3</v>
      </c>
      <c r="F173" s="187" t="s">
        <v>1859</v>
      </c>
      <c r="H173" s="186" t="s">
        <v>3</v>
      </c>
      <c r="I173" s="188"/>
      <c r="L173" s="185"/>
      <c r="M173" s="189"/>
      <c r="N173" s="190"/>
      <c r="O173" s="190"/>
      <c r="P173" s="190"/>
      <c r="Q173" s="190"/>
      <c r="R173" s="190"/>
      <c r="S173" s="190"/>
      <c r="T173" s="191"/>
      <c r="AT173" s="186" t="s">
        <v>221</v>
      </c>
      <c r="AU173" s="186" t="s">
        <v>82</v>
      </c>
      <c r="AV173" s="16" t="s">
        <v>80</v>
      </c>
      <c r="AW173" s="16" t="s">
        <v>33</v>
      </c>
      <c r="AX173" s="16" t="s">
        <v>72</v>
      </c>
      <c r="AY173" s="186" t="s">
        <v>144</v>
      </c>
    </row>
    <row r="174" spans="2:51" s="13" customFormat="1" ht="12">
      <c r="B174" s="160"/>
      <c r="D174" s="161" t="s">
        <v>221</v>
      </c>
      <c r="E174" s="162" t="s">
        <v>3</v>
      </c>
      <c r="F174" s="163" t="s">
        <v>349</v>
      </c>
      <c r="H174" s="164">
        <v>20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221</v>
      </c>
      <c r="AU174" s="162" t="s">
        <v>82</v>
      </c>
      <c r="AV174" s="13" t="s">
        <v>82</v>
      </c>
      <c r="AW174" s="13" t="s">
        <v>33</v>
      </c>
      <c r="AX174" s="13" t="s">
        <v>80</v>
      </c>
      <c r="AY174" s="162" t="s">
        <v>144</v>
      </c>
    </row>
    <row r="175" spans="1:65" s="2" customFormat="1" ht="16.5" customHeight="1">
      <c r="A175" s="34"/>
      <c r="B175" s="140"/>
      <c r="C175" s="141" t="s">
        <v>401</v>
      </c>
      <c r="D175" s="141" t="s">
        <v>147</v>
      </c>
      <c r="E175" s="142" t="s">
        <v>1952</v>
      </c>
      <c r="F175" s="143" t="s">
        <v>1953</v>
      </c>
      <c r="G175" s="144" t="s">
        <v>337</v>
      </c>
      <c r="H175" s="145">
        <v>2</v>
      </c>
      <c r="I175" s="146"/>
      <c r="J175" s="147">
        <f>ROUND(I175*H175,2)</f>
        <v>0</v>
      </c>
      <c r="K175" s="148"/>
      <c r="L175" s="35"/>
      <c r="M175" s="149" t="s">
        <v>3</v>
      </c>
      <c r="N175" s="150" t="s">
        <v>43</v>
      </c>
      <c r="O175" s="55"/>
      <c r="P175" s="151">
        <f>O175*H175</f>
        <v>0</v>
      </c>
      <c r="Q175" s="151">
        <v>0.00022</v>
      </c>
      <c r="R175" s="151">
        <f>Q175*H175</f>
        <v>0.00044</v>
      </c>
      <c r="S175" s="151">
        <v>0</v>
      </c>
      <c r="T175" s="15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3" t="s">
        <v>313</v>
      </c>
      <c r="AT175" s="153" t="s">
        <v>147</v>
      </c>
      <c r="AU175" s="153" t="s">
        <v>82</v>
      </c>
      <c r="AY175" s="19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9" t="s">
        <v>80</v>
      </c>
      <c r="BK175" s="154">
        <f>ROUND(I175*H175,2)</f>
        <v>0</v>
      </c>
      <c r="BL175" s="19" t="s">
        <v>313</v>
      </c>
      <c r="BM175" s="153" t="s">
        <v>1954</v>
      </c>
    </row>
    <row r="176" spans="2:51" s="16" customFormat="1" ht="12">
      <c r="B176" s="185"/>
      <c r="D176" s="161" t="s">
        <v>221</v>
      </c>
      <c r="E176" s="186" t="s">
        <v>3</v>
      </c>
      <c r="F176" s="187" t="s">
        <v>1859</v>
      </c>
      <c r="H176" s="186" t="s">
        <v>3</v>
      </c>
      <c r="I176" s="188"/>
      <c r="L176" s="185"/>
      <c r="M176" s="189"/>
      <c r="N176" s="190"/>
      <c r="O176" s="190"/>
      <c r="P176" s="190"/>
      <c r="Q176" s="190"/>
      <c r="R176" s="190"/>
      <c r="S176" s="190"/>
      <c r="T176" s="191"/>
      <c r="AT176" s="186" t="s">
        <v>221</v>
      </c>
      <c r="AU176" s="186" t="s">
        <v>82</v>
      </c>
      <c r="AV176" s="16" t="s">
        <v>80</v>
      </c>
      <c r="AW176" s="16" t="s">
        <v>33</v>
      </c>
      <c r="AX176" s="16" t="s">
        <v>72</v>
      </c>
      <c r="AY176" s="186" t="s">
        <v>144</v>
      </c>
    </row>
    <row r="177" spans="2:51" s="13" customFormat="1" ht="12">
      <c r="B177" s="160"/>
      <c r="D177" s="161" t="s">
        <v>221</v>
      </c>
      <c r="E177" s="162" t="s">
        <v>3</v>
      </c>
      <c r="F177" s="163" t="s">
        <v>82</v>
      </c>
      <c r="H177" s="164">
        <v>2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221</v>
      </c>
      <c r="AU177" s="162" t="s">
        <v>82</v>
      </c>
      <c r="AV177" s="13" t="s">
        <v>82</v>
      </c>
      <c r="AW177" s="13" t="s">
        <v>33</v>
      </c>
      <c r="AX177" s="13" t="s">
        <v>80</v>
      </c>
      <c r="AY177" s="162" t="s">
        <v>144</v>
      </c>
    </row>
    <row r="178" spans="1:65" s="2" customFormat="1" ht="16.5" customHeight="1">
      <c r="A178" s="34"/>
      <c r="B178" s="140"/>
      <c r="C178" s="141" t="s">
        <v>406</v>
      </c>
      <c r="D178" s="141" t="s">
        <v>147</v>
      </c>
      <c r="E178" s="142" t="s">
        <v>1955</v>
      </c>
      <c r="F178" s="143" t="s">
        <v>1956</v>
      </c>
      <c r="G178" s="144" t="s">
        <v>337</v>
      </c>
      <c r="H178" s="145">
        <v>4</v>
      </c>
      <c r="I178" s="146"/>
      <c r="J178" s="147">
        <f>ROUND(I178*H178,2)</f>
        <v>0</v>
      </c>
      <c r="K178" s="148"/>
      <c r="L178" s="35"/>
      <c r="M178" s="149" t="s">
        <v>3</v>
      </c>
      <c r="N178" s="150" t="s">
        <v>43</v>
      </c>
      <c r="O178" s="55"/>
      <c r="P178" s="151">
        <f>O178*H178</f>
        <v>0</v>
      </c>
      <c r="Q178" s="151">
        <v>0.0005</v>
      </c>
      <c r="R178" s="151">
        <f>Q178*H178</f>
        <v>0.002</v>
      </c>
      <c r="S178" s="151">
        <v>0</v>
      </c>
      <c r="T178" s="15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3" t="s">
        <v>313</v>
      </c>
      <c r="AT178" s="153" t="s">
        <v>147</v>
      </c>
      <c r="AU178" s="153" t="s">
        <v>82</v>
      </c>
      <c r="AY178" s="19" t="s">
        <v>144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9" t="s">
        <v>80</v>
      </c>
      <c r="BK178" s="154">
        <f>ROUND(I178*H178,2)</f>
        <v>0</v>
      </c>
      <c r="BL178" s="19" t="s">
        <v>313</v>
      </c>
      <c r="BM178" s="153" t="s">
        <v>1957</v>
      </c>
    </row>
    <row r="179" spans="2:51" s="16" customFormat="1" ht="12">
      <c r="B179" s="185"/>
      <c r="D179" s="161" t="s">
        <v>221</v>
      </c>
      <c r="E179" s="186" t="s">
        <v>3</v>
      </c>
      <c r="F179" s="187" t="s">
        <v>1859</v>
      </c>
      <c r="H179" s="186" t="s">
        <v>3</v>
      </c>
      <c r="I179" s="188"/>
      <c r="L179" s="185"/>
      <c r="M179" s="189"/>
      <c r="N179" s="190"/>
      <c r="O179" s="190"/>
      <c r="P179" s="190"/>
      <c r="Q179" s="190"/>
      <c r="R179" s="190"/>
      <c r="S179" s="190"/>
      <c r="T179" s="191"/>
      <c r="AT179" s="186" t="s">
        <v>221</v>
      </c>
      <c r="AU179" s="186" t="s">
        <v>82</v>
      </c>
      <c r="AV179" s="16" t="s">
        <v>80</v>
      </c>
      <c r="AW179" s="16" t="s">
        <v>33</v>
      </c>
      <c r="AX179" s="16" t="s">
        <v>72</v>
      </c>
      <c r="AY179" s="186" t="s">
        <v>144</v>
      </c>
    </row>
    <row r="180" spans="2:51" s="13" customFormat="1" ht="12">
      <c r="B180" s="160"/>
      <c r="D180" s="161" t="s">
        <v>221</v>
      </c>
      <c r="E180" s="162" t="s">
        <v>3</v>
      </c>
      <c r="F180" s="163" t="s">
        <v>160</v>
      </c>
      <c r="H180" s="164">
        <v>4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221</v>
      </c>
      <c r="AU180" s="162" t="s">
        <v>82</v>
      </c>
      <c r="AV180" s="13" t="s">
        <v>82</v>
      </c>
      <c r="AW180" s="13" t="s">
        <v>33</v>
      </c>
      <c r="AX180" s="13" t="s">
        <v>80</v>
      </c>
      <c r="AY180" s="162" t="s">
        <v>144</v>
      </c>
    </row>
    <row r="181" spans="1:65" s="2" customFormat="1" ht="21.75" customHeight="1">
      <c r="A181" s="34"/>
      <c r="B181" s="140"/>
      <c r="C181" s="141" t="s">
        <v>412</v>
      </c>
      <c r="D181" s="141" t="s">
        <v>147</v>
      </c>
      <c r="E181" s="142" t="s">
        <v>1958</v>
      </c>
      <c r="F181" s="143" t="s">
        <v>1959</v>
      </c>
      <c r="G181" s="144" t="s">
        <v>337</v>
      </c>
      <c r="H181" s="145">
        <v>2</v>
      </c>
      <c r="I181" s="146"/>
      <c r="J181" s="147">
        <f>ROUND(I181*H181,2)</f>
        <v>0</v>
      </c>
      <c r="K181" s="148"/>
      <c r="L181" s="35"/>
      <c r="M181" s="149" t="s">
        <v>3</v>
      </c>
      <c r="N181" s="150" t="s">
        <v>43</v>
      </c>
      <c r="O181" s="55"/>
      <c r="P181" s="151">
        <f>O181*H181</f>
        <v>0</v>
      </c>
      <c r="Q181" s="151">
        <v>0.00053</v>
      </c>
      <c r="R181" s="151">
        <f>Q181*H181</f>
        <v>0.00106</v>
      </c>
      <c r="S181" s="151">
        <v>0</v>
      </c>
      <c r="T181" s="15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3" t="s">
        <v>313</v>
      </c>
      <c r="AT181" s="153" t="s">
        <v>147</v>
      </c>
      <c r="AU181" s="153" t="s">
        <v>82</v>
      </c>
      <c r="AY181" s="19" t="s">
        <v>144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9" t="s">
        <v>80</v>
      </c>
      <c r="BK181" s="154">
        <f>ROUND(I181*H181,2)</f>
        <v>0</v>
      </c>
      <c r="BL181" s="19" t="s">
        <v>313</v>
      </c>
      <c r="BM181" s="153" t="s">
        <v>1960</v>
      </c>
    </row>
    <row r="182" spans="2:51" s="16" customFormat="1" ht="12">
      <c r="B182" s="185"/>
      <c r="D182" s="161" t="s">
        <v>221</v>
      </c>
      <c r="E182" s="186" t="s">
        <v>3</v>
      </c>
      <c r="F182" s="187" t="s">
        <v>1948</v>
      </c>
      <c r="H182" s="186" t="s">
        <v>3</v>
      </c>
      <c r="I182" s="188"/>
      <c r="L182" s="185"/>
      <c r="M182" s="189"/>
      <c r="N182" s="190"/>
      <c r="O182" s="190"/>
      <c r="P182" s="190"/>
      <c r="Q182" s="190"/>
      <c r="R182" s="190"/>
      <c r="S182" s="190"/>
      <c r="T182" s="191"/>
      <c r="AT182" s="186" t="s">
        <v>221</v>
      </c>
      <c r="AU182" s="186" t="s">
        <v>82</v>
      </c>
      <c r="AV182" s="16" t="s">
        <v>80</v>
      </c>
      <c r="AW182" s="16" t="s">
        <v>33</v>
      </c>
      <c r="AX182" s="16" t="s">
        <v>72</v>
      </c>
      <c r="AY182" s="186" t="s">
        <v>144</v>
      </c>
    </row>
    <row r="183" spans="2:51" s="13" customFormat="1" ht="12">
      <c r="B183" s="160"/>
      <c r="D183" s="161" t="s">
        <v>221</v>
      </c>
      <c r="E183" s="162" t="s">
        <v>3</v>
      </c>
      <c r="F183" s="163" t="s">
        <v>82</v>
      </c>
      <c r="H183" s="164">
        <v>2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221</v>
      </c>
      <c r="AU183" s="162" t="s">
        <v>82</v>
      </c>
      <c r="AV183" s="13" t="s">
        <v>82</v>
      </c>
      <c r="AW183" s="13" t="s">
        <v>33</v>
      </c>
      <c r="AX183" s="13" t="s">
        <v>80</v>
      </c>
      <c r="AY183" s="162" t="s">
        <v>144</v>
      </c>
    </row>
    <row r="184" spans="1:65" s="2" customFormat="1" ht="21.75" customHeight="1">
      <c r="A184" s="34"/>
      <c r="B184" s="140"/>
      <c r="C184" s="141" t="s">
        <v>418</v>
      </c>
      <c r="D184" s="141" t="s">
        <v>147</v>
      </c>
      <c r="E184" s="142" t="s">
        <v>1961</v>
      </c>
      <c r="F184" s="143" t="s">
        <v>1962</v>
      </c>
      <c r="G184" s="144" t="s">
        <v>337</v>
      </c>
      <c r="H184" s="145">
        <v>1</v>
      </c>
      <c r="I184" s="146"/>
      <c r="J184" s="147">
        <f>ROUND(I184*H184,2)</f>
        <v>0</v>
      </c>
      <c r="K184" s="148"/>
      <c r="L184" s="35"/>
      <c r="M184" s="149" t="s">
        <v>3</v>
      </c>
      <c r="N184" s="150" t="s">
        <v>43</v>
      </c>
      <c r="O184" s="55"/>
      <c r="P184" s="151">
        <f>O184*H184</f>
        <v>0</v>
      </c>
      <c r="Q184" s="151">
        <v>0.00147</v>
      </c>
      <c r="R184" s="151">
        <f>Q184*H184</f>
        <v>0.00147</v>
      </c>
      <c r="S184" s="151">
        <v>0</v>
      </c>
      <c r="T184" s="15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3" t="s">
        <v>313</v>
      </c>
      <c r="AT184" s="153" t="s">
        <v>147</v>
      </c>
      <c r="AU184" s="153" t="s">
        <v>82</v>
      </c>
      <c r="AY184" s="19" t="s">
        <v>144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9" t="s">
        <v>80</v>
      </c>
      <c r="BK184" s="154">
        <f>ROUND(I184*H184,2)</f>
        <v>0</v>
      </c>
      <c r="BL184" s="19" t="s">
        <v>313</v>
      </c>
      <c r="BM184" s="153" t="s">
        <v>1963</v>
      </c>
    </row>
    <row r="185" spans="2:51" s="16" customFormat="1" ht="12">
      <c r="B185" s="185"/>
      <c r="D185" s="161" t="s">
        <v>221</v>
      </c>
      <c r="E185" s="186" t="s">
        <v>3</v>
      </c>
      <c r="F185" s="187" t="s">
        <v>1948</v>
      </c>
      <c r="H185" s="186" t="s">
        <v>3</v>
      </c>
      <c r="I185" s="188"/>
      <c r="L185" s="185"/>
      <c r="M185" s="189"/>
      <c r="N185" s="190"/>
      <c r="O185" s="190"/>
      <c r="P185" s="190"/>
      <c r="Q185" s="190"/>
      <c r="R185" s="190"/>
      <c r="S185" s="190"/>
      <c r="T185" s="191"/>
      <c r="AT185" s="186" t="s">
        <v>221</v>
      </c>
      <c r="AU185" s="186" t="s">
        <v>82</v>
      </c>
      <c r="AV185" s="16" t="s">
        <v>80</v>
      </c>
      <c r="AW185" s="16" t="s">
        <v>33</v>
      </c>
      <c r="AX185" s="16" t="s">
        <v>72</v>
      </c>
      <c r="AY185" s="186" t="s">
        <v>144</v>
      </c>
    </row>
    <row r="186" spans="2:51" s="13" customFormat="1" ht="12">
      <c r="B186" s="160"/>
      <c r="D186" s="161" t="s">
        <v>221</v>
      </c>
      <c r="E186" s="162" t="s">
        <v>3</v>
      </c>
      <c r="F186" s="163" t="s">
        <v>80</v>
      </c>
      <c r="H186" s="164">
        <v>1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221</v>
      </c>
      <c r="AU186" s="162" t="s">
        <v>82</v>
      </c>
      <c r="AV186" s="13" t="s">
        <v>82</v>
      </c>
      <c r="AW186" s="13" t="s">
        <v>33</v>
      </c>
      <c r="AX186" s="13" t="s">
        <v>80</v>
      </c>
      <c r="AY186" s="162" t="s">
        <v>144</v>
      </c>
    </row>
    <row r="187" spans="1:65" s="2" customFormat="1" ht="21.75" customHeight="1">
      <c r="A187" s="34"/>
      <c r="B187" s="140"/>
      <c r="C187" s="141" t="s">
        <v>424</v>
      </c>
      <c r="D187" s="141" t="s">
        <v>147</v>
      </c>
      <c r="E187" s="142" t="s">
        <v>1964</v>
      </c>
      <c r="F187" s="143" t="s">
        <v>1965</v>
      </c>
      <c r="G187" s="144" t="s">
        <v>283</v>
      </c>
      <c r="H187" s="145">
        <v>0.022</v>
      </c>
      <c r="I187" s="146"/>
      <c r="J187" s="147">
        <f>ROUND(I187*H187,2)</f>
        <v>0</v>
      </c>
      <c r="K187" s="148"/>
      <c r="L187" s="35"/>
      <c r="M187" s="149" t="s">
        <v>3</v>
      </c>
      <c r="N187" s="150" t="s">
        <v>43</v>
      </c>
      <c r="O187" s="55"/>
      <c r="P187" s="151">
        <f>O187*H187</f>
        <v>0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3" t="s">
        <v>313</v>
      </c>
      <c r="AT187" s="153" t="s">
        <v>147</v>
      </c>
      <c r="AU187" s="153" t="s">
        <v>82</v>
      </c>
      <c r="AY187" s="19" t="s">
        <v>144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9" t="s">
        <v>80</v>
      </c>
      <c r="BK187" s="154">
        <f>ROUND(I187*H187,2)</f>
        <v>0</v>
      </c>
      <c r="BL187" s="19" t="s">
        <v>313</v>
      </c>
      <c r="BM187" s="153" t="s">
        <v>1966</v>
      </c>
    </row>
    <row r="188" spans="2:63" s="12" customFormat="1" ht="22.9" customHeight="1">
      <c r="B188" s="127"/>
      <c r="D188" s="128" t="s">
        <v>71</v>
      </c>
      <c r="E188" s="138" t="s">
        <v>1967</v>
      </c>
      <c r="F188" s="138" t="s">
        <v>1968</v>
      </c>
      <c r="I188" s="130"/>
      <c r="J188" s="139">
        <f>BK188</f>
        <v>0</v>
      </c>
      <c r="L188" s="127"/>
      <c r="M188" s="132"/>
      <c r="N188" s="133"/>
      <c r="O188" s="133"/>
      <c r="P188" s="134">
        <f>SUM(P189:P216)</f>
        <v>0</v>
      </c>
      <c r="Q188" s="133"/>
      <c r="R188" s="134">
        <f>SUM(R189:R216)</f>
        <v>0.73634</v>
      </c>
      <c r="S188" s="133"/>
      <c r="T188" s="135">
        <f>SUM(T189:T216)</f>
        <v>0</v>
      </c>
      <c r="AR188" s="128" t="s">
        <v>82</v>
      </c>
      <c r="AT188" s="136" t="s">
        <v>71</v>
      </c>
      <c r="AU188" s="136" t="s">
        <v>80</v>
      </c>
      <c r="AY188" s="128" t="s">
        <v>144</v>
      </c>
      <c r="BK188" s="137">
        <f>SUM(BK189:BK216)</f>
        <v>0</v>
      </c>
    </row>
    <row r="189" spans="1:65" s="2" customFormat="1" ht="21.75" customHeight="1">
      <c r="A189" s="34"/>
      <c r="B189" s="140"/>
      <c r="C189" s="141" t="s">
        <v>429</v>
      </c>
      <c r="D189" s="141" t="s">
        <v>147</v>
      </c>
      <c r="E189" s="142" t="s">
        <v>1969</v>
      </c>
      <c r="F189" s="143" t="s">
        <v>1970</v>
      </c>
      <c r="G189" s="144" t="s">
        <v>337</v>
      </c>
      <c r="H189" s="145">
        <v>2</v>
      </c>
      <c r="I189" s="146"/>
      <c r="J189" s="147">
        <f>ROUND(I189*H189,2)</f>
        <v>0</v>
      </c>
      <c r="K189" s="148"/>
      <c r="L189" s="35"/>
      <c r="M189" s="149" t="s">
        <v>3</v>
      </c>
      <c r="N189" s="150" t="s">
        <v>43</v>
      </c>
      <c r="O189" s="55"/>
      <c r="P189" s="151">
        <f>O189*H189</f>
        <v>0</v>
      </c>
      <c r="Q189" s="151">
        <v>0.0247</v>
      </c>
      <c r="R189" s="151">
        <f>Q189*H189</f>
        <v>0.0494</v>
      </c>
      <c r="S189" s="151">
        <v>0</v>
      </c>
      <c r="T189" s="15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3" t="s">
        <v>313</v>
      </c>
      <c r="AT189" s="153" t="s">
        <v>147</v>
      </c>
      <c r="AU189" s="153" t="s">
        <v>82</v>
      </c>
      <c r="AY189" s="19" t="s">
        <v>144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9" t="s">
        <v>80</v>
      </c>
      <c r="BK189" s="154">
        <f>ROUND(I189*H189,2)</f>
        <v>0</v>
      </c>
      <c r="BL189" s="19" t="s">
        <v>313</v>
      </c>
      <c r="BM189" s="153" t="s">
        <v>1971</v>
      </c>
    </row>
    <row r="190" spans="2:51" s="16" customFormat="1" ht="12">
      <c r="B190" s="185"/>
      <c r="D190" s="161" t="s">
        <v>221</v>
      </c>
      <c r="E190" s="186" t="s">
        <v>3</v>
      </c>
      <c r="F190" s="187" t="s">
        <v>1859</v>
      </c>
      <c r="H190" s="186" t="s">
        <v>3</v>
      </c>
      <c r="I190" s="188"/>
      <c r="L190" s="185"/>
      <c r="M190" s="189"/>
      <c r="N190" s="190"/>
      <c r="O190" s="190"/>
      <c r="P190" s="190"/>
      <c r="Q190" s="190"/>
      <c r="R190" s="190"/>
      <c r="S190" s="190"/>
      <c r="T190" s="191"/>
      <c r="AT190" s="186" t="s">
        <v>221</v>
      </c>
      <c r="AU190" s="186" t="s">
        <v>82</v>
      </c>
      <c r="AV190" s="16" t="s">
        <v>80</v>
      </c>
      <c r="AW190" s="16" t="s">
        <v>33</v>
      </c>
      <c r="AX190" s="16" t="s">
        <v>72</v>
      </c>
      <c r="AY190" s="186" t="s">
        <v>144</v>
      </c>
    </row>
    <row r="191" spans="2:51" s="13" customFormat="1" ht="12">
      <c r="B191" s="160"/>
      <c r="D191" s="161" t="s">
        <v>221</v>
      </c>
      <c r="E191" s="162" t="s">
        <v>3</v>
      </c>
      <c r="F191" s="163" t="s">
        <v>82</v>
      </c>
      <c r="H191" s="164">
        <v>2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221</v>
      </c>
      <c r="AU191" s="162" t="s">
        <v>82</v>
      </c>
      <c r="AV191" s="13" t="s">
        <v>82</v>
      </c>
      <c r="AW191" s="13" t="s">
        <v>33</v>
      </c>
      <c r="AX191" s="13" t="s">
        <v>80</v>
      </c>
      <c r="AY191" s="162" t="s">
        <v>144</v>
      </c>
    </row>
    <row r="192" spans="1:65" s="2" customFormat="1" ht="21.75" customHeight="1">
      <c r="A192" s="34"/>
      <c r="B192" s="140"/>
      <c r="C192" s="141" t="s">
        <v>434</v>
      </c>
      <c r="D192" s="141" t="s">
        <v>147</v>
      </c>
      <c r="E192" s="142" t="s">
        <v>1972</v>
      </c>
      <c r="F192" s="143" t="s">
        <v>1973</v>
      </c>
      <c r="G192" s="144" t="s">
        <v>337</v>
      </c>
      <c r="H192" s="145">
        <v>2</v>
      </c>
      <c r="I192" s="146"/>
      <c r="J192" s="147">
        <f>ROUND(I192*H192,2)</f>
        <v>0</v>
      </c>
      <c r="K192" s="148"/>
      <c r="L192" s="35"/>
      <c r="M192" s="149" t="s">
        <v>3</v>
      </c>
      <c r="N192" s="150" t="s">
        <v>43</v>
      </c>
      <c r="O192" s="55"/>
      <c r="P192" s="151">
        <f>O192*H192</f>
        <v>0</v>
      </c>
      <c r="Q192" s="151">
        <v>0.0268</v>
      </c>
      <c r="R192" s="151">
        <f>Q192*H192</f>
        <v>0.0536</v>
      </c>
      <c r="S192" s="151">
        <v>0</v>
      </c>
      <c r="T192" s="15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3" t="s">
        <v>313</v>
      </c>
      <c r="AT192" s="153" t="s">
        <v>147</v>
      </c>
      <c r="AU192" s="153" t="s">
        <v>82</v>
      </c>
      <c r="AY192" s="19" t="s">
        <v>144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9" t="s">
        <v>80</v>
      </c>
      <c r="BK192" s="154">
        <f>ROUND(I192*H192,2)</f>
        <v>0</v>
      </c>
      <c r="BL192" s="19" t="s">
        <v>313</v>
      </c>
      <c r="BM192" s="153" t="s">
        <v>1974</v>
      </c>
    </row>
    <row r="193" spans="2:51" s="16" customFormat="1" ht="12">
      <c r="B193" s="185"/>
      <c r="D193" s="161" t="s">
        <v>221</v>
      </c>
      <c r="E193" s="186" t="s">
        <v>3</v>
      </c>
      <c r="F193" s="187" t="s">
        <v>1859</v>
      </c>
      <c r="H193" s="186" t="s">
        <v>3</v>
      </c>
      <c r="I193" s="188"/>
      <c r="L193" s="185"/>
      <c r="M193" s="189"/>
      <c r="N193" s="190"/>
      <c r="O193" s="190"/>
      <c r="P193" s="190"/>
      <c r="Q193" s="190"/>
      <c r="R193" s="190"/>
      <c r="S193" s="190"/>
      <c r="T193" s="191"/>
      <c r="AT193" s="186" t="s">
        <v>221</v>
      </c>
      <c r="AU193" s="186" t="s">
        <v>82</v>
      </c>
      <c r="AV193" s="16" t="s">
        <v>80</v>
      </c>
      <c r="AW193" s="16" t="s">
        <v>33</v>
      </c>
      <c r="AX193" s="16" t="s">
        <v>72</v>
      </c>
      <c r="AY193" s="186" t="s">
        <v>144</v>
      </c>
    </row>
    <row r="194" spans="2:51" s="13" customFormat="1" ht="12">
      <c r="B194" s="160"/>
      <c r="D194" s="161" t="s">
        <v>221</v>
      </c>
      <c r="E194" s="162" t="s">
        <v>3</v>
      </c>
      <c r="F194" s="163" t="s">
        <v>82</v>
      </c>
      <c r="H194" s="164">
        <v>2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221</v>
      </c>
      <c r="AU194" s="162" t="s">
        <v>82</v>
      </c>
      <c r="AV194" s="13" t="s">
        <v>82</v>
      </c>
      <c r="AW194" s="13" t="s">
        <v>33</v>
      </c>
      <c r="AX194" s="13" t="s">
        <v>80</v>
      </c>
      <c r="AY194" s="162" t="s">
        <v>144</v>
      </c>
    </row>
    <row r="195" spans="1:65" s="2" customFormat="1" ht="21.75" customHeight="1">
      <c r="A195" s="34"/>
      <c r="B195" s="140"/>
      <c r="C195" s="141" t="s">
        <v>442</v>
      </c>
      <c r="D195" s="141" t="s">
        <v>147</v>
      </c>
      <c r="E195" s="142" t="s">
        <v>1975</v>
      </c>
      <c r="F195" s="143" t="s">
        <v>1976</v>
      </c>
      <c r="G195" s="144" t="s">
        <v>337</v>
      </c>
      <c r="H195" s="145">
        <v>5</v>
      </c>
      <c r="I195" s="146"/>
      <c r="J195" s="147">
        <f>ROUND(I195*H195,2)</f>
        <v>0</v>
      </c>
      <c r="K195" s="148"/>
      <c r="L195" s="35"/>
      <c r="M195" s="149" t="s">
        <v>3</v>
      </c>
      <c r="N195" s="150" t="s">
        <v>43</v>
      </c>
      <c r="O195" s="55"/>
      <c r="P195" s="151">
        <f>O195*H195</f>
        <v>0</v>
      </c>
      <c r="Q195" s="151">
        <v>0.0402</v>
      </c>
      <c r="R195" s="151">
        <f>Q195*H195</f>
        <v>0.201</v>
      </c>
      <c r="S195" s="151">
        <v>0</v>
      </c>
      <c r="T195" s="15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3" t="s">
        <v>313</v>
      </c>
      <c r="AT195" s="153" t="s">
        <v>147</v>
      </c>
      <c r="AU195" s="153" t="s">
        <v>82</v>
      </c>
      <c r="AY195" s="19" t="s">
        <v>144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9" t="s">
        <v>80</v>
      </c>
      <c r="BK195" s="154">
        <f>ROUND(I195*H195,2)</f>
        <v>0</v>
      </c>
      <c r="BL195" s="19" t="s">
        <v>313</v>
      </c>
      <c r="BM195" s="153" t="s">
        <v>1977</v>
      </c>
    </row>
    <row r="196" spans="2:51" s="16" customFormat="1" ht="12">
      <c r="B196" s="185"/>
      <c r="D196" s="161" t="s">
        <v>221</v>
      </c>
      <c r="E196" s="186" t="s">
        <v>3</v>
      </c>
      <c r="F196" s="187" t="s">
        <v>1859</v>
      </c>
      <c r="H196" s="186" t="s">
        <v>3</v>
      </c>
      <c r="I196" s="188"/>
      <c r="L196" s="185"/>
      <c r="M196" s="189"/>
      <c r="N196" s="190"/>
      <c r="O196" s="190"/>
      <c r="P196" s="190"/>
      <c r="Q196" s="190"/>
      <c r="R196" s="190"/>
      <c r="S196" s="190"/>
      <c r="T196" s="191"/>
      <c r="AT196" s="186" t="s">
        <v>221</v>
      </c>
      <c r="AU196" s="186" t="s">
        <v>82</v>
      </c>
      <c r="AV196" s="16" t="s">
        <v>80</v>
      </c>
      <c r="AW196" s="16" t="s">
        <v>33</v>
      </c>
      <c r="AX196" s="16" t="s">
        <v>72</v>
      </c>
      <c r="AY196" s="186" t="s">
        <v>144</v>
      </c>
    </row>
    <row r="197" spans="2:51" s="13" customFormat="1" ht="12">
      <c r="B197" s="160"/>
      <c r="D197" s="161" t="s">
        <v>221</v>
      </c>
      <c r="E197" s="162" t="s">
        <v>3</v>
      </c>
      <c r="F197" s="163" t="s">
        <v>143</v>
      </c>
      <c r="H197" s="164">
        <v>5</v>
      </c>
      <c r="I197" s="165"/>
      <c r="L197" s="160"/>
      <c r="M197" s="166"/>
      <c r="N197" s="167"/>
      <c r="O197" s="167"/>
      <c r="P197" s="167"/>
      <c r="Q197" s="167"/>
      <c r="R197" s="167"/>
      <c r="S197" s="167"/>
      <c r="T197" s="168"/>
      <c r="AT197" s="162" t="s">
        <v>221</v>
      </c>
      <c r="AU197" s="162" t="s">
        <v>82</v>
      </c>
      <c r="AV197" s="13" t="s">
        <v>82</v>
      </c>
      <c r="AW197" s="13" t="s">
        <v>33</v>
      </c>
      <c r="AX197" s="13" t="s">
        <v>80</v>
      </c>
      <c r="AY197" s="162" t="s">
        <v>144</v>
      </c>
    </row>
    <row r="198" spans="1:65" s="2" customFormat="1" ht="21.75" customHeight="1">
      <c r="A198" s="34"/>
      <c r="B198" s="140"/>
      <c r="C198" s="141" t="s">
        <v>448</v>
      </c>
      <c r="D198" s="141" t="s">
        <v>147</v>
      </c>
      <c r="E198" s="142" t="s">
        <v>1978</v>
      </c>
      <c r="F198" s="143" t="s">
        <v>1979</v>
      </c>
      <c r="G198" s="144" t="s">
        <v>337</v>
      </c>
      <c r="H198" s="145">
        <v>1</v>
      </c>
      <c r="I198" s="146"/>
      <c r="J198" s="147">
        <f>ROUND(I198*H198,2)</f>
        <v>0</v>
      </c>
      <c r="K198" s="148"/>
      <c r="L198" s="35"/>
      <c r="M198" s="149" t="s">
        <v>3</v>
      </c>
      <c r="N198" s="150" t="s">
        <v>43</v>
      </c>
      <c r="O198" s="55"/>
      <c r="P198" s="151">
        <f>O198*H198</f>
        <v>0</v>
      </c>
      <c r="Q198" s="151">
        <v>0.0134</v>
      </c>
      <c r="R198" s="151">
        <f>Q198*H198</f>
        <v>0.0134</v>
      </c>
      <c r="S198" s="151">
        <v>0</v>
      </c>
      <c r="T198" s="15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3" t="s">
        <v>313</v>
      </c>
      <c r="AT198" s="153" t="s">
        <v>147</v>
      </c>
      <c r="AU198" s="153" t="s">
        <v>82</v>
      </c>
      <c r="AY198" s="19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9" t="s">
        <v>80</v>
      </c>
      <c r="BK198" s="154">
        <f>ROUND(I198*H198,2)</f>
        <v>0</v>
      </c>
      <c r="BL198" s="19" t="s">
        <v>313</v>
      </c>
      <c r="BM198" s="153" t="s">
        <v>1980</v>
      </c>
    </row>
    <row r="199" spans="2:51" s="16" customFormat="1" ht="12">
      <c r="B199" s="185"/>
      <c r="D199" s="161" t="s">
        <v>221</v>
      </c>
      <c r="E199" s="186" t="s">
        <v>3</v>
      </c>
      <c r="F199" s="187" t="s">
        <v>1859</v>
      </c>
      <c r="H199" s="186" t="s">
        <v>3</v>
      </c>
      <c r="I199" s="188"/>
      <c r="L199" s="185"/>
      <c r="M199" s="189"/>
      <c r="N199" s="190"/>
      <c r="O199" s="190"/>
      <c r="P199" s="190"/>
      <c r="Q199" s="190"/>
      <c r="R199" s="190"/>
      <c r="S199" s="190"/>
      <c r="T199" s="191"/>
      <c r="AT199" s="186" t="s">
        <v>221</v>
      </c>
      <c r="AU199" s="186" t="s">
        <v>82</v>
      </c>
      <c r="AV199" s="16" t="s">
        <v>80</v>
      </c>
      <c r="AW199" s="16" t="s">
        <v>33</v>
      </c>
      <c r="AX199" s="16" t="s">
        <v>72</v>
      </c>
      <c r="AY199" s="186" t="s">
        <v>144</v>
      </c>
    </row>
    <row r="200" spans="2:51" s="13" customFormat="1" ht="12">
      <c r="B200" s="160"/>
      <c r="D200" s="161" t="s">
        <v>221</v>
      </c>
      <c r="E200" s="162" t="s">
        <v>3</v>
      </c>
      <c r="F200" s="163" t="s">
        <v>80</v>
      </c>
      <c r="H200" s="164">
        <v>1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221</v>
      </c>
      <c r="AU200" s="162" t="s">
        <v>82</v>
      </c>
      <c r="AV200" s="13" t="s">
        <v>82</v>
      </c>
      <c r="AW200" s="13" t="s">
        <v>33</v>
      </c>
      <c r="AX200" s="13" t="s">
        <v>80</v>
      </c>
      <c r="AY200" s="162" t="s">
        <v>144</v>
      </c>
    </row>
    <row r="201" spans="1:65" s="2" customFormat="1" ht="21.75" customHeight="1">
      <c r="A201" s="34"/>
      <c r="B201" s="140"/>
      <c r="C201" s="141" t="s">
        <v>454</v>
      </c>
      <c r="D201" s="141" t="s">
        <v>147</v>
      </c>
      <c r="E201" s="142" t="s">
        <v>1981</v>
      </c>
      <c r="F201" s="143" t="s">
        <v>1982</v>
      </c>
      <c r="G201" s="144" t="s">
        <v>337</v>
      </c>
      <c r="H201" s="145">
        <v>2</v>
      </c>
      <c r="I201" s="146"/>
      <c r="J201" s="147">
        <f>ROUND(I201*H201,2)</f>
        <v>0</v>
      </c>
      <c r="K201" s="148"/>
      <c r="L201" s="35"/>
      <c r="M201" s="149" t="s">
        <v>3</v>
      </c>
      <c r="N201" s="150" t="s">
        <v>43</v>
      </c>
      <c r="O201" s="55"/>
      <c r="P201" s="151">
        <f>O201*H201</f>
        <v>0</v>
      </c>
      <c r="Q201" s="151">
        <v>0.01942</v>
      </c>
      <c r="R201" s="151">
        <f>Q201*H201</f>
        <v>0.03884</v>
      </c>
      <c r="S201" s="151">
        <v>0</v>
      </c>
      <c r="T201" s="15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3" t="s">
        <v>313</v>
      </c>
      <c r="AT201" s="153" t="s">
        <v>147</v>
      </c>
      <c r="AU201" s="153" t="s">
        <v>82</v>
      </c>
      <c r="AY201" s="19" t="s">
        <v>144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9" t="s">
        <v>80</v>
      </c>
      <c r="BK201" s="154">
        <f>ROUND(I201*H201,2)</f>
        <v>0</v>
      </c>
      <c r="BL201" s="19" t="s">
        <v>313</v>
      </c>
      <c r="BM201" s="153" t="s">
        <v>1983</v>
      </c>
    </row>
    <row r="202" spans="2:51" s="16" customFormat="1" ht="12">
      <c r="B202" s="185"/>
      <c r="D202" s="161" t="s">
        <v>221</v>
      </c>
      <c r="E202" s="186" t="s">
        <v>3</v>
      </c>
      <c r="F202" s="187" t="s">
        <v>1859</v>
      </c>
      <c r="H202" s="186" t="s">
        <v>3</v>
      </c>
      <c r="I202" s="188"/>
      <c r="L202" s="185"/>
      <c r="M202" s="189"/>
      <c r="N202" s="190"/>
      <c r="O202" s="190"/>
      <c r="P202" s="190"/>
      <c r="Q202" s="190"/>
      <c r="R202" s="190"/>
      <c r="S202" s="190"/>
      <c r="T202" s="191"/>
      <c r="AT202" s="186" t="s">
        <v>221</v>
      </c>
      <c r="AU202" s="186" t="s">
        <v>82</v>
      </c>
      <c r="AV202" s="16" t="s">
        <v>80</v>
      </c>
      <c r="AW202" s="16" t="s">
        <v>33</v>
      </c>
      <c r="AX202" s="16" t="s">
        <v>72</v>
      </c>
      <c r="AY202" s="186" t="s">
        <v>144</v>
      </c>
    </row>
    <row r="203" spans="2:51" s="13" customFormat="1" ht="12">
      <c r="B203" s="160"/>
      <c r="D203" s="161" t="s">
        <v>221</v>
      </c>
      <c r="E203" s="162" t="s">
        <v>3</v>
      </c>
      <c r="F203" s="163" t="s">
        <v>82</v>
      </c>
      <c r="H203" s="164">
        <v>2</v>
      </c>
      <c r="I203" s="165"/>
      <c r="L203" s="160"/>
      <c r="M203" s="166"/>
      <c r="N203" s="167"/>
      <c r="O203" s="167"/>
      <c r="P203" s="167"/>
      <c r="Q203" s="167"/>
      <c r="R203" s="167"/>
      <c r="S203" s="167"/>
      <c r="T203" s="168"/>
      <c r="AT203" s="162" t="s">
        <v>221</v>
      </c>
      <c r="AU203" s="162" t="s">
        <v>82</v>
      </c>
      <c r="AV203" s="13" t="s">
        <v>82</v>
      </c>
      <c r="AW203" s="13" t="s">
        <v>33</v>
      </c>
      <c r="AX203" s="13" t="s">
        <v>80</v>
      </c>
      <c r="AY203" s="162" t="s">
        <v>144</v>
      </c>
    </row>
    <row r="204" spans="1:65" s="2" customFormat="1" ht="21.75" customHeight="1">
      <c r="A204" s="34"/>
      <c r="B204" s="140"/>
      <c r="C204" s="141" t="s">
        <v>459</v>
      </c>
      <c r="D204" s="141" t="s">
        <v>147</v>
      </c>
      <c r="E204" s="142" t="s">
        <v>1984</v>
      </c>
      <c r="F204" s="143" t="s">
        <v>1985</v>
      </c>
      <c r="G204" s="144" t="s">
        <v>337</v>
      </c>
      <c r="H204" s="145">
        <v>1</v>
      </c>
      <c r="I204" s="146"/>
      <c r="J204" s="147">
        <f>ROUND(I204*H204,2)</f>
        <v>0</v>
      </c>
      <c r="K204" s="148"/>
      <c r="L204" s="35"/>
      <c r="M204" s="149" t="s">
        <v>3</v>
      </c>
      <c r="N204" s="150" t="s">
        <v>43</v>
      </c>
      <c r="O204" s="55"/>
      <c r="P204" s="151">
        <f>O204*H204</f>
        <v>0</v>
      </c>
      <c r="Q204" s="151">
        <v>0.02803</v>
      </c>
      <c r="R204" s="151">
        <f>Q204*H204</f>
        <v>0.02803</v>
      </c>
      <c r="S204" s="151">
        <v>0</v>
      </c>
      <c r="T204" s="15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3" t="s">
        <v>313</v>
      </c>
      <c r="AT204" s="153" t="s">
        <v>147</v>
      </c>
      <c r="AU204" s="153" t="s">
        <v>82</v>
      </c>
      <c r="AY204" s="19" t="s">
        <v>144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9" t="s">
        <v>80</v>
      </c>
      <c r="BK204" s="154">
        <f>ROUND(I204*H204,2)</f>
        <v>0</v>
      </c>
      <c r="BL204" s="19" t="s">
        <v>313</v>
      </c>
      <c r="BM204" s="153" t="s">
        <v>1986</v>
      </c>
    </row>
    <row r="205" spans="2:51" s="16" customFormat="1" ht="12">
      <c r="B205" s="185"/>
      <c r="D205" s="161" t="s">
        <v>221</v>
      </c>
      <c r="E205" s="186" t="s">
        <v>3</v>
      </c>
      <c r="F205" s="187" t="s">
        <v>1859</v>
      </c>
      <c r="H205" s="186" t="s">
        <v>3</v>
      </c>
      <c r="I205" s="188"/>
      <c r="L205" s="185"/>
      <c r="M205" s="189"/>
      <c r="N205" s="190"/>
      <c r="O205" s="190"/>
      <c r="P205" s="190"/>
      <c r="Q205" s="190"/>
      <c r="R205" s="190"/>
      <c r="S205" s="190"/>
      <c r="T205" s="191"/>
      <c r="AT205" s="186" t="s">
        <v>221</v>
      </c>
      <c r="AU205" s="186" t="s">
        <v>82</v>
      </c>
      <c r="AV205" s="16" t="s">
        <v>80</v>
      </c>
      <c r="AW205" s="16" t="s">
        <v>33</v>
      </c>
      <c r="AX205" s="16" t="s">
        <v>72</v>
      </c>
      <c r="AY205" s="186" t="s">
        <v>144</v>
      </c>
    </row>
    <row r="206" spans="2:51" s="13" customFormat="1" ht="12">
      <c r="B206" s="160"/>
      <c r="D206" s="161" t="s">
        <v>221</v>
      </c>
      <c r="E206" s="162" t="s">
        <v>3</v>
      </c>
      <c r="F206" s="163" t="s">
        <v>80</v>
      </c>
      <c r="H206" s="164">
        <v>1</v>
      </c>
      <c r="I206" s="165"/>
      <c r="L206" s="160"/>
      <c r="M206" s="166"/>
      <c r="N206" s="167"/>
      <c r="O206" s="167"/>
      <c r="P206" s="167"/>
      <c r="Q206" s="167"/>
      <c r="R206" s="167"/>
      <c r="S206" s="167"/>
      <c r="T206" s="168"/>
      <c r="AT206" s="162" t="s">
        <v>221</v>
      </c>
      <c r="AU206" s="162" t="s">
        <v>82</v>
      </c>
      <c r="AV206" s="13" t="s">
        <v>82</v>
      </c>
      <c r="AW206" s="13" t="s">
        <v>33</v>
      </c>
      <c r="AX206" s="13" t="s">
        <v>80</v>
      </c>
      <c r="AY206" s="162" t="s">
        <v>144</v>
      </c>
    </row>
    <row r="207" spans="1:65" s="2" customFormat="1" ht="21.75" customHeight="1">
      <c r="A207" s="34"/>
      <c r="B207" s="140"/>
      <c r="C207" s="141" t="s">
        <v>464</v>
      </c>
      <c r="D207" s="141" t="s">
        <v>147</v>
      </c>
      <c r="E207" s="142" t="s">
        <v>1987</v>
      </c>
      <c r="F207" s="143" t="s">
        <v>1988</v>
      </c>
      <c r="G207" s="144" t="s">
        <v>337</v>
      </c>
      <c r="H207" s="145">
        <v>1</v>
      </c>
      <c r="I207" s="146"/>
      <c r="J207" s="147">
        <f>ROUND(I207*H207,2)</f>
        <v>0</v>
      </c>
      <c r="K207" s="148"/>
      <c r="L207" s="35"/>
      <c r="M207" s="149" t="s">
        <v>3</v>
      </c>
      <c r="N207" s="150" t="s">
        <v>43</v>
      </c>
      <c r="O207" s="55"/>
      <c r="P207" s="151">
        <f>O207*H207</f>
        <v>0</v>
      </c>
      <c r="Q207" s="151">
        <v>0.04812</v>
      </c>
      <c r="R207" s="151">
        <f>Q207*H207</f>
        <v>0.04812</v>
      </c>
      <c r="S207" s="151">
        <v>0</v>
      </c>
      <c r="T207" s="15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3" t="s">
        <v>313</v>
      </c>
      <c r="AT207" s="153" t="s">
        <v>147</v>
      </c>
      <c r="AU207" s="153" t="s">
        <v>82</v>
      </c>
      <c r="AY207" s="19" t="s">
        <v>144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9" t="s">
        <v>80</v>
      </c>
      <c r="BK207" s="154">
        <f>ROUND(I207*H207,2)</f>
        <v>0</v>
      </c>
      <c r="BL207" s="19" t="s">
        <v>313</v>
      </c>
      <c r="BM207" s="153" t="s">
        <v>1989</v>
      </c>
    </row>
    <row r="208" spans="2:51" s="16" customFormat="1" ht="12">
      <c r="B208" s="185"/>
      <c r="D208" s="161" t="s">
        <v>221</v>
      </c>
      <c r="E208" s="186" t="s">
        <v>3</v>
      </c>
      <c r="F208" s="187" t="s">
        <v>1859</v>
      </c>
      <c r="H208" s="186" t="s">
        <v>3</v>
      </c>
      <c r="I208" s="188"/>
      <c r="L208" s="185"/>
      <c r="M208" s="189"/>
      <c r="N208" s="190"/>
      <c r="O208" s="190"/>
      <c r="P208" s="190"/>
      <c r="Q208" s="190"/>
      <c r="R208" s="190"/>
      <c r="S208" s="190"/>
      <c r="T208" s="191"/>
      <c r="AT208" s="186" t="s">
        <v>221</v>
      </c>
      <c r="AU208" s="186" t="s">
        <v>82</v>
      </c>
      <c r="AV208" s="16" t="s">
        <v>80</v>
      </c>
      <c r="AW208" s="16" t="s">
        <v>33</v>
      </c>
      <c r="AX208" s="16" t="s">
        <v>72</v>
      </c>
      <c r="AY208" s="186" t="s">
        <v>144</v>
      </c>
    </row>
    <row r="209" spans="2:51" s="13" customFormat="1" ht="12">
      <c r="B209" s="160"/>
      <c r="D209" s="161" t="s">
        <v>221</v>
      </c>
      <c r="E209" s="162" t="s">
        <v>3</v>
      </c>
      <c r="F209" s="163" t="s">
        <v>80</v>
      </c>
      <c r="H209" s="164">
        <v>1</v>
      </c>
      <c r="I209" s="165"/>
      <c r="L209" s="160"/>
      <c r="M209" s="166"/>
      <c r="N209" s="167"/>
      <c r="O209" s="167"/>
      <c r="P209" s="167"/>
      <c r="Q209" s="167"/>
      <c r="R209" s="167"/>
      <c r="S209" s="167"/>
      <c r="T209" s="168"/>
      <c r="AT209" s="162" t="s">
        <v>221</v>
      </c>
      <c r="AU209" s="162" t="s">
        <v>82</v>
      </c>
      <c r="AV209" s="13" t="s">
        <v>82</v>
      </c>
      <c r="AW209" s="13" t="s">
        <v>33</v>
      </c>
      <c r="AX209" s="13" t="s">
        <v>80</v>
      </c>
      <c r="AY209" s="162" t="s">
        <v>144</v>
      </c>
    </row>
    <row r="210" spans="1:65" s="2" customFormat="1" ht="21.75" customHeight="1">
      <c r="A210" s="34"/>
      <c r="B210" s="140"/>
      <c r="C210" s="141" t="s">
        <v>469</v>
      </c>
      <c r="D210" s="141" t="s">
        <v>147</v>
      </c>
      <c r="E210" s="142" t="s">
        <v>1990</v>
      </c>
      <c r="F210" s="143" t="s">
        <v>1991</v>
      </c>
      <c r="G210" s="144" t="s">
        <v>337</v>
      </c>
      <c r="H210" s="145">
        <v>5</v>
      </c>
      <c r="I210" s="146"/>
      <c r="J210" s="147">
        <f>ROUND(I210*H210,2)</f>
        <v>0</v>
      </c>
      <c r="K210" s="148"/>
      <c r="L210" s="35"/>
      <c r="M210" s="149" t="s">
        <v>3</v>
      </c>
      <c r="N210" s="150" t="s">
        <v>43</v>
      </c>
      <c r="O210" s="55"/>
      <c r="P210" s="151">
        <f>O210*H210</f>
        <v>0</v>
      </c>
      <c r="Q210" s="151">
        <v>0.05496</v>
      </c>
      <c r="R210" s="151">
        <f>Q210*H210</f>
        <v>0.2748</v>
      </c>
      <c r="S210" s="151">
        <v>0</v>
      </c>
      <c r="T210" s="15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3" t="s">
        <v>313</v>
      </c>
      <c r="AT210" s="153" t="s">
        <v>147</v>
      </c>
      <c r="AU210" s="153" t="s">
        <v>82</v>
      </c>
      <c r="AY210" s="19" t="s">
        <v>144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9" t="s">
        <v>80</v>
      </c>
      <c r="BK210" s="154">
        <f>ROUND(I210*H210,2)</f>
        <v>0</v>
      </c>
      <c r="BL210" s="19" t="s">
        <v>313</v>
      </c>
      <c r="BM210" s="153" t="s">
        <v>1992</v>
      </c>
    </row>
    <row r="211" spans="2:51" s="16" customFormat="1" ht="12">
      <c r="B211" s="185"/>
      <c r="D211" s="161" t="s">
        <v>221</v>
      </c>
      <c r="E211" s="186" t="s">
        <v>3</v>
      </c>
      <c r="F211" s="187" t="s">
        <v>1859</v>
      </c>
      <c r="H211" s="186" t="s">
        <v>3</v>
      </c>
      <c r="I211" s="188"/>
      <c r="L211" s="185"/>
      <c r="M211" s="189"/>
      <c r="N211" s="190"/>
      <c r="O211" s="190"/>
      <c r="P211" s="190"/>
      <c r="Q211" s="190"/>
      <c r="R211" s="190"/>
      <c r="S211" s="190"/>
      <c r="T211" s="191"/>
      <c r="AT211" s="186" t="s">
        <v>221</v>
      </c>
      <c r="AU211" s="186" t="s">
        <v>82</v>
      </c>
      <c r="AV211" s="16" t="s">
        <v>80</v>
      </c>
      <c r="AW211" s="16" t="s">
        <v>33</v>
      </c>
      <c r="AX211" s="16" t="s">
        <v>72</v>
      </c>
      <c r="AY211" s="186" t="s">
        <v>144</v>
      </c>
    </row>
    <row r="212" spans="2:51" s="13" customFormat="1" ht="12">
      <c r="B212" s="160"/>
      <c r="D212" s="161" t="s">
        <v>221</v>
      </c>
      <c r="E212" s="162" t="s">
        <v>3</v>
      </c>
      <c r="F212" s="163" t="s">
        <v>143</v>
      </c>
      <c r="H212" s="164">
        <v>5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221</v>
      </c>
      <c r="AU212" s="162" t="s">
        <v>82</v>
      </c>
      <c r="AV212" s="13" t="s">
        <v>82</v>
      </c>
      <c r="AW212" s="13" t="s">
        <v>33</v>
      </c>
      <c r="AX212" s="13" t="s">
        <v>80</v>
      </c>
      <c r="AY212" s="162" t="s">
        <v>144</v>
      </c>
    </row>
    <row r="213" spans="1:65" s="2" customFormat="1" ht="21.75" customHeight="1">
      <c r="A213" s="34"/>
      <c r="B213" s="140"/>
      <c r="C213" s="141" t="s">
        <v>474</v>
      </c>
      <c r="D213" s="141" t="s">
        <v>147</v>
      </c>
      <c r="E213" s="142" t="s">
        <v>1993</v>
      </c>
      <c r="F213" s="143" t="s">
        <v>1994</v>
      </c>
      <c r="G213" s="144" t="s">
        <v>337</v>
      </c>
      <c r="H213" s="145">
        <v>1</v>
      </c>
      <c r="I213" s="146"/>
      <c r="J213" s="147">
        <f>ROUND(I213*H213,2)</f>
        <v>0</v>
      </c>
      <c r="K213" s="148"/>
      <c r="L213" s="35"/>
      <c r="M213" s="149" t="s">
        <v>3</v>
      </c>
      <c r="N213" s="150" t="s">
        <v>43</v>
      </c>
      <c r="O213" s="55"/>
      <c r="P213" s="151">
        <f>O213*H213</f>
        <v>0</v>
      </c>
      <c r="Q213" s="151">
        <v>0.02915</v>
      </c>
      <c r="R213" s="151">
        <f>Q213*H213</f>
        <v>0.02915</v>
      </c>
      <c r="S213" s="151">
        <v>0</v>
      </c>
      <c r="T213" s="15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3" t="s">
        <v>313</v>
      </c>
      <c r="AT213" s="153" t="s">
        <v>147</v>
      </c>
      <c r="AU213" s="153" t="s">
        <v>82</v>
      </c>
      <c r="AY213" s="19" t="s">
        <v>144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9" t="s">
        <v>80</v>
      </c>
      <c r="BK213" s="154">
        <f>ROUND(I213*H213,2)</f>
        <v>0</v>
      </c>
      <c r="BL213" s="19" t="s">
        <v>313</v>
      </c>
      <c r="BM213" s="153" t="s">
        <v>1995</v>
      </c>
    </row>
    <row r="214" spans="2:51" s="16" customFormat="1" ht="12">
      <c r="B214" s="185"/>
      <c r="D214" s="161" t="s">
        <v>221</v>
      </c>
      <c r="E214" s="186" t="s">
        <v>3</v>
      </c>
      <c r="F214" s="187" t="s">
        <v>1859</v>
      </c>
      <c r="H214" s="186" t="s">
        <v>3</v>
      </c>
      <c r="I214" s="188"/>
      <c r="L214" s="185"/>
      <c r="M214" s="189"/>
      <c r="N214" s="190"/>
      <c r="O214" s="190"/>
      <c r="P214" s="190"/>
      <c r="Q214" s="190"/>
      <c r="R214" s="190"/>
      <c r="S214" s="190"/>
      <c r="T214" s="191"/>
      <c r="AT214" s="186" t="s">
        <v>221</v>
      </c>
      <c r="AU214" s="186" t="s">
        <v>82</v>
      </c>
      <c r="AV214" s="16" t="s">
        <v>80</v>
      </c>
      <c r="AW214" s="16" t="s">
        <v>33</v>
      </c>
      <c r="AX214" s="16" t="s">
        <v>72</v>
      </c>
      <c r="AY214" s="186" t="s">
        <v>144</v>
      </c>
    </row>
    <row r="215" spans="2:51" s="13" customFormat="1" ht="12">
      <c r="B215" s="160"/>
      <c r="D215" s="161" t="s">
        <v>221</v>
      </c>
      <c r="E215" s="162" t="s">
        <v>3</v>
      </c>
      <c r="F215" s="163" t="s">
        <v>80</v>
      </c>
      <c r="H215" s="164">
        <v>1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221</v>
      </c>
      <c r="AU215" s="162" t="s">
        <v>82</v>
      </c>
      <c r="AV215" s="13" t="s">
        <v>82</v>
      </c>
      <c r="AW215" s="13" t="s">
        <v>33</v>
      </c>
      <c r="AX215" s="13" t="s">
        <v>80</v>
      </c>
      <c r="AY215" s="162" t="s">
        <v>144</v>
      </c>
    </row>
    <row r="216" spans="1:65" s="2" customFormat="1" ht="21.75" customHeight="1">
      <c r="A216" s="34"/>
      <c r="B216" s="140"/>
      <c r="C216" s="141" t="s">
        <v>479</v>
      </c>
      <c r="D216" s="141" t="s">
        <v>147</v>
      </c>
      <c r="E216" s="142" t="s">
        <v>1996</v>
      </c>
      <c r="F216" s="143" t="s">
        <v>1997</v>
      </c>
      <c r="G216" s="144" t="s">
        <v>283</v>
      </c>
      <c r="H216" s="145">
        <v>0.736</v>
      </c>
      <c r="I216" s="146"/>
      <c r="J216" s="147">
        <f>ROUND(I216*H216,2)</f>
        <v>0</v>
      </c>
      <c r="K216" s="148"/>
      <c r="L216" s="35"/>
      <c r="M216" s="149" t="s">
        <v>3</v>
      </c>
      <c r="N216" s="150" t="s">
        <v>43</v>
      </c>
      <c r="O216" s="55"/>
      <c r="P216" s="151">
        <f>O216*H216</f>
        <v>0</v>
      </c>
      <c r="Q216" s="151">
        <v>0</v>
      </c>
      <c r="R216" s="151">
        <f>Q216*H216</f>
        <v>0</v>
      </c>
      <c r="S216" s="151">
        <v>0</v>
      </c>
      <c r="T216" s="15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3" t="s">
        <v>313</v>
      </c>
      <c r="AT216" s="153" t="s">
        <v>147</v>
      </c>
      <c r="AU216" s="153" t="s">
        <v>82</v>
      </c>
      <c r="AY216" s="19" t="s">
        <v>144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9" t="s">
        <v>80</v>
      </c>
      <c r="BK216" s="154">
        <f>ROUND(I216*H216,2)</f>
        <v>0</v>
      </c>
      <c r="BL216" s="19" t="s">
        <v>313</v>
      </c>
      <c r="BM216" s="153" t="s">
        <v>1998</v>
      </c>
    </row>
    <row r="217" spans="2:63" s="12" customFormat="1" ht="22.9" customHeight="1">
      <c r="B217" s="127"/>
      <c r="D217" s="128" t="s">
        <v>71</v>
      </c>
      <c r="E217" s="138" t="s">
        <v>1999</v>
      </c>
      <c r="F217" s="138" t="s">
        <v>2000</v>
      </c>
      <c r="I217" s="130"/>
      <c r="J217" s="139">
        <f>BK217</f>
        <v>0</v>
      </c>
      <c r="L217" s="127"/>
      <c r="M217" s="132"/>
      <c r="N217" s="133"/>
      <c r="O217" s="133"/>
      <c r="P217" s="134">
        <f>SUM(P218:P223)</f>
        <v>0</v>
      </c>
      <c r="Q217" s="133"/>
      <c r="R217" s="134">
        <f>SUM(R218:R223)</f>
        <v>0.008</v>
      </c>
      <c r="S217" s="133"/>
      <c r="T217" s="135">
        <f>SUM(T218:T223)</f>
        <v>0</v>
      </c>
      <c r="AR217" s="128" t="s">
        <v>80</v>
      </c>
      <c r="AT217" s="136" t="s">
        <v>71</v>
      </c>
      <c r="AU217" s="136" t="s">
        <v>80</v>
      </c>
      <c r="AY217" s="128" t="s">
        <v>144</v>
      </c>
      <c r="BK217" s="137">
        <f>SUM(BK218:BK223)</f>
        <v>0</v>
      </c>
    </row>
    <row r="218" spans="1:65" s="2" customFormat="1" ht="16.5" customHeight="1">
      <c r="A218" s="34"/>
      <c r="B218" s="140"/>
      <c r="C218" s="141" t="s">
        <v>485</v>
      </c>
      <c r="D218" s="141" t="s">
        <v>147</v>
      </c>
      <c r="E218" s="142" t="s">
        <v>2001</v>
      </c>
      <c r="F218" s="143" t="s">
        <v>2002</v>
      </c>
      <c r="G218" s="144" t="s">
        <v>2003</v>
      </c>
      <c r="H218" s="145">
        <v>8</v>
      </c>
      <c r="I218" s="146"/>
      <c r="J218" s="147">
        <f>ROUND(I218*H218,2)</f>
        <v>0</v>
      </c>
      <c r="K218" s="148"/>
      <c r="L218" s="35"/>
      <c r="M218" s="149" t="s">
        <v>3</v>
      </c>
      <c r="N218" s="150" t="s">
        <v>43</v>
      </c>
      <c r="O218" s="55"/>
      <c r="P218" s="151">
        <f>O218*H218</f>
        <v>0</v>
      </c>
      <c r="Q218" s="151">
        <v>0</v>
      </c>
      <c r="R218" s="151">
        <f>Q218*H218</f>
        <v>0</v>
      </c>
      <c r="S218" s="151">
        <v>0</v>
      </c>
      <c r="T218" s="15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3" t="s">
        <v>160</v>
      </c>
      <c r="AT218" s="153" t="s">
        <v>147</v>
      </c>
      <c r="AU218" s="153" t="s">
        <v>82</v>
      </c>
      <c r="AY218" s="19" t="s">
        <v>144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9" t="s">
        <v>80</v>
      </c>
      <c r="BK218" s="154">
        <f>ROUND(I218*H218,2)</f>
        <v>0</v>
      </c>
      <c r="BL218" s="19" t="s">
        <v>160</v>
      </c>
      <c r="BM218" s="153" t="s">
        <v>2004</v>
      </c>
    </row>
    <row r="219" spans="2:51" s="16" customFormat="1" ht="12">
      <c r="B219" s="185"/>
      <c r="D219" s="161" t="s">
        <v>221</v>
      </c>
      <c r="E219" s="186" t="s">
        <v>3</v>
      </c>
      <c r="F219" s="187" t="s">
        <v>1859</v>
      </c>
      <c r="H219" s="186" t="s">
        <v>3</v>
      </c>
      <c r="I219" s="188"/>
      <c r="L219" s="185"/>
      <c r="M219" s="189"/>
      <c r="N219" s="190"/>
      <c r="O219" s="190"/>
      <c r="P219" s="190"/>
      <c r="Q219" s="190"/>
      <c r="R219" s="190"/>
      <c r="S219" s="190"/>
      <c r="T219" s="191"/>
      <c r="AT219" s="186" t="s">
        <v>221</v>
      </c>
      <c r="AU219" s="186" t="s">
        <v>82</v>
      </c>
      <c r="AV219" s="16" t="s">
        <v>80</v>
      </c>
      <c r="AW219" s="16" t="s">
        <v>33</v>
      </c>
      <c r="AX219" s="16" t="s">
        <v>72</v>
      </c>
      <c r="AY219" s="186" t="s">
        <v>144</v>
      </c>
    </row>
    <row r="220" spans="2:51" s="13" customFormat="1" ht="12">
      <c r="B220" s="160"/>
      <c r="D220" s="161" t="s">
        <v>221</v>
      </c>
      <c r="E220" s="162" t="s">
        <v>3</v>
      </c>
      <c r="F220" s="163" t="s">
        <v>175</v>
      </c>
      <c r="H220" s="164">
        <v>8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221</v>
      </c>
      <c r="AU220" s="162" t="s">
        <v>82</v>
      </c>
      <c r="AV220" s="13" t="s">
        <v>82</v>
      </c>
      <c r="AW220" s="13" t="s">
        <v>33</v>
      </c>
      <c r="AX220" s="13" t="s">
        <v>80</v>
      </c>
      <c r="AY220" s="162" t="s">
        <v>144</v>
      </c>
    </row>
    <row r="221" spans="1:65" s="2" customFormat="1" ht="16.5" customHeight="1">
      <c r="A221" s="34"/>
      <c r="B221" s="140"/>
      <c r="C221" s="192" t="s">
        <v>490</v>
      </c>
      <c r="D221" s="192" t="s">
        <v>280</v>
      </c>
      <c r="E221" s="193" t="s">
        <v>2005</v>
      </c>
      <c r="F221" s="194" t="s">
        <v>2006</v>
      </c>
      <c r="G221" s="195" t="s">
        <v>337</v>
      </c>
      <c r="H221" s="196">
        <v>8</v>
      </c>
      <c r="I221" s="197"/>
      <c r="J221" s="198">
        <f>ROUND(I221*H221,2)</f>
        <v>0</v>
      </c>
      <c r="K221" s="199"/>
      <c r="L221" s="200"/>
      <c r="M221" s="201" t="s">
        <v>3</v>
      </c>
      <c r="N221" s="202" t="s">
        <v>43</v>
      </c>
      <c r="O221" s="55"/>
      <c r="P221" s="151">
        <f>O221*H221</f>
        <v>0</v>
      </c>
      <c r="Q221" s="151">
        <v>0.001</v>
      </c>
      <c r="R221" s="151">
        <f>Q221*H221</f>
        <v>0.008</v>
      </c>
      <c r="S221" s="151">
        <v>0</v>
      </c>
      <c r="T221" s="15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3" t="s">
        <v>175</v>
      </c>
      <c r="AT221" s="153" t="s">
        <v>280</v>
      </c>
      <c r="AU221" s="153" t="s">
        <v>82</v>
      </c>
      <c r="AY221" s="19" t="s">
        <v>144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9" t="s">
        <v>80</v>
      </c>
      <c r="BK221" s="154">
        <f>ROUND(I221*H221,2)</f>
        <v>0</v>
      </c>
      <c r="BL221" s="19" t="s">
        <v>160</v>
      </c>
      <c r="BM221" s="153" t="s">
        <v>2007</v>
      </c>
    </row>
    <row r="222" spans="2:51" s="16" customFormat="1" ht="12">
      <c r="B222" s="185"/>
      <c r="D222" s="161" t="s">
        <v>221</v>
      </c>
      <c r="E222" s="186" t="s">
        <v>3</v>
      </c>
      <c r="F222" s="187" t="s">
        <v>1859</v>
      </c>
      <c r="H222" s="186" t="s">
        <v>3</v>
      </c>
      <c r="I222" s="188"/>
      <c r="L222" s="185"/>
      <c r="M222" s="189"/>
      <c r="N222" s="190"/>
      <c r="O222" s="190"/>
      <c r="P222" s="190"/>
      <c r="Q222" s="190"/>
      <c r="R222" s="190"/>
      <c r="S222" s="190"/>
      <c r="T222" s="191"/>
      <c r="AT222" s="186" t="s">
        <v>221</v>
      </c>
      <c r="AU222" s="186" t="s">
        <v>82</v>
      </c>
      <c r="AV222" s="16" t="s">
        <v>80</v>
      </c>
      <c r="AW222" s="16" t="s">
        <v>33</v>
      </c>
      <c r="AX222" s="16" t="s">
        <v>72</v>
      </c>
      <c r="AY222" s="186" t="s">
        <v>144</v>
      </c>
    </row>
    <row r="223" spans="2:51" s="13" customFormat="1" ht="12">
      <c r="B223" s="160"/>
      <c r="D223" s="161" t="s">
        <v>221</v>
      </c>
      <c r="E223" s="162" t="s">
        <v>3</v>
      </c>
      <c r="F223" s="163" t="s">
        <v>175</v>
      </c>
      <c r="H223" s="164">
        <v>8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221</v>
      </c>
      <c r="AU223" s="162" t="s">
        <v>82</v>
      </c>
      <c r="AV223" s="13" t="s">
        <v>82</v>
      </c>
      <c r="AW223" s="13" t="s">
        <v>33</v>
      </c>
      <c r="AX223" s="13" t="s">
        <v>80</v>
      </c>
      <c r="AY223" s="162" t="s">
        <v>144</v>
      </c>
    </row>
    <row r="224" spans="2:63" s="12" customFormat="1" ht="22.9" customHeight="1">
      <c r="B224" s="127"/>
      <c r="D224" s="128" t="s">
        <v>71</v>
      </c>
      <c r="E224" s="138" t="s">
        <v>928</v>
      </c>
      <c r="F224" s="138" t="s">
        <v>929</v>
      </c>
      <c r="I224" s="130"/>
      <c r="J224" s="139">
        <f>BK224</f>
        <v>0</v>
      </c>
      <c r="L224" s="127"/>
      <c r="M224" s="132"/>
      <c r="N224" s="133"/>
      <c r="O224" s="133"/>
      <c r="P224" s="134">
        <f>SUM(P225:P246)</f>
        <v>0</v>
      </c>
      <c r="Q224" s="133"/>
      <c r="R224" s="134">
        <f>SUM(R225:R246)</f>
        <v>0.0834</v>
      </c>
      <c r="S224" s="133"/>
      <c r="T224" s="135">
        <f>SUM(T225:T246)</f>
        <v>0</v>
      </c>
      <c r="AR224" s="128" t="s">
        <v>82</v>
      </c>
      <c r="AT224" s="136" t="s">
        <v>71</v>
      </c>
      <c r="AU224" s="136" t="s">
        <v>80</v>
      </c>
      <c r="AY224" s="128" t="s">
        <v>144</v>
      </c>
      <c r="BK224" s="137">
        <f>SUM(BK225:BK246)</f>
        <v>0</v>
      </c>
    </row>
    <row r="225" spans="1:65" s="2" customFormat="1" ht="16.5" customHeight="1">
      <c r="A225" s="34"/>
      <c r="B225" s="140"/>
      <c r="C225" s="141" t="s">
        <v>495</v>
      </c>
      <c r="D225" s="141" t="s">
        <v>147</v>
      </c>
      <c r="E225" s="142" t="s">
        <v>2008</v>
      </c>
      <c r="F225" s="143" t="s">
        <v>2009</v>
      </c>
      <c r="G225" s="144" t="s">
        <v>409</v>
      </c>
      <c r="H225" s="145">
        <v>129</v>
      </c>
      <c r="I225" s="146"/>
      <c r="J225" s="147">
        <f>ROUND(I225*H225,2)</f>
        <v>0</v>
      </c>
      <c r="K225" s="148"/>
      <c r="L225" s="35"/>
      <c r="M225" s="149" t="s">
        <v>3</v>
      </c>
      <c r="N225" s="150" t="s">
        <v>43</v>
      </c>
      <c r="O225" s="55"/>
      <c r="P225" s="151">
        <f>O225*H225</f>
        <v>0</v>
      </c>
      <c r="Q225" s="151">
        <v>0</v>
      </c>
      <c r="R225" s="151">
        <f>Q225*H225</f>
        <v>0</v>
      </c>
      <c r="S225" s="151">
        <v>0</v>
      </c>
      <c r="T225" s="15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3" t="s">
        <v>313</v>
      </c>
      <c r="AT225" s="153" t="s">
        <v>147</v>
      </c>
      <c r="AU225" s="153" t="s">
        <v>82</v>
      </c>
      <c r="AY225" s="19" t="s">
        <v>144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9" t="s">
        <v>80</v>
      </c>
      <c r="BK225" s="154">
        <f>ROUND(I225*H225,2)</f>
        <v>0</v>
      </c>
      <c r="BL225" s="19" t="s">
        <v>313</v>
      </c>
      <c r="BM225" s="153" t="s">
        <v>2010</v>
      </c>
    </row>
    <row r="226" spans="2:51" s="16" customFormat="1" ht="12">
      <c r="B226" s="185"/>
      <c r="D226" s="161" t="s">
        <v>221</v>
      </c>
      <c r="E226" s="186" t="s">
        <v>3</v>
      </c>
      <c r="F226" s="187" t="s">
        <v>1859</v>
      </c>
      <c r="H226" s="186" t="s">
        <v>3</v>
      </c>
      <c r="I226" s="188"/>
      <c r="L226" s="185"/>
      <c r="M226" s="189"/>
      <c r="N226" s="190"/>
      <c r="O226" s="190"/>
      <c r="P226" s="190"/>
      <c r="Q226" s="190"/>
      <c r="R226" s="190"/>
      <c r="S226" s="190"/>
      <c r="T226" s="191"/>
      <c r="AT226" s="186" t="s">
        <v>221</v>
      </c>
      <c r="AU226" s="186" t="s">
        <v>82</v>
      </c>
      <c r="AV226" s="16" t="s">
        <v>80</v>
      </c>
      <c r="AW226" s="16" t="s">
        <v>33</v>
      </c>
      <c r="AX226" s="16" t="s">
        <v>72</v>
      </c>
      <c r="AY226" s="186" t="s">
        <v>144</v>
      </c>
    </row>
    <row r="227" spans="2:51" s="13" customFormat="1" ht="12">
      <c r="B227" s="160"/>
      <c r="D227" s="161" t="s">
        <v>221</v>
      </c>
      <c r="E227" s="162" t="s">
        <v>3</v>
      </c>
      <c r="F227" s="163" t="s">
        <v>930</v>
      </c>
      <c r="H227" s="164">
        <v>129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221</v>
      </c>
      <c r="AU227" s="162" t="s">
        <v>82</v>
      </c>
      <c r="AV227" s="13" t="s">
        <v>82</v>
      </c>
      <c r="AW227" s="13" t="s">
        <v>33</v>
      </c>
      <c r="AX227" s="13" t="s">
        <v>80</v>
      </c>
      <c r="AY227" s="162" t="s">
        <v>144</v>
      </c>
    </row>
    <row r="228" spans="1:65" s="2" customFormat="1" ht="21.75" customHeight="1">
      <c r="A228" s="34"/>
      <c r="B228" s="140"/>
      <c r="C228" s="192" t="s">
        <v>500</v>
      </c>
      <c r="D228" s="192" t="s">
        <v>280</v>
      </c>
      <c r="E228" s="193" t="s">
        <v>2011</v>
      </c>
      <c r="F228" s="194" t="s">
        <v>2012</v>
      </c>
      <c r="G228" s="195" t="s">
        <v>409</v>
      </c>
      <c r="H228" s="196">
        <v>129</v>
      </c>
      <c r="I228" s="197"/>
      <c r="J228" s="198">
        <f>ROUND(I228*H228,2)</f>
        <v>0</v>
      </c>
      <c r="K228" s="199"/>
      <c r="L228" s="200"/>
      <c r="M228" s="201" t="s">
        <v>3</v>
      </c>
      <c r="N228" s="202" t="s">
        <v>43</v>
      </c>
      <c r="O228" s="55"/>
      <c r="P228" s="151">
        <f>O228*H228</f>
        <v>0</v>
      </c>
      <c r="Q228" s="151">
        <v>0.0002</v>
      </c>
      <c r="R228" s="151">
        <f>Q228*H228</f>
        <v>0.0258</v>
      </c>
      <c r="S228" s="151">
        <v>0</v>
      </c>
      <c r="T228" s="15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3" t="s">
        <v>412</v>
      </c>
      <c r="AT228" s="153" t="s">
        <v>280</v>
      </c>
      <c r="AU228" s="153" t="s">
        <v>82</v>
      </c>
      <c r="AY228" s="19" t="s">
        <v>144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9" t="s">
        <v>80</v>
      </c>
      <c r="BK228" s="154">
        <f>ROUND(I228*H228,2)</f>
        <v>0</v>
      </c>
      <c r="BL228" s="19" t="s">
        <v>313</v>
      </c>
      <c r="BM228" s="153" t="s">
        <v>2013</v>
      </c>
    </row>
    <row r="229" spans="2:51" s="16" customFormat="1" ht="12">
      <c r="B229" s="185"/>
      <c r="D229" s="161" t="s">
        <v>221</v>
      </c>
      <c r="E229" s="186" t="s">
        <v>3</v>
      </c>
      <c r="F229" s="187" t="s">
        <v>1859</v>
      </c>
      <c r="H229" s="186" t="s">
        <v>3</v>
      </c>
      <c r="I229" s="188"/>
      <c r="L229" s="185"/>
      <c r="M229" s="189"/>
      <c r="N229" s="190"/>
      <c r="O229" s="190"/>
      <c r="P229" s="190"/>
      <c r="Q229" s="190"/>
      <c r="R229" s="190"/>
      <c r="S229" s="190"/>
      <c r="T229" s="191"/>
      <c r="AT229" s="186" t="s">
        <v>221</v>
      </c>
      <c r="AU229" s="186" t="s">
        <v>82</v>
      </c>
      <c r="AV229" s="16" t="s">
        <v>80</v>
      </c>
      <c r="AW229" s="16" t="s">
        <v>33</v>
      </c>
      <c r="AX229" s="16" t="s">
        <v>72</v>
      </c>
      <c r="AY229" s="186" t="s">
        <v>144</v>
      </c>
    </row>
    <row r="230" spans="2:51" s="13" customFormat="1" ht="12">
      <c r="B230" s="160"/>
      <c r="D230" s="161" t="s">
        <v>221</v>
      </c>
      <c r="E230" s="162" t="s">
        <v>3</v>
      </c>
      <c r="F230" s="163" t="s">
        <v>930</v>
      </c>
      <c r="H230" s="164">
        <v>129</v>
      </c>
      <c r="I230" s="165"/>
      <c r="L230" s="160"/>
      <c r="M230" s="166"/>
      <c r="N230" s="167"/>
      <c r="O230" s="167"/>
      <c r="P230" s="167"/>
      <c r="Q230" s="167"/>
      <c r="R230" s="167"/>
      <c r="S230" s="167"/>
      <c r="T230" s="168"/>
      <c r="AT230" s="162" t="s">
        <v>221</v>
      </c>
      <c r="AU230" s="162" t="s">
        <v>82</v>
      </c>
      <c r="AV230" s="13" t="s">
        <v>82</v>
      </c>
      <c r="AW230" s="13" t="s">
        <v>33</v>
      </c>
      <c r="AX230" s="13" t="s">
        <v>80</v>
      </c>
      <c r="AY230" s="162" t="s">
        <v>144</v>
      </c>
    </row>
    <row r="231" spans="1:65" s="2" customFormat="1" ht="16.5" customHeight="1">
      <c r="A231" s="34"/>
      <c r="B231" s="140"/>
      <c r="C231" s="141" t="s">
        <v>505</v>
      </c>
      <c r="D231" s="141" t="s">
        <v>147</v>
      </c>
      <c r="E231" s="142" t="s">
        <v>2014</v>
      </c>
      <c r="F231" s="143" t="s">
        <v>2015</v>
      </c>
      <c r="G231" s="144" t="s">
        <v>409</v>
      </c>
      <c r="H231" s="145">
        <v>116</v>
      </c>
      <c r="I231" s="146"/>
      <c r="J231" s="147">
        <f>ROUND(I231*H231,2)</f>
        <v>0</v>
      </c>
      <c r="K231" s="148"/>
      <c r="L231" s="35"/>
      <c r="M231" s="149" t="s">
        <v>3</v>
      </c>
      <c r="N231" s="150" t="s">
        <v>43</v>
      </c>
      <c r="O231" s="55"/>
      <c r="P231" s="151">
        <f>O231*H231</f>
        <v>0</v>
      </c>
      <c r="Q231" s="151">
        <v>0</v>
      </c>
      <c r="R231" s="151">
        <f>Q231*H231</f>
        <v>0</v>
      </c>
      <c r="S231" s="151">
        <v>0</v>
      </c>
      <c r="T231" s="15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3" t="s">
        <v>313</v>
      </c>
      <c r="AT231" s="153" t="s">
        <v>147</v>
      </c>
      <c r="AU231" s="153" t="s">
        <v>82</v>
      </c>
      <c r="AY231" s="19" t="s">
        <v>144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9" t="s">
        <v>80</v>
      </c>
      <c r="BK231" s="154">
        <f>ROUND(I231*H231,2)</f>
        <v>0</v>
      </c>
      <c r="BL231" s="19" t="s">
        <v>313</v>
      </c>
      <c r="BM231" s="153" t="s">
        <v>2016</v>
      </c>
    </row>
    <row r="232" spans="2:51" s="16" customFormat="1" ht="12">
      <c r="B232" s="185"/>
      <c r="D232" s="161" t="s">
        <v>221</v>
      </c>
      <c r="E232" s="186" t="s">
        <v>3</v>
      </c>
      <c r="F232" s="187" t="s">
        <v>1859</v>
      </c>
      <c r="H232" s="186" t="s">
        <v>3</v>
      </c>
      <c r="I232" s="188"/>
      <c r="L232" s="185"/>
      <c r="M232" s="189"/>
      <c r="N232" s="190"/>
      <c r="O232" s="190"/>
      <c r="P232" s="190"/>
      <c r="Q232" s="190"/>
      <c r="R232" s="190"/>
      <c r="S232" s="190"/>
      <c r="T232" s="191"/>
      <c r="AT232" s="186" t="s">
        <v>221</v>
      </c>
      <c r="AU232" s="186" t="s">
        <v>82</v>
      </c>
      <c r="AV232" s="16" t="s">
        <v>80</v>
      </c>
      <c r="AW232" s="16" t="s">
        <v>33</v>
      </c>
      <c r="AX232" s="16" t="s">
        <v>72</v>
      </c>
      <c r="AY232" s="186" t="s">
        <v>144</v>
      </c>
    </row>
    <row r="233" spans="2:51" s="13" customFormat="1" ht="12">
      <c r="B233" s="160"/>
      <c r="D233" s="161" t="s">
        <v>221</v>
      </c>
      <c r="E233" s="162" t="s">
        <v>3</v>
      </c>
      <c r="F233" s="163" t="s">
        <v>2017</v>
      </c>
      <c r="H233" s="164">
        <v>116</v>
      </c>
      <c r="I233" s="165"/>
      <c r="L233" s="160"/>
      <c r="M233" s="166"/>
      <c r="N233" s="167"/>
      <c r="O233" s="167"/>
      <c r="P233" s="167"/>
      <c r="Q233" s="167"/>
      <c r="R233" s="167"/>
      <c r="S233" s="167"/>
      <c r="T233" s="168"/>
      <c r="AT233" s="162" t="s">
        <v>221</v>
      </c>
      <c r="AU233" s="162" t="s">
        <v>82</v>
      </c>
      <c r="AV233" s="13" t="s">
        <v>82</v>
      </c>
      <c r="AW233" s="13" t="s">
        <v>33</v>
      </c>
      <c r="AX233" s="13" t="s">
        <v>80</v>
      </c>
      <c r="AY233" s="162" t="s">
        <v>144</v>
      </c>
    </row>
    <row r="234" spans="1:65" s="2" customFormat="1" ht="21.75" customHeight="1">
      <c r="A234" s="34"/>
      <c r="B234" s="140"/>
      <c r="C234" s="192" t="s">
        <v>510</v>
      </c>
      <c r="D234" s="192" t="s">
        <v>280</v>
      </c>
      <c r="E234" s="193" t="s">
        <v>2018</v>
      </c>
      <c r="F234" s="194" t="s">
        <v>2019</v>
      </c>
      <c r="G234" s="195" t="s">
        <v>409</v>
      </c>
      <c r="H234" s="196">
        <v>42</v>
      </c>
      <c r="I234" s="197"/>
      <c r="J234" s="198">
        <f>ROUND(I234*H234,2)</f>
        <v>0</v>
      </c>
      <c r="K234" s="199"/>
      <c r="L234" s="200"/>
      <c r="M234" s="201" t="s">
        <v>3</v>
      </c>
      <c r="N234" s="202" t="s">
        <v>43</v>
      </c>
      <c r="O234" s="55"/>
      <c r="P234" s="151">
        <f>O234*H234</f>
        <v>0</v>
      </c>
      <c r="Q234" s="151">
        <v>0.0002</v>
      </c>
      <c r="R234" s="151">
        <f>Q234*H234</f>
        <v>0.008400000000000001</v>
      </c>
      <c r="S234" s="151">
        <v>0</v>
      </c>
      <c r="T234" s="15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3" t="s">
        <v>412</v>
      </c>
      <c r="AT234" s="153" t="s">
        <v>280</v>
      </c>
      <c r="AU234" s="153" t="s">
        <v>82</v>
      </c>
      <c r="AY234" s="19" t="s">
        <v>144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9" t="s">
        <v>80</v>
      </c>
      <c r="BK234" s="154">
        <f>ROUND(I234*H234,2)</f>
        <v>0</v>
      </c>
      <c r="BL234" s="19" t="s">
        <v>313</v>
      </c>
      <c r="BM234" s="153" t="s">
        <v>2020</v>
      </c>
    </row>
    <row r="235" spans="2:51" s="16" customFormat="1" ht="12">
      <c r="B235" s="185"/>
      <c r="D235" s="161" t="s">
        <v>221</v>
      </c>
      <c r="E235" s="186" t="s">
        <v>3</v>
      </c>
      <c r="F235" s="187" t="s">
        <v>1859</v>
      </c>
      <c r="H235" s="186" t="s">
        <v>3</v>
      </c>
      <c r="I235" s="188"/>
      <c r="L235" s="185"/>
      <c r="M235" s="189"/>
      <c r="N235" s="190"/>
      <c r="O235" s="190"/>
      <c r="P235" s="190"/>
      <c r="Q235" s="190"/>
      <c r="R235" s="190"/>
      <c r="S235" s="190"/>
      <c r="T235" s="191"/>
      <c r="AT235" s="186" t="s">
        <v>221</v>
      </c>
      <c r="AU235" s="186" t="s">
        <v>82</v>
      </c>
      <c r="AV235" s="16" t="s">
        <v>80</v>
      </c>
      <c r="AW235" s="16" t="s">
        <v>33</v>
      </c>
      <c r="AX235" s="16" t="s">
        <v>72</v>
      </c>
      <c r="AY235" s="186" t="s">
        <v>144</v>
      </c>
    </row>
    <row r="236" spans="2:51" s="13" customFormat="1" ht="12">
      <c r="B236" s="160"/>
      <c r="D236" s="161" t="s">
        <v>221</v>
      </c>
      <c r="E236" s="162" t="s">
        <v>3</v>
      </c>
      <c r="F236" s="163" t="s">
        <v>469</v>
      </c>
      <c r="H236" s="164">
        <v>42</v>
      </c>
      <c r="I236" s="165"/>
      <c r="L236" s="160"/>
      <c r="M236" s="166"/>
      <c r="N236" s="167"/>
      <c r="O236" s="167"/>
      <c r="P236" s="167"/>
      <c r="Q236" s="167"/>
      <c r="R236" s="167"/>
      <c r="S236" s="167"/>
      <c r="T236" s="168"/>
      <c r="AT236" s="162" t="s">
        <v>221</v>
      </c>
      <c r="AU236" s="162" t="s">
        <v>82</v>
      </c>
      <c r="AV236" s="13" t="s">
        <v>82</v>
      </c>
      <c r="AW236" s="13" t="s">
        <v>33</v>
      </c>
      <c r="AX236" s="13" t="s">
        <v>80</v>
      </c>
      <c r="AY236" s="162" t="s">
        <v>144</v>
      </c>
    </row>
    <row r="237" spans="1:65" s="2" customFormat="1" ht="21.75" customHeight="1">
      <c r="A237" s="34"/>
      <c r="B237" s="140"/>
      <c r="C237" s="192" t="s">
        <v>518</v>
      </c>
      <c r="D237" s="192" t="s">
        <v>280</v>
      </c>
      <c r="E237" s="193" t="s">
        <v>2021</v>
      </c>
      <c r="F237" s="194" t="s">
        <v>2022</v>
      </c>
      <c r="G237" s="195" t="s">
        <v>409</v>
      </c>
      <c r="H237" s="196">
        <v>74</v>
      </c>
      <c r="I237" s="197"/>
      <c r="J237" s="198">
        <f>ROUND(I237*H237,2)</f>
        <v>0</v>
      </c>
      <c r="K237" s="199"/>
      <c r="L237" s="200"/>
      <c r="M237" s="201" t="s">
        <v>3</v>
      </c>
      <c r="N237" s="202" t="s">
        <v>43</v>
      </c>
      <c r="O237" s="55"/>
      <c r="P237" s="151">
        <f>O237*H237</f>
        <v>0</v>
      </c>
      <c r="Q237" s="151">
        <v>0.0003</v>
      </c>
      <c r="R237" s="151">
        <f>Q237*H237</f>
        <v>0.022199999999999998</v>
      </c>
      <c r="S237" s="151">
        <v>0</v>
      </c>
      <c r="T237" s="15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3" t="s">
        <v>412</v>
      </c>
      <c r="AT237" s="153" t="s">
        <v>280</v>
      </c>
      <c r="AU237" s="153" t="s">
        <v>82</v>
      </c>
      <c r="AY237" s="19" t="s">
        <v>144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9" t="s">
        <v>80</v>
      </c>
      <c r="BK237" s="154">
        <f>ROUND(I237*H237,2)</f>
        <v>0</v>
      </c>
      <c r="BL237" s="19" t="s">
        <v>313</v>
      </c>
      <c r="BM237" s="153" t="s">
        <v>2023</v>
      </c>
    </row>
    <row r="238" spans="2:51" s="16" customFormat="1" ht="12">
      <c r="B238" s="185"/>
      <c r="D238" s="161" t="s">
        <v>221</v>
      </c>
      <c r="E238" s="186" t="s">
        <v>3</v>
      </c>
      <c r="F238" s="187" t="s">
        <v>1859</v>
      </c>
      <c r="H238" s="186" t="s">
        <v>3</v>
      </c>
      <c r="I238" s="188"/>
      <c r="L238" s="185"/>
      <c r="M238" s="189"/>
      <c r="N238" s="190"/>
      <c r="O238" s="190"/>
      <c r="P238" s="190"/>
      <c r="Q238" s="190"/>
      <c r="R238" s="190"/>
      <c r="S238" s="190"/>
      <c r="T238" s="191"/>
      <c r="AT238" s="186" t="s">
        <v>221</v>
      </c>
      <c r="AU238" s="186" t="s">
        <v>82</v>
      </c>
      <c r="AV238" s="16" t="s">
        <v>80</v>
      </c>
      <c r="AW238" s="16" t="s">
        <v>33</v>
      </c>
      <c r="AX238" s="16" t="s">
        <v>72</v>
      </c>
      <c r="AY238" s="186" t="s">
        <v>144</v>
      </c>
    </row>
    <row r="239" spans="2:51" s="13" customFormat="1" ht="12">
      <c r="B239" s="160"/>
      <c r="D239" s="161" t="s">
        <v>221</v>
      </c>
      <c r="E239" s="162" t="s">
        <v>3</v>
      </c>
      <c r="F239" s="163" t="s">
        <v>658</v>
      </c>
      <c r="H239" s="164">
        <v>74</v>
      </c>
      <c r="I239" s="165"/>
      <c r="L239" s="160"/>
      <c r="M239" s="166"/>
      <c r="N239" s="167"/>
      <c r="O239" s="167"/>
      <c r="P239" s="167"/>
      <c r="Q239" s="167"/>
      <c r="R239" s="167"/>
      <c r="S239" s="167"/>
      <c r="T239" s="168"/>
      <c r="AT239" s="162" t="s">
        <v>221</v>
      </c>
      <c r="AU239" s="162" t="s">
        <v>82</v>
      </c>
      <c r="AV239" s="13" t="s">
        <v>82</v>
      </c>
      <c r="AW239" s="13" t="s">
        <v>33</v>
      </c>
      <c r="AX239" s="13" t="s">
        <v>80</v>
      </c>
      <c r="AY239" s="162" t="s">
        <v>144</v>
      </c>
    </row>
    <row r="240" spans="1:65" s="2" customFormat="1" ht="16.5" customHeight="1">
      <c r="A240" s="34"/>
      <c r="B240" s="140"/>
      <c r="C240" s="141" t="s">
        <v>525</v>
      </c>
      <c r="D240" s="141" t="s">
        <v>147</v>
      </c>
      <c r="E240" s="142" t="s">
        <v>2024</v>
      </c>
      <c r="F240" s="143" t="s">
        <v>2025</v>
      </c>
      <c r="G240" s="144" t="s">
        <v>409</v>
      </c>
      <c r="H240" s="145">
        <v>90</v>
      </c>
      <c r="I240" s="146"/>
      <c r="J240" s="147">
        <f>ROUND(I240*H240,2)</f>
        <v>0</v>
      </c>
      <c r="K240" s="148"/>
      <c r="L240" s="35"/>
      <c r="M240" s="149" t="s">
        <v>3</v>
      </c>
      <c r="N240" s="150" t="s">
        <v>43</v>
      </c>
      <c r="O240" s="55"/>
      <c r="P240" s="151">
        <f>O240*H240</f>
        <v>0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3" t="s">
        <v>313</v>
      </c>
      <c r="AT240" s="153" t="s">
        <v>147</v>
      </c>
      <c r="AU240" s="153" t="s">
        <v>82</v>
      </c>
      <c r="AY240" s="19" t="s">
        <v>144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9" t="s">
        <v>80</v>
      </c>
      <c r="BK240" s="154">
        <f>ROUND(I240*H240,2)</f>
        <v>0</v>
      </c>
      <c r="BL240" s="19" t="s">
        <v>313</v>
      </c>
      <c r="BM240" s="153" t="s">
        <v>2026</v>
      </c>
    </row>
    <row r="241" spans="2:51" s="16" customFormat="1" ht="12">
      <c r="B241" s="185"/>
      <c r="D241" s="161" t="s">
        <v>221</v>
      </c>
      <c r="E241" s="186" t="s">
        <v>3</v>
      </c>
      <c r="F241" s="187" t="s">
        <v>1859</v>
      </c>
      <c r="H241" s="186" t="s">
        <v>3</v>
      </c>
      <c r="I241" s="188"/>
      <c r="L241" s="185"/>
      <c r="M241" s="189"/>
      <c r="N241" s="190"/>
      <c r="O241" s="190"/>
      <c r="P241" s="190"/>
      <c r="Q241" s="190"/>
      <c r="R241" s="190"/>
      <c r="S241" s="190"/>
      <c r="T241" s="191"/>
      <c r="AT241" s="186" t="s">
        <v>221</v>
      </c>
      <c r="AU241" s="186" t="s">
        <v>82</v>
      </c>
      <c r="AV241" s="16" t="s">
        <v>80</v>
      </c>
      <c r="AW241" s="16" t="s">
        <v>33</v>
      </c>
      <c r="AX241" s="16" t="s">
        <v>72</v>
      </c>
      <c r="AY241" s="186" t="s">
        <v>144</v>
      </c>
    </row>
    <row r="242" spans="2:51" s="13" customFormat="1" ht="12">
      <c r="B242" s="160"/>
      <c r="D242" s="161" t="s">
        <v>221</v>
      </c>
      <c r="E242" s="162" t="s">
        <v>3</v>
      </c>
      <c r="F242" s="163" t="s">
        <v>744</v>
      </c>
      <c r="H242" s="164">
        <v>90</v>
      </c>
      <c r="I242" s="165"/>
      <c r="L242" s="160"/>
      <c r="M242" s="166"/>
      <c r="N242" s="167"/>
      <c r="O242" s="167"/>
      <c r="P242" s="167"/>
      <c r="Q242" s="167"/>
      <c r="R242" s="167"/>
      <c r="S242" s="167"/>
      <c r="T242" s="168"/>
      <c r="AT242" s="162" t="s">
        <v>221</v>
      </c>
      <c r="AU242" s="162" t="s">
        <v>82</v>
      </c>
      <c r="AV242" s="13" t="s">
        <v>82</v>
      </c>
      <c r="AW242" s="13" t="s">
        <v>33</v>
      </c>
      <c r="AX242" s="13" t="s">
        <v>80</v>
      </c>
      <c r="AY242" s="162" t="s">
        <v>144</v>
      </c>
    </row>
    <row r="243" spans="1:65" s="2" customFormat="1" ht="21.75" customHeight="1">
      <c r="A243" s="34"/>
      <c r="B243" s="140"/>
      <c r="C243" s="192" t="s">
        <v>529</v>
      </c>
      <c r="D243" s="192" t="s">
        <v>280</v>
      </c>
      <c r="E243" s="193" t="s">
        <v>2027</v>
      </c>
      <c r="F243" s="194" t="s">
        <v>2028</v>
      </c>
      <c r="G243" s="195" t="s">
        <v>409</v>
      </c>
      <c r="H243" s="196">
        <v>90</v>
      </c>
      <c r="I243" s="197"/>
      <c r="J243" s="198">
        <f>ROUND(I243*H243,2)</f>
        <v>0</v>
      </c>
      <c r="K243" s="199"/>
      <c r="L243" s="200"/>
      <c r="M243" s="201" t="s">
        <v>3</v>
      </c>
      <c r="N243" s="202" t="s">
        <v>43</v>
      </c>
      <c r="O243" s="55"/>
      <c r="P243" s="151">
        <f>O243*H243</f>
        <v>0</v>
      </c>
      <c r="Q243" s="151">
        <v>0.0003</v>
      </c>
      <c r="R243" s="151">
        <f>Q243*H243</f>
        <v>0.026999999999999996</v>
      </c>
      <c r="S243" s="151">
        <v>0</v>
      </c>
      <c r="T243" s="15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3" t="s">
        <v>412</v>
      </c>
      <c r="AT243" s="153" t="s">
        <v>280</v>
      </c>
      <c r="AU243" s="153" t="s">
        <v>82</v>
      </c>
      <c r="AY243" s="19" t="s">
        <v>144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9" t="s">
        <v>80</v>
      </c>
      <c r="BK243" s="154">
        <f>ROUND(I243*H243,2)</f>
        <v>0</v>
      </c>
      <c r="BL243" s="19" t="s">
        <v>313</v>
      </c>
      <c r="BM243" s="153" t="s">
        <v>2029</v>
      </c>
    </row>
    <row r="244" spans="2:51" s="16" customFormat="1" ht="12">
      <c r="B244" s="185"/>
      <c r="D244" s="161" t="s">
        <v>221</v>
      </c>
      <c r="E244" s="186" t="s">
        <v>3</v>
      </c>
      <c r="F244" s="187" t="s">
        <v>1859</v>
      </c>
      <c r="H244" s="186" t="s">
        <v>3</v>
      </c>
      <c r="I244" s="188"/>
      <c r="L244" s="185"/>
      <c r="M244" s="189"/>
      <c r="N244" s="190"/>
      <c r="O244" s="190"/>
      <c r="P244" s="190"/>
      <c r="Q244" s="190"/>
      <c r="R244" s="190"/>
      <c r="S244" s="190"/>
      <c r="T244" s="191"/>
      <c r="AT244" s="186" t="s">
        <v>221</v>
      </c>
      <c r="AU244" s="186" t="s">
        <v>82</v>
      </c>
      <c r="AV244" s="16" t="s">
        <v>80</v>
      </c>
      <c r="AW244" s="16" t="s">
        <v>33</v>
      </c>
      <c r="AX244" s="16" t="s">
        <v>72</v>
      </c>
      <c r="AY244" s="186" t="s">
        <v>144</v>
      </c>
    </row>
    <row r="245" spans="2:51" s="13" customFormat="1" ht="12">
      <c r="B245" s="160"/>
      <c r="D245" s="161" t="s">
        <v>221</v>
      </c>
      <c r="E245" s="162" t="s">
        <v>3</v>
      </c>
      <c r="F245" s="163" t="s">
        <v>744</v>
      </c>
      <c r="H245" s="164">
        <v>90</v>
      </c>
      <c r="I245" s="165"/>
      <c r="L245" s="160"/>
      <c r="M245" s="166"/>
      <c r="N245" s="167"/>
      <c r="O245" s="167"/>
      <c r="P245" s="167"/>
      <c r="Q245" s="167"/>
      <c r="R245" s="167"/>
      <c r="S245" s="167"/>
      <c r="T245" s="168"/>
      <c r="AT245" s="162" t="s">
        <v>221</v>
      </c>
      <c r="AU245" s="162" t="s">
        <v>82</v>
      </c>
      <c r="AV245" s="13" t="s">
        <v>82</v>
      </c>
      <c r="AW245" s="13" t="s">
        <v>33</v>
      </c>
      <c r="AX245" s="13" t="s">
        <v>80</v>
      </c>
      <c r="AY245" s="162" t="s">
        <v>144</v>
      </c>
    </row>
    <row r="246" spans="1:65" s="2" customFormat="1" ht="21.75" customHeight="1">
      <c r="A246" s="34"/>
      <c r="B246" s="140"/>
      <c r="C246" s="141" t="s">
        <v>537</v>
      </c>
      <c r="D246" s="141" t="s">
        <v>147</v>
      </c>
      <c r="E246" s="142" t="s">
        <v>2030</v>
      </c>
      <c r="F246" s="143" t="s">
        <v>2031</v>
      </c>
      <c r="G246" s="144" t="s">
        <v>283</v>
      </c>
      <c r="H246" s="145">
        <v>0.083</v>
      </c>
      <c r="I246" s="146"/>
      <c r="J246" s="147">
        <f>ROUND(I246*H246,2)</f>
        <v>0</v>
      </c>
      <c r="K246" s="148"/>
      <c r="L246" s="35"/>
      <c r="M246" s="149" t="s">
        <v>3</v>
      </c>
      <c r="N246" s="150" t="s">
        <v>43</v>
      </c>
      <c r="O246" s="55"/>
      <c r="P246" s="151">
        <f>O246*H246</f>
        <v>0</v>
      </c>
      <c r="Q246" s="151">
        <v>0</v>
      </c>
      <c r="R246" s="151">
        <f>Q246*H246</f>
        <v>0</v>
      </c>
      <c r="S246" s="151">
        <v>0</v>
      </c>
      <c r="T246" s="15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3" t="s">
        <v>313</v>
      </c>
      <c r="AT246" s="153" t="s">
        <v>147</v>
      </c>
      <c r="AU246" s="153" t="s">
        <v>82</v>
      </c>
      <c r="AY246" s="19" t="s">
        <v>144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9" t="s">
        <v>80</v>
      </c>
      <c r="BK246" s="154">
        <f>ROUND(I246*H246,2)</f>
        <v>0</v>
      </c>
      <c r="BL246" s="19" t="s">
        <v>313</v>
      </c>
      <c r="BM246" s="153" t="s">
        <v>2032</v>
      </c>
    </row>
    <row r="247" spans="2:63" s="12" customFormat="1" ht="22.9" customHeight="1">
      <c r="B247" s="127"/>
      <c r="D247" s="128" t="s">
        <v>71</v>
      </c>
      <c r="E247" s="138" t="s">
        <v>2033</v>
      </c>
      <c r="F247" s="138" t="s">
        <v>2033</v>
      </c>
      <c r="I247" s="130"/>
      <c r="J247" s="139">
        <f>BK247</f>
        <v>0</v>
      </c>
      <c r="L247" s="127"/>
      <c r="M247" s="132"/>
      <c r="N247" s="133"/>
      <c r="O247" s="133"/>
      <c r="P247" s="134">
        <f>SUM(P248:P255)</f>
        <v>0</v>
      </c>
      <c r="Q247" s="133"/>
      <c r="R247" s="134">
        <f>SUM(R248:R255)</f>
        <v>0</v>
      </c>
      <c r="S247" s="133"/>
      <c r="T247" s="135">
        <f>SUM(T248:T255)</f>
        <v>0</v>
      </c>
      <c r="AR247" s="128" t="s">
        <v>160</v>
      </c>
      <c r="AT247" s="136" t="s">
        <v>71</v>
      </c>
      <c r="AU247" s="136" t="s">
        <v>80</v>
      </c>
      <c r="AY247" s="128" t="s">
        <v>144</v>
      </c>
      <c r="BK247" s="137">
        <f>SUM(BK248:BK255)</f>
        <v>0</v>
      </c>
    </row>
    <row r="248" spans="1:65" s="2" customFormat="1" ht="16.5" customHeight="1">
      <c r="A248" s="34"/>
      <c r="B248" s="140"/>
      <c r="C248" s="141" t="s">
        <v>543</v>
      </c>
      <c r="D248" s="141" t="s">
        <v>147</v>
      </c>
      <c r="E248" s="142" t="s">
        <v>2034</v>
      </c>
      <c r="F248" s="143" t="s">
        <v>2035</v>
      </c>
      <c r="G248" s="144" t="s">
        <v>2036</v>
      </c>
      <c r="H248" s="145">
        <v>8</v>
      </c>
      <c r="I248" s="146"/>
      <c r="J248" s="147">
        <f>ROUND(I248*H248,2)</f>
        <v>0</v>
      </c>
      <c r="K248" s="148"/>
      <c r="L248" s="35"/>
      <c r="M248" s="149" t="s">
        <v>3</v>
      </c>
      <c r="N248" s="150" t="s">
        <v>43</v>
      </c>
      <c r="O248" s="55"/>
      <c r="P248" s="151">
        <f>O248*H248</f>
        <v>0</v>
      </c>
      <c r="Q248" s="151">
        <v>0</v>
      </c>
      <c r="R248" s="151">
        <f>Q248*H248</f>
        <v>0</v>
      </c>
      <c r="S248" s="151">
        <v>0</v>
      </c>
      <c r="T248" s="15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3" t="s">
        <v>160</v>
      </c>
      <c r="AT248" s="153" t="s">
        <v>147</v>
      </c>
      <c r="AU248" s="153" t="s">
        <v>82</v>
      </c>
      <c r="AY248" s="19" t="s">
        <v>144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9" t="s">
        <v>80</v>
      </c>
      <c r="BK248" s="154">
        <f>ROUND(I248*H248,2)</f>
        <v>0</v>
      </c>
      <c r="BL248" s="19" t="s">
        <v>160</v>
      </c>
      <c r="BM248" s="153" t="s">
        <v>2037</v>
      </c>
    </row>
    <row r="249" spans="2:51" s="13" customFormat="1" ht="12">
      <c r="B249" s="160"/>
      <c r="D249" s="161" t="s">
        <v>221</v>
      </c>
      <c r="E249" s="162" t="s">
        <v>3</v>
      </c>
      <c r="F249" s="163" t="s">
        <v>175</v>
      </c>
      <c r="H249" s="164">
        <v>8</v>
      </c>
      <c r="I249" s="165"/>
      <c r="L249" s="160"/>
      <c r="M249" s="166"/>
      <c r="N249" s="167"/>
      <c r="O249" s="167"/>
      <c r="P249" s="167"/>
      <c r="Q249" s="167"/>
      <c r="R249" s="167"/>
      <c r="S249" s="167"/>
      <c r="T249" s="168"/>
      <c r="AT249" s="162" t="s">
        <v>221</v>
      </c>
      <c r="AU249" s="162" t="s">
        <v>82</v>
      </c>
      <c r="AV249" s="13" t="s">
        <v>82</v>
      </c>
      <c r="AW249" s="13" t="s">
        <v>33</v>
      </c>
      <c r="AX249" s="13" t="s">
        <v>80</v>
      </c>
      <c r="AY249" s="162" t="s">
        <v>144</v>
      </c>
    </row>
    <row r="250" spans="1:65" s="2" customFormat="1" ht="16.5" customHeight="1">
      <c r="A250" s="34"/>
      <c r="B250" s="140"/>
      <c r="C250" s="141" t="s">
        <v>548</v>
      </c>
      <c r="D250" s="141" t="s">
        <v>147</v>
      </c>
      <c r="E250" s="142" t="s">
        <v>2038</v>
      </c>
      <c r="F250" s="143" t="s">
        <v>2039</v>
      </c>
      <c r="G250" s="144" t="s">
        <v>2036</v>
      </c>
      <c r="H250" s="145">
        <v>12</v>
      </c>
      <c r="I250" s="146"/>
      <c r="J250" s="147">
        <f>ROUND(I250*H250,2)</f>
        <v>0</v>
      </c>
      <c r="K250" s="148"/>
      <c r="L250" s="35"/>
      <c r="M250" s="149" t="s">
        <v>3</v>
      </c>
      <c r="N250" s="150" t="s">
        <v>43</v>
      </c>
      <c r="O250" s="55"/>
      <c r="P250" s="151">
        <f>O250*H250</f>
        <v>0</v>
      </c>
      <c r="Q250" s="151">
        <v>0</v>
      </c>
      <c r="R250" s="151">
        <f>Q250*H250</f>
        <v>0</v>
      </c>
      <c r="S250" s="151">
        <v>0</v>
      </c>
      <c r="T250" s="15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3" t="s">
        <v>160</v>
      </c>
      <c r="AT250" s="153" t="s">
        <v>147</v>
      </c>
      <c r="AU250" s="153" t="s">
        <v>82</v>
      </c>
      <c r="AY250" s="19" t="s">
        <v>144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9" t="s">
        <v>80</v>
      </c>
      <c r="BK250" s="154">
        <f>ROUND(I250*H250,2)</f>
        <v>0</v>
      </c>
      <c r="BL250" s="19" t="s">
        <v>160</v>
      </c>
      <c r="BM250" s="153" t="s">
        <v>2040</v>
      </c>
    </row>
    <row r="251" spans="2:51" s="13" customFormat="1" ht="12">
      <c r="B251" s="160"/>
      <c r="D251" s="161" t="s">
        <v>221</v>
      </c>
      <c r="E251" s="162" t="s">
        <v>3</v>
      </c>
      <c r="F251" s="163" t="s">
        <v>292</v>
      </c>
      <c r="H251" s="164">
        <v>12</v>
      </c>
      <c r="I251" s="165"/>
      <c r="L251" s="160"/>
      <c r="M251" s="166"/>
      <c r="N251" s="167"/>
      <c r="O251" s="167"/>
      <c r="P251" s="167"/>
      <c r="Q251" s="167"/>
      <c r="R251" s="167"/>
      <c r="S251" s="167"/>
      <c r="T251" s="168"/>
      <c r="AT251" s="162" t="s">
        <v>221</v>
      </c>
      <c r="AU251" s="162" t="s">
        <v>82</v>
      </c>
      <c r="AV251" s="13" t="s">
        <v>82</v>
      </c>
      <c r="AW251" s="13" t="s">
        <v>33</v>
      </c>
      <c r="AX251" s="13" t="s">
        <v>80</v>
      </c>
      <c r="AY251" s="162" t="s">
        <v>144</v>
      </c>
    </row>
    <row r="252" spans="1:65" s="2" customFormat="1" ht="16.5" customHeight="1">
      <c r="A252" s="34"/>
      <c r="B252" s="140"/>
      <c r="C252" s="141" t="s">
        <v>554</v>
      </c>
      <c r="D252" s="141" t="s">
        <v>147</v>
      </c>
      <c r="E252" s="142" t="s">
        <v>2041</v>
      </c>
      <c r="F252" s="143" t="s">
        <v>2042</v>
      </c>
      <c r="G252" s="144" t="s">
        <v>2036</v>
      </c>
      <c r="H252" s="145">
        <v>8</v>
      </c>
      <c r="I252" s="146"/>
      <c r="J252" s="147">
        <f>ROUND(I252*H252,2)</f>
        <v>0</v>
      </c>
      <c r="K252" s="148"/>
      <c r="L252" s="35"/>
      <c r="M252" s="149" t="s">
        <v>3</v>
      </c>
      <c r="N252" s="150" t="s">
        <v>43</v>
      </c>
      <c r="O252" s="55"/>
      <c r="P252" s="151">
        <f>O252*H252</f>
        <v>0</v>
      </c>
      <c r="Q252" s="151">
        <v>0</v>
      </c>
      <c r="R252" s="151">
        <f>Q252*H252</f>
        <v>0</v>
      </c>
      <c r="S252" s="151">
        <v>0</v>
      </c>
      <c r="T252" s="15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3" t="s">
        <v>160</v>
      </c>
      <c r="AT252" s="153" t="s">
        <v>147</v>
      </c>
      <c r="AU252" s="153" t="s">
        <v>82</v>
      </c>
      <c r="AY252" s="19" t="s">
        <v>144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9" t="s">
        <v>80</v>
      </c>
      <c r="BK252" s="154">
        <f>ROUND(I252*H252,2)</f>
        <v>0</v>
      </c>
      <c r="BL252" s="19" t="s">
        <v>160</v>
      </c>
      <c r="BM252" s="153" t="s">
        <v>2043</v>
      </c>
    </row>
    <row r="253" spans="2:51" s="13" customFormat="1" ht="12">
      <c r="B253" s="160"/>
      <c r="D253" s="161" t="s">
        <v>221</v>
      </c>
      <c r="E253" s="162" t="s">
        <v>3</v>
      </c>
      <c r="F253" s="163" t="s">
        <v>175</v>
      </c>
      <c r="H253" s="164">
        <v>8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221</v>
      </c>
      <c r="AU253" s="162" t="s">
        <v>82</v>
      </c>
      <c r="AV253" s="13" t="s">
        <v>82</v>
      </c>
      <c r="AW253" s="13" t="s">
        <v>33</v>
      </c>
      <c r="AX253" s="13" t="s">
        <v>80</v>
      </c>
      <c r="AY253" s="162" t="s">
        <v>144</v>
      </c>
    </row>
    <row r="254" spans="1:65" s="2" customFormat="1" ht="16.5" customHeight="1">
      <c r="A254" s="34"/>
      <c r="B254" s="140"/>
      <c r="C254" s="141" t="s">
        <v>559</v>
      </c>
      <c r="D254" s="141" t="s">
        <v>147</v>
      </c>
      <c r="E254" s="142" t="s">
        <v>2044</v>
      </c>
      <c r="F254" s="143" t="s">
        <v>2045</v>
      </c>
      <c r="G254" s="144" t="s">
        <v>2036</v>
      </c>
      <c r="H254" s="145">
        <v>24</v>
      </c>
      <c r="I254" s="146"/>
      <c r="J254" s="147">
        <f>ROUND(I254*H254,2)</f>
        <v>0</v>
      </c>
      <c r="K254" s="148"/>
      <c r="L254" s="35"/>
      <c r="M254" s="149" t="s">
        <v>3</v>
      </c>
      <c r="N254" s="150" t="s">
        <v>43</v>
      </c>
      <c r="O254" s="55"/>
      <c r="P254" s="151">
        <f>O254*H254</f>
        <v>0</v>
      </c>
      <c r="Q254" s="151">
        <v>0</v>
      </c>
      <c r="R254" s="151">
        <f>Q254*H254</f>
        <v>0</v>
      </c>
      <c r="S254" s="151">
        <v>0</v>
      </c>
      <c r="T254" s="15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3" t="s">
        <v>160</v>
      </c>
      <c r="AT254" s="153" t="s">
        <v>147</v>
      </c>
      <c r="AU254" s="153" t="s">
        <v>82</v>
      </c>
      <c r="AY254" s="19" t="s">
        <v>144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9" t="s">
        <v>80</v>
      </c>
      <c r="BK254" s="154">
        <f>ROUND(I254*H254,2)</f>
        <v>0</v>
      </c>
      <c r="BL254" s="19" t="s">
        <v>160</v>
      </c>
      <c r="BM254" s="153" t="s">
        <v>2046</v>
      </c>
    </row>
    <row r="255" spans="2:51" s="13" customFormat="1" ht="12">
      <c r="B255" s="160"/>
      <c r="D255" s="161" t="s">
        <v>221</v>
      </c>
      <c r="E255" s="162" t="s">
        <v>3</v>
      </c>
      <c r="F255" s="163" t="s">
        <v>377</v>
      </c>
      <c r="H255" s="164">
        <v>24</v>
      </c>
      <c r="I255" s="165"/>
      <c r="L255" s="160"/>
      <c r="M255" s="204"/>
      <c r="N255" s="205"/>
      <c r="O255" s="205"/>
      <c r="P255" s="205"/>
      <c r="Q255" s="205"/>
      <c r="R255" s="205"/>
      <c r="S255" s="205"/>
      <c r="T255" s="206"/>
      <c r="AT255" s="162" t="s">
        <v>221</v>
      </c>
      <c r="AU255" s="162" t="s">
        <v>82</v>
      </c>
      <c r="AV255" s="13" t="s">
        <v>82</v>
      </c>
      <c r="AW255" s="13" t="s">
        <v>33</v>
      </c>
      <c r="AX255" s="13" t="s">
        <v>80</v>
      </c>
      <c r="AY255" s="162" t="s">
        <v>144</v>
      </c>
    </row>
    <row r="256" spans="1:31" s="2" customFormat="1" ht="6.95" customHeight="1">
      <c r="A256" s="34"/>
      <c r="B256" s="44"/>
      <c r="C256" s="45"/>
      <c r="D256" s="45"/>
      <c r="E256" s="45"/>
      <c r="F256" s="45"/>
      <c r="G256" s="45"/>
      <c r="H256" s="45"/>
      <c r="I256" s="45"/>
      <c r="J256" s="45"/>
      <c r="K256" s="45"/>
      <c r="L256" s="35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autoFilter ref="C87:K25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2047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ROUND((SUM(BE84:BE321)),2)</f>
        <v>0</v>
      </c>
      <c r="G33" s="34"/>
      <c r="H33" s="34"/>
      <c r="I33" s="98">
        <v>0.21</v>
      </c>
      <c r="J33" s="97">
        <f>ROUND(((SUM(BE84:BE321))*I33),2)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ROUND((SUM(BF84:BF321)),2)</f>
        <v>0</v>
      </c>
      <c r="G34" s="34"/>
      <c r="H34" s="34"/>
      <c r="I34" s="98">
        <v>0.15</v>
      </c>
      <c r="J34" s="97">
        <f>ROUND(((SUM(BF84:BF321))*I34),2)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ROUND((SUM(BG84:BG321)),2)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ROUND((SUM(BH84:BH321)),2)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ROUND((SUM(BI84:BI321)),2)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D_1_4_3 - Zdravotechnika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" customHeight="1">
      <c r="B61" s="112"/>
      <c r="D61" s="113" t="s">
        <v>2048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" customHeight="1">
      <c r="B62" s="112"/>
      <c r="D62" s="113" t="s">
        <v>2049</v>
      </c>
      <c r="E62" s="114"/>
      <c r="F62" s="114"/>
      <c r="G62" s="114"/>
      <c r="H62" s="114"/>
      <c r="I62" s="114"/>
      <c r="J62" s="115">
        <f>J154</f>
        <v>0</v>
      </c>
      <c r="L62" s="112"/>
    </row>
    <row r="63" spans="2:12" s="10" customFormat="1" ht="19.9" customHeight="1">
      <c r="B63" s="112"/>
      <c r="D63" s="113" t="s">
        <v>2050</v>
      </c>
      <c r="E63" s="114"/>
      <c r="F63" s="114"/>
      <c r="G63" s="114"/>
      <c r="H63" s="114"/>
      <c r="I63" s="114"/>
      <c r="J63" s="115">
        <f>J237</f>
        <v>0</v>
      </c>
      <c r="L63" s="112"/>
    </row>
    <row r="64" spans="2:12" s="10" customFormat="1" ht="19.9" customHeight="1">
      <c r="B64" s="112"/>
      <c r="D64" s="113" t="s">
        <v>2051</v>
      </c>
      <c r="E64" s="114"/>
      <c r="F64" s="114"/>
      <c r="G64" s="114"/>
      <c r="H64" s="114"/>
      <c r="I64" s="114"/>
      <c r="J64" s="115">
        <f>J305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130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7" t="str">
        <f>E7</f>
        <v>Novostavba budovy ZŠ Obrataň</v>
      </c>
      <c r="F74" s="328"/>
      <c r="G74" s="328"/>
      <c r="H74" s="328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123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22" t="str">
        <f>E9</f>
        <v>D_1_4_3 - Zdravotechnika</v>
      </c>
      <c r="F76" s="326"/>
      <c r="G76" s="326"/>
      <c r="H76" s="326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 xml:space="preserve"> </v>
      </c>
      <c r="G78" s="34"/>
      <c r="H78" s="34"/>
      <c r="I78" s="29" t="s">
        <v>23</v>
      </c>
      <c r="J78" s="52" t="str">
        <f>IF(J12="","",J12)</f>
        <v>11. 1. 2021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4"/>
      <c r="E80" s="34"/>
      <c r="F80" s="27" t="str">
        <f>E15</f>
        <v>Obec Obrataň</v>
      </c>
      <c r="G80" s="34"/>
      <c r="H80" s="34"/>
      <c r="I80" s="29" t="s">
        <v>31</v>
      </c>
      <c r="J80" s="32" t="str">
        <f>E21</f>
        <v>Ing. Patrik Příhoda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 xml:space="preserve"> 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131</v>
      </c>
      <c r="D83" s="119" t="s">
        <v>57</v>
      </c>
      <c r="E83" s="119" t="s">
        <v>53</v>
      </c>
      <c r="F83" s="119" t="s">
        <v>54</v>
      </c>
      <c r="G83" s="119" t="s">
        <v>132</v>
      </c>
      <c r="H83" s="119" t="s">
        <v>133</v>
      </c>
      <c r="I83" s="119" t="s">
        <v>134</v>
      </c>
      <c r="J83" s="120" t="s">
        <v>127</v>
      </c>
      <c r="K83" s="121" t="s">
        <v>135</v>
      </c>
      <c r="L83" s="122"/>
      <c r="M83" s="59" t="s">
        <v>3</v>
      </c>
      <c r="N83" s="60" t="s">
        <v>42</v>
      </c>
      <c r="O83" s="60" t="s">
        <v>136</v>
      </c>
      <c r="P83" s="60" t="s">
        <v>137</v>
      </c>
      <c r="Q83" s="60" t="s">
        <v>138</v>
      </c>
      <c r="R83" s="60" t="s">
        <v>139</v>
      </c>
      <c r="S83" s="60" t="s">
        <v>140</v>
      </c>
      <c r="T83" s="61" t="s">
        <v>141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9" customHeight="1">
      <c r="A84" s="34"/>
      <c r="B84" s="35"/>
      <c r="C84" s="66" t="s">
        <v>142</v>
      </c>
      <c r="D84" s="34"/>
      <c r="E84" s="34"/>
      <c r="F84" s="34"/>
      <c r="G84" s="34"/>
      <c r="H84" s="34"/>
      <c r="I84" s="34"/>
      <c r="J84" s="123">
        <f>BK84</f>
        <v>0</v>
      </c>
      <c r="K84" s="34"/>
      <c r="L84" s="35"/>
      <c r="M84" s="62"/>
      <c r="N84" s="53"/>
      <c r="O84" s="63"/>
      <c r="P84" s="124">
        <f>P85</f>
        <v>0</v>
      </c>
      <c r="Q84" s="63"/>
      <c r="R84" s="124">
        <f>R85</f>
        <v>1.65471</v>
      </c>
      <c r="S84" s="63"/>
      <c r="T84" s="125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128</v>
      </c>
      <c r="BK84" s="126">
        <f>BK85</f>
        <v>0</v>
      </c>
    </row>
    <row r="85" spans="2:63" s="12" customFormat="1" ht="25.9" customHeight="1">
      <c r="B85" s="127"/>
      <c r="D85" s="128" t="s">
        <v>71</v>
      </c>
      <c r="E85" s="129" t="s">
        <v>872</v>
      </c>
      <c r="F85" s="129" t="s">
        <v>873</v>
      </c>
      <c r="I85" s="130"/>
      <c r="J85" s="131">
        <f>BK85</f>
        <v>0</v>
      </c>
      <c r="L85" s="127"/>
      <c r="M85" s="132"/>
      <c r="N85" s="133"/>
      <c r="O85" s="133"/>
      <c r="P85" s="134">
        <f>P86+P154+P237+P305</f>
        <v>0</v>
      </c>
      <c r="Q85" s="133"/>
      <c r="R85" s="134">
        <f>R86+R154+R237+R305</f>
        <v>1.65471</v>
      </c>
      <c r="S85" s="133"/>
      <c r="T85" s="135">
        <f>T86+T154+T237+T305</f>
        <v>0</v>
      </c>
      <c r="AR85" s="128" t="s">
        <v>82</v>
      </c>
      <c r="AT85" s="136" t="s">
        <v>71</v>
      </c>
      <c r="AU85" s="136" t="s">
        <v>72</v>
      </c>
      <c r="AY85" s="128" t="s">
        <v>144</v>
      </c>
      <c r="BK85" s="137">
        <f>BK86+BK154+BK237+BK305</f>
        <v>0</v>
      </c>
    </row>
    <row r="86" spans="2:63" s="12" customFormat="1" ht="22.9" customHeight="1">
      <c r="B86" s="127"/>
      <c r="D86" s="128" t="s">
        <v>71</v>
      </c>
      <c r="E86" s="138" t="s">
        <v>2052</v>
      </c>
      <c r="F86" s="138" t="s">
        <v>2053</v>
      </c>
      <c r="I86" s="130"/>
      <c r="J86" s="139">
        <f>BK86</f>
        <v>0</v>
      </c>
      <c r="L86" s="127"/>
      <c r="M86" s="132"/>
      <c r="N86" s="133"/>
      <c r="O86" s="133"/>
      <c r="P86" s="134">
        <f>SUM(P87:P153)</f>
        <v>0</v>
      </c>
      <c r="Q86" s="133"/>
      <c r="R86" s="134">
        <f>SUM(R87:R153)</f>
        <v>0.8405199999999999</v>
      </c>
      <c r="S86" s="133"/>
      <c r="T86" s="135">
        <f>SUM(T87:T153)</f>
        <v>0</v>
      </c>
      <c r="AR86" s="128" t="s">
        <v>82</v>
      </c>
      <c r="AT86" s="136" t="s">
        <v>71</v>
      </c>
      <c r="AU86" s="136" t="s">
        <v>80</v>
      </c>
      <c r="AY86" s="128" t="s">
        <v>144</v>
      </c>
      <c r="BK86" s="137">
        <f>SUM(BK87:BK153)</f>
        <v>0</v>
      </c>
    </row>
    <row r="87" spans="1:65" s="2" customFormat="1" ht="16.5" customHeight="1">
      <c r="A87" s="34"/>
      <c r="B87" s="140"/>
      <c r="C87" s="141" t="s">
        <v>80</v>
      </c>
      <c r="D87" s="141" t="s">
        <v>147</v>
      </c>
      <c r="E87" s="142" t="s">
        <v>2054</v>
      </c>
      <c r="F87" s="143" t="s">
        <v>2055</v>
      </c>
      <c r="G87" s="144" t="s">
        <v>409</v>
      </c>
      <c r="H87" s="145">
        <v>73</v>
      </c>
      <c r="I87" s="146"/>
      <c r="J87" s="147">
        <f>ROUND(I87*H87,2)</f>
        <v>0</v>
      </c>
      <c r="K87" s="148"/>
      <c r="L87" s="35"/>
      <c r="M87" s="149" t="s">
        <v>3</v>
      </c>
      <c r="N87" s="150" t="s">
        <v>43</v>
      </c>
      <c r="O87" s="55"/>
      <c r="P87" s="151">
        <f>O87*H87</f>
        <v>0</v>
      </c>
      <c r="Q87" s="151">
        <v>0.00191</v>
      </c>
      <c r="R87" s="151">
        <f>Q87*H87</f>
        <v>0.13943</v>
      </c>
      <c r="S87" s="151">
        <v>0</v>
      </c>
      <c r="T87" s="152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313</v>
      </c>
      <c r="AT87" s="153" t="s">
        <v>147</v>
      </c>
      <c r="AU87" s="153" t="s">
        <v>82</v>
      </c>
      <c r="AY87" s="19" t="s">
        <v>144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9" t="s">
        <v>80</v>
      </c>
      <c r="BK87" s="154">
        <f>ROUND(I87*H87,2)</f>
        <v>0</v>
      </c>
      <c r="BL87" s="19" t="s">
        <v>313</v>
      </c>
      <c r="BM87" s="153" t="s">
        <v>2056</v>
      </c>
    </row>
    <row r="88" spans="2:51" s="16" customFormat="1" ht="12">
      <c r="B88" s="185"/>
      <c r="D88" s="161" t="s">
        <v>221</v>
      </c>
      <c r="E88" s="186" t="s">
        <v>3</v>
      </c>
      <c r="F88" s="187" t="s">
        <v>2057</v>
      </c>
      <c r="H88" s="186" t="s">
        <v>3</v>
      </c>
      <c r="I88" s="188"/>
      <c r="L88" s="185"/>
      <c r="M88" s="189"/>
      <c r="N88" s="190"/>
      <c r="O88" s="190"/>
      <c r="P88" s="190"/>
      <c r="Q88" s="190"/>
      <c r="R88" s="190"/>
      <c r="S88" s="190"/>
      <c r="T88" s="191"/>
      <c r="AT88" s="186" t="s">
        <v>221</v>
      </c>
      <c r="AU88" s="186" t="s">
        <v>82</v>
      </c>
      <c r="AV88" s="16" t="s">
        <v>80</v>
      </c>
      <c r="AW88" s="16" t="s">
        <v>33</v>
      </c>
      <c r="AX88" s="16" t="s">
        <v>72</v>
      </c>
      <c r="AY88" s="186" t="s">
        <v>144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653</v>
      </c>
      <c r="H89" s="164">
        <v>73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16.5" customHeight="1">
      <c r="A90" s="34"/>
      <c r="B90" s="140"/>
      <c r="C90" s="141" t="s">
        <v>82</v>
      </c>
      <c r="D90" s="141" t="s">
        <v>147</v>
      </c>
      <c r="E90" s="142" t="s">
        <v>2058</v>
      </c>
      <c r="F90" s="143" t="s">
        <v>2059</v>
      </c>
      <c r="G90" s="144" t="s">
        <v>409</v>
      </c>
      <c r="H90" s="145">
        <v>22</v>
      </c>
      <c r="I90" s="146"/>
      <c r="J90" s="147">
        <f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>O90*H90</f>
        <v>0</v>
      </c>
      <c r="Q90" s="151">
        <v>0.00308</v>
      </c>
      <c r="R90" s="151">
        <f>Q90*H90</f>
        <v>0.06776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313</v>
      </c>
      <c r="AT90" s="153" t="s">
        <v>147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313</v>
      </c>
      <c r="BM90" s="153" t="s">
        <v>2060</v>
      </c>
    </row>
    <row r="91" spans="2:51" s="16" customFormat="1" ht="12">
      <c r="B91" s="185"/>
      <c r="D91" s="161" t="s">
        <v>221</v>
      </c>
      <c r="E91" s="186" t="s">
        <v>3</v>
      </c>
      <c r="F91" s="187" t="s">
        <v>2057</v>
      </c>
      <c r="H91" s="186" t="s">
        <v>3</v>
      </c>
      <c r="I91" s="188"/>
      <c r="L91" s="185"/>
      <c r="M91" s="189"/>
      <c r="N91" s="190"/>
      <c r="O91" s="190"/>
      <c r="P91" s="190"/>
      <c r="Q91" s="190"/>
      <c r="R91" s="190"/>
      <c r="S91" s="190"/>
      <c r="T91" s="191"/>
      <c r="AT91" s="186" t="s">
        <v>221</v>
      </c>
      <c r="AU91" s="186" t="s">
        <v>82</v>
      </c>
      <c r="AV91" s="16" t="s">
        <v>80</v>
      </c>
      <c r="AW91" s="16" t="s">
        <v>33</v>
      </c>
      <c r="AX91" s="16" t="s">
        <v>72</v>
      </c>
      <c r="AY91" s="186" t="s">
        <v>144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362</v>
      </c>
      <c r="H92" s="164">
        <v>22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16.5" customHeight="1">
      <c r="A93" s="34"/>
      <c r="B93" s="140"/>
      <c r="C93" s="141" t="s">
        <v>156</v>
      </c>
      <c r="D93" s="141" t="s">
        <v>147</v>
      </c>
      <c r="E93" s="142" t="s">
        <v>2061</v>
      </c>
      <c r="F93" s="143" t="s">
        <v>2062</v>
      </c>
      <c r="G93" s="144" t="s">
        <v>409</v>
      </c>
      <c r="H93" s="145">
        <v>44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0.00142</v>
      </c>
      <c r="R93" s="151">
        <f>Q93*H93</f>
        <v>0.06248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313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313</v>
      </c>
      <c r="BM93" s="153" t="s">
        <v>2063</v>
      </c>
    </row>
    <row r="94" spans="2:51" s="16" customFormat="1" ht="12">
      <c r="B94" s="185"/>
      <c r="D94" s="161" t="s">
        <v>221</v>
      </c>
      <c r="E94" s="186" t="s">
        <v>3</v>
      </c>
      <c r="F94" s="187" t="s">
        <v>2057</v>
      </c>
      <c r="H94" s="186" t="s">
        <v>3</v>
      </c>
      <c r="I94" s="188"/>
      <c r="L94" s="185"/>
      <c r="M94" s="189"/>
      <c r="N94" s="190"/>
      <c r="O94" s="190"/>
      <c r="P94" s="190"/>
      <c r="Q94" s="190"/>
      <c r="R94" s="190"/>
      <c r="S94" s="190"/>
      <c r="T94" s="191"/>
      <c r="AT94" s="186" t="s">
        <v>221</v>
      </c>
      <c r="AU94" s="186" t="s">
        <v>82</v>
      </c>
      <c r="AV94" s="16" t="s">
        <v>80</v>
      </c>
      <c r="AW94" s="16" t="s">
        <v>33</v>
      </c>
      <c r="AX94" s="16" t="s">
        <v>72</v>
      </c>
      <c r="AY94" s="186" t="s">
        <v>144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479</v>
      </c>
      <c r="H95" s="164">
        <v>44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16.5" customHeight="1">
      <c r="A96" s="34"/>
      <c r="B96" s="140"/>
      <c r="C96" s="141" t="s">
        <v>160</v>
      </c>
      <c r="D96" s="141" t="s">
        <v>147</v>
      </c>
      <c r="E96" s="142" t="s">
        <v>2064</v>
      </c>
      <c r="F96" s="143" t="s">
        <v>2065</v>
      </c>
      <c r="G96" s="144" t="s">
        <v>409</v>
      </c>
      <c r="H96" s="145">
        <v>26</v>
      </c>
      <c r="I96" s="146"/>
      <c r="J96" s="147">
        <f>ROUND(I96*H96,2)</f>
        <v>0</v>
      </c>
      <c r="K96" s="148"/>
      <c r="L96" s="35"/>
      <c r="M96" s="149" t="s">
        <v>3</v>
      </c>
      <c r="N96" s="150" t="s">
        <v>43</v>
      </c>
      <c r="O96" s="55"/>
      <c r="P96" s="151">
        <f>O96*H96</f>
        <v>0</v>
      </c>
      <c r="Q96" s="151">
        <v>0.01232</v>
      </c>
      <c r="R96" s="151">
        <f>Q96*H96</f>
        <v>0.32032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313</v>
      </c>
      <c r="AT96" s="153" t="s">
        <v>147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313</v>
      </c>
      <c r="BM96" s="153" t="s">
        <v>2066</v>
      </c>
    </row>
    <row r="97" spans="2:51" s="16" customFormat="1" ht="12">
      <c r="B97" s="185"/>
      <c r="D97" s="161" t="s">
        <v>221</v>
      </c>
      <c r="E97" s="186" t="s">
        <v>3</v>
      </c>
      <c r="F97" s="187" t="s">
        <v>2057</v>
      </c>
      <c r="H97" s="186" t="s">
        <v>3</v>
      </c>
      <c r="I97" s="188"/>
      <c r="L97" s="185"/>
      <c r="M97" s="189"/>
      <c r="N97" s="190"/>
      <c r="O97" s="190"/>
      <c r="P97" s="190"/>
      <c r="Q97" s="190"/>
      <c r="R97" s="190"/>
      <c r="S97" s="190"/>
      <c r="T97" s="191"/>
      <c r="AT97" s="186" t="s">
        <v>221</v>
      </c>
      <c r="AU97" s="186" t="s">
        <v>82</v>
      </c>
      <c r="AV97" s="16" t="s">
        <v>80</v>
      </c>
      <c r="AW97" s="16" t="s">
        <v>33</v>
      </c>
      <c r="AX97" s="16" t="s">
        <v>72</v>
      </c>
      <c r="AY97" s="186" t="s">
        <v>144</v>
      </c>
    </row>
    <row r="98" spans="2:51" s="13" customFormat="1" ht="12">
      <c r="B98" s="160"/>
      <c r="D98" s="161" t="s">
        <v>221</v>
      </c>
      <c r="E98" s="162" t="s">
        <v>3</v>
      </c>
      <c r="F98" s="163" t="s">
        <v>385</v>
      </c>
      <c r="H98" s="164">
        <v>26</v>
      </c>
      <c r="I98" s="165"/>
      <c r="L98" s="160"/>
      <c r="M98" s="166"/>
      <c r="N98" s="167"/>
      <c r="O98" s="167"/>
      <c r="P98" s="167"/>
      <c r="Q98" s="167"/>
      <c r="R98" s="167"/>
      <c r="S98" s="167"/>
      <c r="T98" s="168"/>
      <c r="AT98" s="162" t="s">
        <v>221</v>
      </c>
      <c r="AU98" s="162" t="s">
        <v>82</v>
      </c>
      <c r="AV98" s="13" t="s">
        <v>82</v>
      </c>
      <c r="AW98" s="13" t="s">
        <v>33</v>
      </c>
      <c r="AX98" s="13" t="s">
        <v>80</v>
      </c>
      <c r="AY98" s="162" t="s">
        <v>144</v>
      </c>
    </row>
    <row r="99" spans="1:65" s="2" customFormat="1" ht="16.5" customHeight="1">
      <c r="A99" s="34"/>
      <c r="B99" s="140"/>
      <c r="C99" s="141" t="s">
        <v>143</v>
      </c>
      <c r="D99" s="141" t="s">
        <v>147</v>
      </c>
      <c r="E99" s="142" t="s">
        <v>2067</v>
      </c>
      <c r="F99" s="143" t="s">
        <v>2068</v>
      </c>
      <c r="G99" s="144" t="s">
        <v>409</v>
      </c>
      <c r="H99" s="145">
        <v>22</v>
      </c>
      <c r="I99" s="146"/>
      <c r="J99" s="147">
        <f>ROUND(I99*H99,2)</f>
        <v>0</v>
      </c>
      <c r="K99" s="148"/>
      <c r="L99" s="35"/>
      <c r="M99" s="149" t="s">
        <v>3</v>
      </c>
      <c r="N99" s="150" t="s">
        <v>43</v>
      </c>
      <c r="O99" s="55"/>
      <c r="P99" s="151">
        <f>O99*H99</f>
        <v>0</v>
      </c>
      <c r="Q99" s="151">
        <v>0.00059</v>
      </c>
      <c r="R99" s="151">
        <f>Q99*H99</f>
        <v>0.01298</v>
      </c>
      <c r="S99" s="151">
        <v>0</v>
      </c>
      <c r="T99" s="152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313</v>
      </c>
      <c r="AT99" s="153" t="s">
        <v>147</v>
      </c>
      <c r="AU99" s="153" t="s">
        <v>82</v>
      </c>
      <c r="AY99" s="19" t="s">
        <v>144</v>
      </c>
      <c r="BE99" s="154">
        <f>IF(N99="základní",J99,0)</f>
        <v>0</v>
      </c>
      <c r="BF99" s="154">
        <f>IF(N99="snížená",J99,0)</f>
        <v>0</v>
      </c>
      <c r="BG99" s="154">
        <f>IF(N99="zákl. přenesená",J99,0)</f>
        <v>0</v>
      </c>
      <c r="BH99" s="154">
        <f>IF(N99="sníž. přenesená",J99,0)</f>
        <v>0</v>
      </c>
      <c r="BI99" s="154">
        <f>IF(N99="nulová",J99,0)</f>
        <v>0</v>
      </c>
      <c r="BJ99" s="19" t="s">
        <v>80</v>
      </c>
      <c r="BK99" s="154">
        <f>ROUND(I99*H99,2)</f>
        <v>0</v>
      </c>
      <c r="BL99" s="19" t="s">
        <v>313</v>
      </c>
      <c r="BM99" s="153" t="s">
        <v>2069</v>
      </c>
    </row>
    <row r="100" spans="2:51" s="16" customFormat="1" ht="12">
      <c r="B100" s="185"/>
      <c r="D100" s="161" t="s">
        <v>221</v>
      </c>
      <c r="E100" s="186" t="s">
        <v>3</v>
      </c>
      <c r="F100" s="187" t="s">
        <v>2057</v>
      </c>
      <c r="H100" s="186" t="s">
        <v>3</v>
      </c>
      <c r="I100" s="188"/>
      <c r="L100" s="185"/>
      <c r="M100" s="189"/>
      <c r="N100" s="190"/>
      <c r="O100" s="190"/>
      <c r="P100" s="190"/>
      <c r="Q100" s="190"/>
      <c r="R100" s="190"/>
      <c r="S100" s="190"/>
      <c r="T100" s="191"/>
      <c r="AT100" s="186" t="s">
        <v>221</v>
      </c>
      <c r="AU100" s="186" t="s">
        <v>82</v>
      </c>
      <c r="AV100" s="16" t="s">
        <v>80</v>
      </c>
      <c r="AW100" s="16" t="s">
        <v>33</v>
      </c>
      <c r="AX100" s="16" t="s">
        <v>72</v>
      </c>
      <c r="AY100" s="186" t="s">
        <v>144</v>
      </c>
    </row>
    <row r="101" spans="2:51" s="13" customFormat="1" ht="12">
      <c r="B101" s="160"/>
      <c r="D101" s="161" t="s">
        <v>221</v>
      </c>
      <c r="E101" s="162" t="s">
        <v>3</v>
      </c>
      <c r="F101" s="163" t="s">
        <v>362</v>
      </c>
      <c r="H101" s="164">
        <v>22</v>
      </c>
      <c r="I101" s="165"/>
      <c r="L101" s="160"/>
      <c r="M101" s="166"/>
      <c r="N101" s="167"/>
      <c r="O101" s="167"/>
      <c r="P101" s="167"/>
      <c r="Q101" s="167"/>
      <c r="R101" s="167"/>
      <c r="S101" s="167"/>
      <c r="T101" s="168"/>
      <c r="AT101" s="162" t="s">
        <v>221</v>
      </c>
      <c r="AU101" s="162" t="s">
        <v>82</v>
      </c>
      <c r="AV101" s="13" t="s">
        <v>82</v>
      </c>
      <c r="AW101" s="13" t="s">
        <v>33</v>
      </c>
      <c r="AX101" s="13" t="s">
        <v>80</v>
      </c>
      <c r="AY101" s="162" t="s">
        <v>144</v>
      </c>
    </row>
    <row r="102" spans="1:65" s="2" customFormat="1" ht="16.5" customHeight="1">
      <c r="A102" s="34"/>
      <c r="B102" s="140"/>
      <c r="C102" s="141" t="s">
        <v>167</v>
      </c>
      <c r="D102" s="141" t="s">
        <v>147</v>
      </c>
      <c r="E102" s="142" t="s">
        <v>2070</v>
      </c>
      <c r="F102" s="143" t="s">
        <v>2071</v>
      </c>
      <c r="G102" s="144" t="s">
        <v>409</v>
      </c>
      <c r="H102" s="145">
        <v>25</v>
      </c>
      <c r="I102" s="146"/>
      <c r="J102" s="147">
        <f>ROUND(I102*H102,2)</f>
        <v>0</v>
      </c>
      <c r="K102" s="148"/>
      <c r="L102" s="35"/>
      <c r="M102" s="149" t="s">
        <v>3</v>
      </c>
      <c r="N102" s="150" t="s">
        <v>43</v>
      </c>
      <c r="O102" s="55"/>
      <c r="P102" s="151">
        <f>O102*H102</f>
        <v>0</v>
      </c>
      <c r="Q102" s="151">
        <v>0.00201</v>
      </c>
      <c r="R102" s="151">
        <f>Q102*H102</f>
        <v>0.05025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313</v>
      </c>
      <c r="AT102" s="153" t="s">
        <v>147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313</v>
      </c>
      <c r="BM102" s="153" t="s">
        <v>2072</v>
      </c>
    </row>
    <row r="103" spans="2:51" s="16" customFormat="1" ht="12">
      <c r="B103" s="185"/>
      <c r="D103" s="161" t="s">
        <v>221</v>
      </c>
      <c r="E103" s="186" t="s">
        <v>3</v>
      </c>
      <c r="F103" s="187" t="s">
        <v>2057</v>
      </c>
      <c r="H103" s="186" t="s">
        <v>3</v>
      </c>
      <c r="I103" s="188"/>
      <c r="L103" s="185"/>
      <c r="M103" s="189"/>
      <c r="N103" s="190"/>
      <c r="O103" s="190"/>
      <c r="P103" s="190"/>
      <c r="Q103" s="190"/>
      <c r="R103" s="190"/>
      <c r="S103" s="190"/>
      <c r="T103" s="191"/>
      <c r="AT103" s="186" t="s">
        <v>221</v>
      </c>
      <c r="AU103" s="186" t="s">
        <v>82</v>
      </c>
      <c r="AV103" s="16" t="s">
        <v>80</v>
      </c>
      <c r="AW103" s="16" t="s">
        <v>33</v>
      </c>
      <c r="AX103" s="16" t="s">
        <v>72</v>
      </c>
      <c r="AY103" s="186" t="s">
        <v>144</v>
      </c>
    </row>
    <row r="104" spans="2:51" s="13" customFormat="1" ht="12">
      <c r="B104" s="160"/>
      <c r="D104" s="161" t="s">
        <v>221</v>
      </c>
      <c r="E104" s="162" t="s">
        <v>3</v>
      </c>
      <c r="F104" s="163" t="s">
        <v>381</v>
      </c>
      <c r="H104" s="164">
        <v>25</v>
      </c>
      <c r="I104" s="165"/>
      <c r="L104" s="160"/>
      <c r="M104" s="166"/>
      <c r="N104" s="167"/>
      <c r="O104" s="167"/>
      <c r="P104" s="167"/>
      <c r="Q104" s="167"/>
      <c r="R104" s="167"/>
      <c r="S104" s="167"/>
      <c r="T104" s="168"/>
      <c r="AT104" s="162" t="s">
        <v>221</v>
      </c>
      <c r="AU104" s="162" t="s">
        <v>82</v>
      </c>
      <c r="AV104" s="13" t="s">
        <v>82</v>
      </c>
      <c r="AW104" s="13" t="s">
        <v>33</v>
      </c>
      <c r="AX104" s="13" t="s">
        <v>80</v>
      </c>
      <c r="AY104" s="162" t="s">
        <v>144</v>
      </c>
    </row>
    <row r="105" spans="1:65" s="2" customFormat="1" ht="16.5" customHeight="1">
      <c r="A105" s="34"/>
      <c r="B105" s="140"/>
      <c r="C105" s="141" t="s">
        <v>171</v>
      </c>
      <c r="D105" s="141" t="s">
        <v>147</v>
      </c>
      <c r="E105" s="142" t="s">
        <v>2073</v>
      </c>
      <c r="F105" s="143" t="s">
        <v>2074</v>
      </c>
      <c r="G105" s="144" t="s">
        <v>409</v>
      </c>
      <c r="H105" s="145">
        <v>18</v>
      </c>
      <c r="I105" s="146"/>
      <c r="J105" s="147">
        <f>ROUND(I105*H105,2)</f>
        <v>0</v>
      </c>
      <c r="K105" s="148"/>
      <c r="L105" s="35"/>
      <c r="M105" s="149" t="s">
        <v>3</v>
      </c>
      <c r="N105" s="150" t="s">
        <v>43</v>
      </c>
      <c r="O105" s="55"/>
      <c r="P105" s="151">
        <f>O105*H105</f>
        <v>0</v>
      </c>
      <c r="Q105" s="151">
        <v>0.00041</v>
      </c>
      <c r="R105" s="151">
        <f>Q105*H105</f>
        <v>0.007379999999999999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313</v>
      </c>
      <c r="AT105" s="153" t="s">
        <v>147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313</v>
      </c>
      <c r="BM105" s="153" t="s">
        <v>2075</v>
      </c>
    </row>
    <row r="106" spans="2:51" s="16" customFormat="1" ht="12">
      <c r="B106" s="185"/>
      <c r="D106" s="161" t="s">
        <v>221</v>
      </c>
      <c r="E106" s="186" t="s">
        <v>3</v>
      </c>
      <c r="F106" s="187" t="s">
        <v>2057</v>
      </c>
      <c r="H106" s="186" t="s">
        <v>3</v>
      </c>
      <c r="I106" s="188"/>
      <c r="L106" s="185"/>
      <c r="M106" s="189"/>
      <c r="N106" s="190"/>
      <c r="O106" s="190"/>
      <c r="P106" s="190"/>
      <c r="Q106" s="190"/>
      <c r="R106" s="190"/>
      <c r="S106" s="190"/>
      <c r="T106" s="191"/>
      <c r="AT106" s="186" t="s">
        <v>221</v>
      </c>
      <c r="AU106" s="186" t="s">
        <v>82</v>
      </c>
      <c r="AV106" s="16" t="s">
        <v>80</v>
      </c>
      <c r="AW106" s="16" t="s">
        <v>33</v>
      </c>
      <c r="AX106" s="16" t="s">
        <v>72</v>
      </c>
      <c r="AY106" s="186" t="s">
        <v>144</v>
      </c>
    </row>
    <row r="107" spans="2:51" s="13" customFormat="1" ht="12">
      <c r="B107" s="160"/>
      <c r="D107" s="161" t="s">
        <v>221</v>
      </c>
      <c r="E107" s="162" t="s">
        <v>3</v>
      </c>
      <c r="F107" s="163" t="s">
        <v>334</v>
      </c>
      <c r="H107" s="164">
        <v>18</v>
      </c>
      <c r="I107" s="165"/>
      <c r="L107" s="160"/>
      <c r="M107" s="166"/>
      <c r="N107" s="167"/>
      <c r="O107" s="167"/>
      <c r="P107" s="167"/>
      <c r="Q107" s="167"/>
      <c r="R107" s="167"/>
      <c r="S107" s="167"/>
      <c r="T107" s="168"/>
      <c r="AT107" s="162" t="s">
        <v>221</v>
      </c>
      <c r="AU107" s="162" t="s">
        <v>82</v>
      </c>
      <c r="AV107" s="13" t="s">
        <v>82</v>
      </c>
      <c r="AW107" s="13" t="s">
        <v>33</v>
      </c>
      <c r="AX107" s="13" t="s">
        <v>80</v>
      </c>
      <c r="AY107" s="162" t="s">
        <v>144</v>
      </c>
    </row>
    <row r="108" spans="1:65" s="2" customFormat="1" ht="16.5" customHeight="1">
      <c r="A108" s="34"/>
      <c r="B108" s="140"/>
      <c r="C108" s="141" t="s">
        <v>175</v>
      </c>
      <c r="D108" s="141" t="s">
        <v>147</v>
      </c>
      <c r="E108" s="142" t="s">
        <v>2076</v>
      </c>
      <c r="F108" s="143" t="s">
        <v>2077</v>
      </c>
      <c r="G108" s="144" t="s">
        <v>409</v>
      </c>
      <c r="H108" s="145">
        <v>17</v>
      </c>
      <c r="I108" s="146"/>
      <c r="J108" s="147">
        <f>ROUND(I108*H108,2)</f>
        <v>0</v>
      </c>
      <c r="K108" s="148"/>
      <c r="L108" s="35"/>
      <c r="M108" s="149" t="s">
        <v>3</v>
      </c>
      <c r="N108" s="150" t="s">
        <v>43</v>
      </c>
      <c r="O108" s="55"/>
      <c r="P108" s="151">
        <f>O108*H108</f>
        <v>0</v>
      </c>
      <c r="Q108" s="151">
        <v>0.00048</v>
      </c>
      <c r="R108" s="151">
        <f>Q108*H108</f>
        <v>0.00816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313</v>
      </c>
      <c r="AT108" s="153" t="s">
        <v>147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313</v>
      </c>
      <c r="BM108" s="153" t="s">
        <v>2078</v>
      </c>
    </row>
    <row r="109" spans="2:51" s="16" customFormat="1" ht="12">
      <c r="B109" s="185"/>
      <c r="D109" s="161" t="s">
        <v>221</v>
      </c>
      <c r="E109" s="186" t="s">
        <v>3</v>
      </c>
      <c r="F109" s="187" t="s">
        <v>2057</v>
      </c>
      <c r="H109" s="186" t="s">
        <v>3</v>
      </c>
      <c r="I109" s="188"/>
      <c r="L109" s="185"/>
      <c r="M109" s="189"/>
      <c r="N109" s="190"/>
      <c r="O109" s="190"/>
      <c r="P109" s="190"/>
      <c r="Q109" s="190"/>
      <c r="R109" s="190"/>
      <c r="S109" s="190"/>
      <c r="T109" s="191"/>
      <c r="AT109" s="186" t="s">
        <v>221</v>
      </c>
      <c r="AU109" s="186" t="s">
        <v>82</v>
      </c>
      <c r="AV109" s="16" t="s">
        <v>80</v>
      </c>
      <c r="AW109" s="16" t="s">
        <v>33</v>
      </c>
      <c r="AX109" s="16" t="s">
        <v>72</v>
      </c>
      <c r="AY109" s="186" t="s">
        <v>144</v>
      </c>
    </row>
    <row r="110" spans="2:51" s="13" customFormat="1" ht="12">
      <c r="B110" s="160"/>
      <c r="D110" s="161" t="s">
        <v>221</v>
      </c>
      <c r="E110" s="162" t="s">
        <v>3</v>
      </c>
      <c r="F110" s="163" t="s">
        <v>321</v>
      </c>
      <c r="H110" s="164">
        <v>17</v>
      </c>
      <c r="I110" s="165"/>
      <c r="L110" s="160"/>
      <c r="M110" s="166"/>
      <c r="N110" s="167"/>
      <c r="O110" s="167"/>
      <c r="P110" s="167"/>
      <c r="Q110" s="167"/>
      <c r="R110" s="167"/>
      <c r="S110" s="167"/>
      <c r="T110" s="168"/>
      <c r="AT110" s="162" t="s">
        <v>221</v>
      </c>
      <c r="AU110" s="162" t="s">
        <v>82</v>
      </c>
      <c r="AV110" s="13" t="s">
        <v>82</v>
      </c>
      <c r="AW110" s="13" t="s">
        <v>33</v>
      </c>
      <c r="AX110" s="13" t="s">
        <v>80</v>
      </c>
      <c r="AY110" s="162" t="s">
        <v>144</v>
      </c>
    </row>
    <row r="111" spans="1:65" s="2" customFormat="1" ht="16.5" customHeight="1">
      <c r="A111" s="34"/>
      <c r="B111" s="140"/>
      <c r="C111" s="141" t="s">
        <v>179</v>
      </c>
      <c r="D111" s="141" t="s">
        <v>147</v>
      </c>
      <c r="E111" s="142" t="s">
        <v>2079</v>
      </c>
      <c r="F111" s="143" t="s">
        <v>2080</v>
      </c>
      <c r="G111" s="144" t="s">
        <v>409</v>
      </c>
      <c r="H111" s="145">
        <v>10</v>
      </c>
      <c r="I111" s="146"/>
      <c r="J111" s="147">
        <f>ROUND(I111*H111,2)</f>
        <v>0</v>
      </c>
      <c r="K111" s="148"/>
      <c r="L111" s="35"/>
      <c r="M111" s="149" t="s">
        <v>3</v>
      </c>
      <c r="N111" s="150" t="s">
        <v>43</v>
      </c>
      <c r="O111" s="55"/>
      <c r="P111" s="151">
        <f>O111*H111</f>
        <v>0</v>
      </c>
      <c r="Q111" s="151">
        <v>0.00224</v>
      </c>
      <c r="R111" s="151">
        <f>Q111*H111</f>
        <v>0.022399999999999996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313</v>
      </c>
      <c r="AT111" s="153" t="s">
        <v>147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313</v>
      </c>
      <c r="BM111" s="153" t="s">
        <v>2081</v>
      </c>
    </row>
    <row r="112" spans="2:51" s="16" customFormat="1" ht="12">
      <c r="B112" s="185"/>
      <c r="D112" s="161" t="s">
        <v>221</v>
      </c>
      <c r="E112" s="186" t="s">
        <v>3</v>
      </c>
      <c r="F112" s="187" t="s">
        <v>2057</v>
      </c>
      <c r="H112" s="186" t="s">
        <v>3</v>
      </c>
      <c r="I112" s="188"/>
      <c r="L112" s="185"/>
      <c r="M112" s="189"/>
      <c r="N112" s="190"/>
      <c r="O112" s="190"/>
      <c r="P112" s="190"/>
      <c r="Q112" s="190"/>
      <c r="R112" s="190"/>
      <c r="S112" s="190"/>
      <c r="T112" s="191"/>
      <c r="AT112" s="186" t="s">
        <v>221</v>
      </c>
      <c r="AU112" s="186" t="s">
        <v>82</v>
      </c>
      <c r="AV112" s="16" t="s">
        <v>80</v>
      </c>
      <c r="AW112" s="16" t="s">
        <v>33</v>
      </c>
      <c r="AX112" s="16" t="s">
        <v>72</v>
      </c>
      <c r="AY112" s="186" t="s">
        <v>144</v>
      </c>
    </row>
    <row r="113" spans="2:51" s="13" customFormat="1" ht="12">
      <c r="B113" s="160"/>
      <c r="D113" s="161" t="s">
        <v>221</v>
      </c>
      <c r="E113" s="162" t="s">
        <v>3</v>
      </c>
      <c r="F113" s="163" t="s">
        <v>183</v>
      </c>
      <c r="H113" s="164">
        <v>10</v>
      </c>
      <c r="I113" s="165"/>
      <c r="L113" s="160"/>
      <c r="M113" s="166"/>
      <c r="N113" s="167"/>
      <c r="O113" s="167"/>
      <c r="P113" s="167"/>
      <c r="Q113" s="167"/>
      <c r="R113" s="167"/>
      <c r="S113" s="167"/>
      <c r="T113" s="168"/>
      <c r="AT113" s="162" t="s">
        <v>221</v>
      </c>
      <c r="AU113" s="162" t="s">
        <v>82</v>
      </c>
      <c r="AV113" s="13" t="s">
        <v>82</v>
      </c>
      <c r="AW113" s="13" t="s">
        <v>33</v>
      </c>
      <c r="AX113" s="13" t="s">
        <v>80</v>
      </c>
      <c r="AY113" s="162" t="s">
        <v>144</v>
      </c>
    </row>
    <row r="114" spans="1:65" s="2" customFormat="1" ht="16.5" customHeight="1">
      <c r="A114" s="34"/>
      <c r="B114" s="140"/>
      <c r="C114" s="141" t="s">
        <v>183</v>
      </c>
      <c r="D114" s="141" t="s">
        <v>147</v>
      </c>
      <c r="E114" s="142" t="s">
        <v>2082</v>
      </c>
      <c r="F114" s="143" t="s">
        <v>2083</v>
      </c>
      <c r="G114" s="144" t="s">
        <v>337</v>
      </c>
      <c r="H114" s="145">
        <v>11</v>
      </c>
      <c r="I114" s="146"/>
      <c r="J114" s="147">
        <f>ROUND(I114*H114,2)</f>
        <v>0</v>
      </c>
      <c r="K114" s="148"/>
      <c r="L114" s="35"/>
      <c r="M114" s="149" t="s">
        <v>3</v>
      </c>
      <c r="N114" s="150" t="s">
        <v>43</v>
      </c>
      <c r="O114" s="55"/>
      <c r="P114" s="151">
        <f>O114*H114</f>
        <v>0</v>
      </c>
      <c r="Q114" s="151">
        <v>0</v>
      </c>
      <c r="R114" s="151">
        <f>Q114*H114</f>
        <v>0</v>
      </c>
      <c r="S114" s="151">
        <v>0</v>
      </c>
      <c r="T114" s="15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313</v>
      </c>
      <c r="AT114" s="153" t="s">
        <v>147</v>
      </c>
      <c r="AU114" s="153" t="s">
        <v>82</v>
      </c>
      <c r="AY114" s="19" t="s">
        <v>144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9" t="s">
        <v>80</v>
      </c>
      <c r="BK114" s="154">
        <f>ROUND(I114*H114,2)</f>
        <v>0</v>
      </c>
      <c r="BL114" s="19" t="s">
        <v>313</v>
      </c>
      <c r="BM114" s="153" t="s">
        <v>2084</v>
      </c>
    </row>
    <row r="115" spans="2:51" s="16" customFormat="1" ht="12">
      <c r="B115" s="185"/>
      <c r="D115" s="161" t="s">
        <v>221</v>
      </c>
      <c r="E115" s="186" t="s">
        <v>3</v>
      </c>
      <c r="F115" s="187" t="s">
        <v>2057</v>
      </c>
      <c r="H115" s="186" t="s">
        <v>3</v>
      </c>
      <c r="I115" s="188"/>
      <c r="L115" s="185"/>
      <c r="M115" s="189"/>
      <c r="N115" s="190"/>
      <c r="O115" s="190"/>
      <c r="P115" s="190"/>
      <c r="Q115" s="190"/>
      <c r="R115" s="190"/>
      <c r="S115" s="190"/>
      <c r="T115" s="191"/>
      <c r="AT115" s="186" t="s">
        <v>221</v>
      </c>
      <c r="AU115" s="186" t="s">
        <v>82</v>
      </c>
      <c r="AV115" s="16" t="s">
        <v>80</v>
      </c>
      <c r="AW115" s="16" t="s">
        <v>33</v>
      </c>
      <c r="AX115" s="16" t="s">
        <v>72</v>
      </c>
      <c r="AY115" s="186" t="s">
        <v>144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286</v>
      </c>
      <c r="H116" s="164">
        <v>11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80</v>
      </c>
      <c r="AY116" s="162" t="s">
        <v>144</v>
      </c>
    </row>
    <row r="117" spans="1:65" s="2" customFormat="1" ht="16.5" customHeight="1">
      <c r="A117" s="34"/>
      <c r="B117" s="140"/>
      <c r="C117" s="141" t="s">
        <v>286</v>
      </c>
      <c r="D117" s="141" t="s">
        <v>147</v>
      </c>
      <c r="E117" s="142" t="s">
        <v>2085</v>
      </c>
      <c r="F117" s="143" t="s">
        <v>2086</v>
      </c>
      <c r="G117" s="144" t="s">
        <v>337</v>
      </c>
      <c r="H117" s="145">
        <v>7</v>
      </c>
      <c r="I117" s="146"/>
      <c r="J117" s="147">
        <f>ROUND(I117*H117,2)</f>
        <v>0</v>
      </c>
      <c r="K117" s="148"/>
      <c r="L117" s="35"/>
      <c r="M117" s="149" t="s">
        <v>3</v>
      </c>
      <c r="N117" s="150" t="s">
        <v>43</v>
      </c>
      <c r="O117" s="55"/>
      <c r="P117" s="151">
        <f>O117*H117</f>
        <v>0</v>
      </c>
      <c r="Q117" s="151">
        <v>0</v>
      </c>
      <c r="R117" s="151">
        <f>Q117*H117</f>
        <v>0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313</v>
      </c>
      <c r="AT117" s="153" t="s">
        <v>147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313</v>
      </c>
      <c r="BM117" s="153" t="s">
        <v>2087</v>
      </c>
    </row>
    <row r="118" spans="2:51" s="16" customFormat="1" ht="12">
      <c r="B118" s="185"/>
      <c r="D118" s="161" t="s">
        <v>221</v>
      </c>
      <c r="E118" s="186" t="s">
        <v>3</v>
      </c>
      <c r="F118" s="187" t="s">
        <v>2057</v>
      </c>
      <c r="H118" s="186" t="s">
        <v>3</v>
      </c>
      <c r="I118" s="188"/>
      <c r="L118" s="185"/>
      <c r="M118" s="189"/>
      <c r="N118" s="190"/>
      <c r="O118" s="190"/>
      <c r="P118" s="190"/>
      <c r="Q118" s="190"/>
      <c r="R118" s="190"/>
      <c r="S118" s="190"/>
      <c r="T118" s="191"/>
      <c r="AT118" s="186" t="s">
        <v>221</v>
      </c>
      <c r="AU118" s="186" t="s">
        <v>82</v>
      </c>
      <c r="AV118" s="16" t="s">
        <v>80</v>
      </c>
      <c r="AW118" s="16" t="s">
        <v>33</v>
      </c>
      <c r="AX118" s="16" t="s">
        <v>72</v>
      </c>
      <c r="AY118" s="186" t="s">
        <v>144</v>
      </c>
    </row>
    <row r="119" spans="2:51" s="13" customFormat="1" ht="12">
      <c r="B119" s="160"/>
      <c r="D119" s="161" t="s">
        <v>221</v>
      </c>
      <c r="E119" s="162" t="s">
        <v>3</v>
      </c>
      <c r="F119" s="163" t="s">
        <v>171</v>
      </c>
      <c r="H119" s="164">
        <v>7</v>
      </c>
      <c r="I119" s="165"/>
      <c r="L119" s="160"/>
      <c r="M119" s="166"/>
      <c r="N119" s="167"/>
      <c r="O119" s="167"/>
      <c r="P119" s="167"/>
      <c r="Q119" s="167"/>
      <c r="R119" s="167"/>
      <c r="S119" s="167"/>
      <c r="T119" s="168"/>
      <c r="AT119" s="162" t="s">
        <v>221</v>
      </c>
      <c r="AU119" s="162" t="s">
        <v>82</v>
      </c>
      <c r="AV119" s="13" t="s">
        <v>82</v>
      </c>
      <c r="AW119" s="13" t="s">
        <v>33</v>
      </c>
      <c r="AX119" s="13" t="s">
        <v>80</v>
      </c>
      <c r="AY119" s="162" t="s">
        <v>144</v>
      </c>
    </row>
    <row r="120" spans="1:65" s="2" customFormat="1" ht="16.5" customHeight="1">
      <c r="A120" s="34"/>
      <c r="B120" s="140"/>
      <c r="C120" s="141" t="s">
        <v>292</v>
      </c>
      <c r="D120" s="141" t="s">
        <v>147</v>
      </c>
      <c r="E120" s="142" t="s">
        <v>2088</v>
      </c>
      <c r="F120" s="143" t="s">
        <v>2089</v>
      </c>
      <c r="G120" s="144" t="s">
        <v>337</v>
      </c>
      <c r="H120" s="145">
        <v>7</v>
      </c>
      <c r="I120" s="146"/>
      <c r="J120" s="147">
        <f>ROUND(I120*H120,2)</f>
        <v>0</v>
      </c>
      <c r="K120" s="148"/>
      <c r="L120" s="35"/>
      <c r="M120" s="149" t="s">
        <v>3</v>
      </c>
      <c r="N120" s="150" t="s">
        <v>43</v>
      </c>
      <c r="O120" s="55"/>
      <c r="P120" s="151">
        <f>O120*H120</f>
        <v>0</v>
      </c>
      <c r="Q120" s="151">
        <v>0</v>
      </c>
      <c r="R120" s="151">
        <f>Q120*H120</f>
        <v>0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313</v>
      </c>
      <c r="AT120" s="153" t="s">
        <v>147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313</v>
      </c>
      <c r="BM120" s="153" t="s">
        <v>2090</v>
      </c>
    </row>
    <row r="121" spans="2:51" s="16" customFormat="1" ht="12">
      <c r="B121" s="185"/>
      <c r="D121" s="161" t="s">
        <v>221</v>
      </c>
      <c r="E121" s="186" t="s">
        <v>3</v>
      </c>
      <c r="F121" s="187" t="s">
        <v>2057</v>
      </c>
      <c r="H121" s="186" t="s">
        <v>3</v>
      </c>
      <c r="I121" s="188"/>
      <c r="L121" s="185"/>
      <c r="M121" s="189"/>
      <c r="N121" s="190"/>
      <c r="O121" s="190"/>
      <c r="P121" s="190"/>
      <c r="Q121" s="190"/>
      <c r="R121" s="190"/>
      <c r="S121" s="190"/>
      <c r="T121" s="191"/>
      <c r="AT121" s="186" t="s">
        <v>221</v>
      </c>
      <c r="AU121" s="186" t="s">
        <v>82</v>
      </c>
      <c r="AV121" s="16" t="s">
        <v>80</v>
      </c>
      <c r="AW121" s="16" t="s">
        <v>33</v>
      </c>
      <c r="AX121" s="16" t="s">
        <v>72</v>
      </c>
      <c r="AY121" s="186" t="s">
        <v>144</v>
      </c>
    </row>
    <row r="122" spans="2:51" s="13" customFormat="1" ht="12">
      <c r="B122" s="160"/>
      <c r="D122" s="161" t="s">
        <v>221</v>
      </c>
      <c r="E122" s="162" t="s">
        <v>3</v>
      </c>
      <c r="F122" s="163" t="s">
        <v>171</v>
      </c>
      <c r="H122" s="164">
        <v>7</v>
      </c>
      <c r="I122" s="165"/>
      <c r="L122" s="160"/>
      <c r="M122" s="166"/>
      <c r="N122" s="167"/>
      <c r="O122" s="167"/>
      <c r="P122" s="167"/>
      <c r="Q122" s="167"/>
      <c r="R122" s="167"/>
      <c r="S122" s="167"/>
      <c r="T122" s="168"/>
      <c r="AT122" s="162" t="s">
        <v>221</v>
      </c>
      <c r="AU122" s="162" t="s">
        <v>82</v>
      </c>
      <c r="AV122" s="13" t="s">
        <v>82</v>
      </c>
      <c r="AW122" s="13" t="s">
        <v>33</v>
      </c>
      <c r="AX122" s="13" t="s">
        <v>80</v>
      </c>
      <c r="AY122" s="162" t="s">
        <v>144</v>
      </c>
    </row>
    <row r="123" spans="1:65" s="2" customFormat="1" ht="21.75" customHeight="1">
      <c r="A123" s="34"/>
      <c r="B123" s="140"/>
      <c r="C123" s="141" t="s">
        <v>297</v>
      </c>
      <c r="D123" s="141" t="s">
        <v>147</v>
      </c>
      <c r="E123" s="142" t="s">
        <v>2091</v>
      </c>
      <c r="F123" s="143" t="s">
        <v>2092</v>
      </c>
      <c r="G123" s="144" t="s">
        <v>337</v>
      </c>
      <c r="H123" s="145">
        <v>2</v>
      </c>
      <c r="I123" s="146"/>
      <c r="J123" s="147">
        <f>ROUND(I123*H123,2)</f>
        <v>0</v>
      </c>
      <c r="K123" s="148"/>
      <c r="L123" s="35"/>
      <c r="M123" s="149" t="s">
        <v>3</v>
      </c>
      <c r="N123" s="150" t="s">
        <v>43</v>
      </c>
      <c r="O123" s="55"/>
      <c r="P123" s="151">
        <f>O123*H123</f>
        <v>0</v>
      </c>
      <c r="Q123" s="151">
        <v>0.00077</v>
      </c>
      <c r="R123" s="151">
        <f>Q123*H123</f>
        <v>0.00154</v>
      </c>
      <c r="S123" s="151">
        <v>0</v>
      </c>
      <c r="T123" s="15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313</v>
      </c>
      <c r="AT123" s="153" t="s">
        <v>147</v>
      </c>
      <c r="AU123" s="153" t="s">
        <v>82</v>
      </c>
      <c r="AY123" s="19" t="s">
        <v>144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9" t="s">
        <v>80</v>
      </c>
      <c r="BK123" s="154">
        <f>ROUND(I123*H123,2)</f>
        <v>0</v>
      </c>
      <c r="BL123" s="19" t="s">
        <v>313</v>
      </c>
      <c r="BM123" s="153" t="s">
        <v>2093</v>
      </c>
    </row>
    <row r="124" spans="2:51" s="16" customFormat="1" ht="12">
      <c r="B124" s="185"/>
      <c r="D124" s="161" t="s">
        <v>221</v>
      </c>
      <c r="E124" s="186" t="s">
        <v>3</v>
      </c>
      <c r="F124" s="187" t="s">
        <v>2057</v>
      </c>
      <c r="H124" s="186" t="s">
        <v>3</v>
      </c>
      <c r="I124" s="188"/>
      <c r="L124" s="185"/>
      <c r="M124" s="189"/>
      <c r="N124" s="190"/>
      <c r="O124" s="190"/>
      <c r="P124" s="190"/>
      <c r="Q124" s="190"/>
      <c r="R124" s="190"/>
      <c r="S124" s="190"/>
      <c r="T124" s="191"/>
      <c r="AT124" s="186" t="s">
        <v>221</v>
      </c>
      <c r="AU124" s="186" t="s">
        <v>82</v>
      </c>
      <c r="AV124" s="16" t="s">
        <v>80</v>
      </c>
      <c r="AW124" s="16" t="s">
        <v>33</v>
      </c>
      <c r="AX124" s="16" t="s">
        <v>72</v>
      </c>
      <c r="AY124" s="186" t="s">
        <v>144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82</v>
      </c>
      <c r="H125" s="164">
        <v>2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16.5" customHeight="1">
      <c r="A126" s="34"/>
      <c r="B126" s="140"/>
      <c r="C126" s="141" t="s">
        <v>305</v>
      </c>
      <c r="D126" s="141" t="s">
        <v>147</v>
      </c>
      <c r="E126" s="142" t="s">
        <v>2094</v>
      </c>
      <c r="F126" s="143" t="s">
        <v>2095</v>
      </c>
      <c r="G126" s="144" t="s">
        <v>337</v>
      </c>
      <c r="H126" s="145">
        <v>3</v>
      </c>
      <c r="I126" s="146"/>
      <c r="J126" s="147">
        <f>ROUND(I126*H126,2)</f>
        <v>0</v>
      </c>
      <c r="K126" s="148"/>
      <c r="L126" s="35"/>
      <c r="M126" s="149" t="s">
        <v>3</v>
      </c>
      <c r="N126" s="150" t="s">
        <v>43</v>
      </c>
      <c r="O126" s="55"/>
      <c r="P126" s="151">
        <f>O126*H126</f>
        <v>0</v>
      </c>
      <c r="Q126" s="151">
        <v>0.00018</v>
      </c>
      <c r="R126" s="151">
        <f>Q126*H126</f>
        <v>0.00054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313</v>
      </c>
      <c r="AT126" s="153" t="s">
        <v>147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313</v>
      </c>
      <c r="BM126" s="153" t="s">
        <v>2096</v>
      </c>
    </row>
    <row r="127" spans="2:51" s="16" customFormat="1" ht="12">
      <c r="B127" s="185"/>
      <c r="D127" s="161" t="s">
        <v>221</v>
      </c>
      <c r="E127" s="186" t="s">
        <v>3</v>
      </c>
      <c r="F127" s="187" t="s">
        <v>2057</v>
      </c>
      <c r="H127" s="186" t="s">
        <v>3</v>
      </c>
      <c r="I127" s="188"/>
      <c r="L127" s="185"/>
      <c r="M127" s="189"/>
      <c r="N127" s="190"/>
      <c r="O127" s="190"/>
      <c r="P127" s="190"/>
      <c r="Q127" s="190"/>
      <c r="R127" s="190"/>
      <c r="S127" s="190"/>
      <c r="T127" s="191"/>
      <c r="AT127" s="186" t="s">
        <v>221</v>
      </c>
      <c r="AU127" s="186" t="s">
        <v>82</v>
      </c>
      <c r="AV127" s="16" t="s">
        <v>80</v>
      </c>
      <c r="AW127" s="16" t="s">
        <v>33</v>
      </c>
      <c r="AX127" s="16" t="s">
        <v>72</v>
      </c>
      <c r="AY127" s="186" t="s">
        <v>144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2097</v>
      </c>
      <c r="H128" s="164">
        <v>3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21.75" customHeight="1">
      <c r="A129" s="34"/>
      <c r="B129" s="140"/>
      <c r="C129" s="192" t="s">
        <v>9</v>
      </c>
      <c r="D129" s="192" t="s">
        <v>280</v>
      </c>
      <c r="E129" s="193" t="s">
        <v>2098</v>
      </c>
      <c r="F129" s="194" t="s">
        <v>2099</v>
      </c>
      <c r="G129" s="195" t="s">
        <v>337</v>
      </c>
      <c r="H129" s="196">
        <v>2</v>
      </c>
      <c r="I129" s="197"/>
      <c r="J129" s="198">
        <f>ROUND(I129*H129,2)</f>
        <v>0</v>
      </c>
      <c r="K129" s="199"/>
      <c r="L129" s="200"/>
      <c r="M129" s="201" t="s">
        <v>3</v>
      </c>
      <c r="N129" s="202" t="s">
        <v>43</v>
      </c>
      <c r="O129" s="55"/>
      <c r="P129" s="151">
        <f>O129*H129</f>
        <v>0</v>
      </c>
      <c r="Q129" s="151">
        <v>0.00038</v>
      </c>
      <c r="R129" s="151">
        <f>Q129*H129</f>
        <v>0.00076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412</v>
      </c>
      <c r="AT129" s="153" t="s">
        <v>280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313</v>
      </c>
      <c r="BM129" s="153" t="s">
        <v>2100</v>
      </c>
    </row>
    <row r="130" spans="2:51" s="16" customFormat="1" ht="12">
      <c r="B130" s="185"/>
      <c r="D130" s="161" t="s">
        <v>221</v>
      </c>
      <c r="E130" s="186" t="s">
        <v>3</v>
      </c>
      <c r="F130" s="187" t="s">
        <v>2057</v>
      </c>
      <c r="H130" s="186" t="s">
        <v>3</v>
      </c>
      <c r="I130" s="188"/>
      <c r="L130" s="185"/>
      <c r="M130" s="189"/>
      <c r="N130" s="190"/>
      <c r="O130" s="190"/>
      <c r="P130" s="190"/>
      <c r="Q130" s="190"/>
      <c r="R130" s="190"/>
      <c r="S130" s="190"/>
      <c r="T130" s="191"/>
      <c r="AT130" s="186" t="s">
        <v>221</v>
      </c>
      <c r="AU130" s="186" t="s">
        <v>82</v>
      </c>
      <c r="AV130" s="16" t="s">
        <v>80</v>
      </c>
      <c r="AW130" s="16" t="s">
        <v>33</v>
      </c>
      <c r="AX130" s="16" t="s">
        <v>72</v>
      </c>
      <c r="AY130" s="186" t="s">
        <v>144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82</v>
      </c>
      <c r="H131" s="164">
        <v>2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21.75" customHeight="1">
      <c r="A132" s="34"/>
      <c r="B132" s="140"/>
      <c r="C132" s="192" t="s">
        <v>313</v>
      </c>
      <c r="D132" s="192" t="s">
        <v>280</v>
      </c>
      <c r="E132" s="193" t="s">
        <v>2101</v>
      </c>
      <c r="F132" s="194" t="s">
        <v>2102</v>
      </c>
      <c r="G132" s="195" t="s">
        <v>337</v>
      </c>
      <c r="H132" s="196">
        <v>1</v>
      </c>
      <c r="I132" s="197"/>
      <c r="J132" s="198">
        <f>ROUND(I132*H132,2)</f>
        <v>0</v>
      </c>
      <c r="K132" s="199"/>
      <c r="L132" s="200"/>
      <c r="M132" s="201" t="s">
        <v>3</v>
      </c>
      <c r="N132" s="202" t="s">
        <v>43</v>
      </c>
      <c r="O132" s="55"/>
      <c r="P132" s="151">
        <f>O132*H132</f>
        <v>0</v>
      </c>
      <c r="Q132" s="151">
        <v>8E-05</v>
      </c>
      <c r="R132" s="151">
        <f>Q132*H132</f>
        <v>8E-05</v>
      </c>
      <c r="S132" s="151">
        <v>0</v>
      </c>
      <c r="T132" s="15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412</v>
      </c>
      <c r="AT132" s="153" t="s">
        <v>280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313</v>
      </c>
      <c r="BM132" s="153" t="s">
        <v>2103</v>
      </c>
    </row>
    <row r="133" spans="2:51" s="16" customFormat="1" ht="12">
      <c r="B133" s="185"/>
      <c r="D133" s="161" t="s">
        <v>221</v>
      </c>
      <c r="E133" s="186" t="s">
        <v>3</v>
      </c>
      <c r="F133" s="187" t="s">
        <v>2057</v>
      </c>
      <c r="H133" s="186" t="s">
        <v>3</v>
      </c>
      <c r="I133" s="188"/>
      <c r="L133" s="185"/>
      <c r="M133" s="189"/>
      <c r="N133" s="190"/>
      <c r="O133" s="190"/>
      <c r="P133" s="190"/>
      <c r="Q133" s="190"/>
      <c r="R133" s="190"/>
      <c r="S133" s="190"/>
      <c r="T133" s="191"/>
      <c r="AT133" s="186" t="s">
        <v>221</v>
      </c>
      <c r="AU133" s="186" t="s">
        <v>82</v>
      </c>
      <c r="AV133" s="16" t="s">
        <v>80</v>
      </c>
      <c r="AW133" s="16" t="s">
        <v>33</v>
      </c>
      <c r="AX133" s="16" t="s">
        <v>72</v>
      </c>
      <c r="AY133" s="186" t="s">
        <v>144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80</v>
      </c>
      <c r="H134" s="164">
        <v>1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80</v>
      </c>
      <c r="AY134" s="162" t="s">
        <v>144</v>
      </c>
    </row>
    <row r="135" spans="1:65" s="2" customFormat="1" ht="16.5" customHeight="1">
      <c r="A135" s="34"/>
      <c r="B135" s="140"/>
      <c r="C135" s="141" t="s">
        <v>321</v>
      </c>
      <c r="D135" s="141" t="s">
        <v>147</v>
      </c>
      <c r="E135" s="142" t="s">
        <v>2104</v>
      </c>
      <c r="F135" s="143" t="s">
        <v>2105</v>
      </c>
      <c r="G135" s="144" t="s">
        <v>337</v>
      </c>
      <c r="H135" s="145">
        <v>4</v>
      </c>
      <c r="I135" s="146"/>
      <c r="J135" s="147">
        <f>ROUND(I135*H135,2)</f>
        <v>0</v>
      </c>
      <c r="K135" s="148"/>
      <c r="L135" s="35"/>
      <c r="M135" s="149" t="s">
        <v>3</v>
      </c>
      <c r="N135" s="150" t="s">
        <v>43</v>
      </c>
      <c r="O135" s="55"/>
      <c r="P135" s="151">
        <f>O135*H135</f>
        <v>0</v>
      </c>
      <c r="Q135" s="151">
        <v>0.02652</v>
      </c>
      <c r="R135" s="151">
        <f>Q135*H135</f>
        <v>0.10608</v>
      </c>
      <c r="S135" s="151">
        <v>0</v>
      </c>
      <c r="T135" s="15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3" t="s">
        <v>313</v>
      </c>
      <c r="AT135" s="153" t="s">
        <v>147</v>
      </c>
      <c r="AU135" s="153" t="s">
        <v>82</v>
      </c>
      <c r="AY135" s="19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9" t="s">
        <v>80</v>
      </c>
      <c r="BK135" s="154">
        <f>ROUND(I135*H135,2)</f>
        <v>0</v>
      </c>
      <c r="BL135" s="19" t="s">
        <v>313</v>
      </c>
      <c r="BM135" s="153" t="s">
        <v>2106</v>
      </c>
    </row>
    <row r="136" spans="2:51" s="16" customFormat="1" ht="12">
      <c r="B136" s="185"/>
      <c r="D136" s="161" t="s">
        <v>221</v>
      </c>
      <c r="E136" s="186" t="s">
        <v>3</v>
      </c>
      <c r="F136" s="187" t="s">
        <v>2057</v>
      </c>
      <c r="H136" s="186" t="s">
        <v>3</v>
      </c>
      <c r="I136" s="188"/>
      <c r="L136" s="185"/>
      <c r="M136" s="189"/>
      <c r="N136" s="190"/>
      <c r="O136" s="190"/>
      <c r="P136" s="190"/>
      <c r="Q136" s="190"/>
      <c r="R136" s="190"/>
      <c r="S136" s="190"/>
      <c r="T136" s="191"/>
      <c r="AT136" s="186" t="s">
        <v>221</v>
      </c>
      <c r="AU136" s="186" t="s">
        <v>82</v>
      </c>
      <c r="AV136" s="16" t="s">
        <v>80</v>
      </c>
      <c r="AW136" s="16" t="s">
        <v>33</v>
      </c>
      <c r="AX136" s="16" t="s">
        <v>72</v>
      </c>
      <c r="AY136" s="186" t="s">
        <v>144</v>
      </c>
    </row>
    <row r="137" spans="2:51" s="13" customFormat="1" ht="12">
      <c r="B137" s="160"/>
      <c r="D137" s="161" t="s">
        <v>221</v>
      </c>
      <c r="E137" s="162" t="s">
        <v>3</v>
      </c>
      <c r="F137" s="163" t="s">
        <v>160</v>
      </c>
      <c r="H137" s="164">
        <v>4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221</v>
      </c>
      <c r="AU137" s="162" t="s">
        <v>82</v>
      </c>
      <c r="AV137" s="13" t="s">
        <v>82</v>
      </c>
      <c r="AW137" s="13" t="s">
        <v>33</v>
      </c>
      <c r="AX137" s="13" t="s">
        <v>80</v>
      </c>
      <c r="AY137" s="162" t="s">
        <v>144</v>
      </c>
    </row>
    <row r="138" spans="1:65" s="2" customFormat="1" ht="21.75" customHeight="1">
      <c r="A138" s="34"/>
      <c r="B138" s="140"/>
      <c r="C138" s="141" t="s">
        <v>334</v>
      </c>
      <c r="D138" s="141" t="s">
        <v>147</v>
      </c>
      <c r="E138" s="142" t="s">
        <v>2107</v>
      </c>
      <c r="F138" s="143" t="s">
        <v>2108</v>
      </c>
      <c r="G138" s="144" t="s">
        <v>337</v>
      </c>
      <c r="H138" s="145">
        <v>1</v>
      </c>
      <c r="I138" s="146"/>
      <c r="J138" s="147">
        <f>ROUND(I138*H138,2)</f>
        <v>0</v>
      </c>
      <c r="K138" s="148"/>
      <c r="L138" s="35"/>
      <c r="M138" s="149" t="s">
        <v>3</v>
      </c>
      <c r="N138" s="150" t="s">
        <v>43</v>
      </c>
      <c r="O138" s="55"/>
      <c r="P138" s="151">
        <f>O138*H138</f>
        <v>0</v>
      </c>
      <c r="Q138" s="151">
        <v>0.03886</v>
      </c>
      <c r="R138" s="151">
        <f>Q138*H138</f>
        <v>0.03886</v>
      </c>
      <c r="S138" s="151">
        <v>0</v>
      </c>
      <c r="T138" s="15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3" t="s">
        <v>160</v>
      </c>
      <c r="AT138" s="153" t="s">
        <v>147</v>
      </c>
      <c r="AU138" s="153" t="s">
        <v>82</v>
      </c>
      <c r="AY138" s="19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9" t="s">
        <v>80</v>
      </c>
      <c r="BK138" s="154">
        <f>ROUND(I138*H138,2)</f>
        <v>0</v>
      </c>
      <c r="BL138" s="19" t="s">
        <v>160</v>
      </c>
      <c r="BM138" s="153" t="s">
        <v>2109</v>
      </c>
    </row>
    <row r="139" spans="2:51" s="16" customFormat="1" ht="12">
      <c r="B139" s="185"/>
      <c r="D139" s="161" t="s">
        <v>221</v>
      </c>
      <c r="E139" s="186" t="s">
        <v>3</v>
      </c>
      <c r="F139" s="187" t="s">
        <v>2057</v>
      </c>
      <c r="H139" s="186" t="s">
        <v>3</v>
      </c>
      <c r="I139" s="188"/>
      <c r="L139" s="185"/>
      <c r="M139" s="189"/>
      <c r="N139" s="190"/>
      <c r="O139" s="190"/>
      <c r="P139" s="190"/>
      <c r="Q139" s="190"/>
      <c r="R139" s="190"/>
      <c r="S139" s="190"/>
      <c r="T139" s="191"/>
      <c r="AT139" s="186" t="s">
        <v>221</v>
      </c>
      <c r="AU139" s="186" t="s">
        <v>82</v>
      </c>
      <c r="AV139" s="16" t="s">
        <v>80</v>
      </c>
      <c r="AW139" s="16" t="s">
        <v>33</v>
      </c>
      <c r="AX139" s="16" t="s">
        <v>72</v>
      </c>
      <c r="AY139" s="186" t="s">
        <v>144</v>
      </c>
    </row>
    <row r="140" spans="2:51" s="13" customFormat="1" ht="12">
      <c r="B140" s="160"/>
      <c r="D140" s="161" t="s">
        <v>221</v>
      </c>
      <c r="E140" s="162" t="s">
        <v>3</v>
      </c>
      <c r="F140" s="163" t="s">
        <v>80</v>
      </c>
      <c r="H140" s="164">
        <v>1</v>
      </c>
      <c r="I140" s="165"/>
      <c r="L140" s="160"/>
      <c r="M140" s="166"/>
      <c r="N140" s="167"/>
      <c r="O140" s="167"/>
      <c r="P140" s="167"/>
      <c r="Q140" s="167"/>
      <c r="R140" s="167"/>
      <c r="S140" s="167"/>
      <c r="T140" s="168"/>
      <c r="AT140" s="162" t="s">
        <v>221</v>
      </c>
      <c r="AU140" s="162" t="s">
        <v>82</v>
      </c>
      <c r="AV140" s="13" t="s">
        <v>82</v>
      </c>
      <c r="AW140" s="13" t="s">
        <v>33</v>
      </c>
      <c r="AX140" s="13" t="s">
        <v>80</v>
      </c>
      <c r="AY140" s="162" t="s">
        <v>144</v>
      </c>
    </row>
    <row r="141" spans="1:65" s="2" customFormat="1" ht="16.5" customHeight="1">
      <c r="A141" s="34"/>
      <c r="B141" s="140"/>
      <c r="C141" s="141" t="s">
        <v>342</v>
      </c>
      <c r="D141" s="141" t="s">
        <v>147</v>
      </c>
      <c r="E141" s="142" t="s">
        <v>2110</v>
      </c>
      <c r="F141" s="143" t="s">
        <v>2111</v>
      </c>
      <c r="G141" s="144" t="s">
        <v>337</v>
      </c>
      <c r="H141" s="145">
        <v>3</v>
      </c>
      <c r="I141" s="146"/>
      <c r="J141" s="147">
        <f>ROUND(I141*H141,2)</f>
        <v>0</v>
      </c>
      <c r="K141" s="148"/>
      <c r="L141" s="35"/>
      <c r="M141" s="149" t="s">
        <v>3</v>
      </c>
      <c r="N141" s="150" t="s">
        <v>43</v>
      </c>
      <c r="O141" s="55"/>
      <c r="P141" s="151">
        <f>O141*H141</f>
        <v>0</v>
      </c>
      <c r="Q141" s="151">
        <v>0.00029</v>
      </c>
      <c r="R141" s="151">
        <f>Q141*H141</f>
        <v>0.00087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313</v>
      </c>
      <c r="AT141" s="153" t="s">
        <v>147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313</v>
      </c>
      <c r="BM141" s="153" t="s">
        <v>2112</v>
      </c>
    </row>
    <row r="142" spans="2:51" s="16" customFormat="1" ht="12">
      <c r="B142" s="185"/>
      <c r="D142" s="161" t="s">
        <v>221</v>
      </c>
      <c r="E142" s="186" t="s">
        <v>3</v>
      </c>
      <c r="F142" s="187" t="s">
        <v>2057</v>
      </c>
      <c r="H142" s="186" t="s">
        <v>3</v>
      </c>
      <c r="I142" s="188"/>
      <c r="L142" s="185"/>
      <c r="M142" s="189"/>
      <c r="N142" s="190"/>
      <c r="O142" s="190"/>
      <c r="P142" s="190"/>
      <c r="Q142" s="190"/>
      <c r="R142" s="190"/>
      <c r="S142" s="190"/>
      <c r="T142" s="191"/>
      <c r="AT142" s="186" t="s">
        <v>221</v>
      </c>
      <c r="AU142" s="186" t="s">
        <v>82</v>
      </c>
      <c r="AV142" s="16" t="s">
        <v>80</v>
      </c>
      <c r="AW142" s="16" t="s">
        <v>33</v>
      </c>
      <c r="AX142" s="16" t="s">
        <v>72</v>
      </c>
      <c r="AY142" s="186" t="s">
        <v>144</v>
      </c>
    </row>
    <row r="143" spans="2:51" s="13" customFormat="1" ht="12">
      <c r="B143" s="160"/>
      <c r="D143" s="161" t="s">
        <v>221</v>
      </c>
      <c r="E143" s="162" t="s">
        <v>3</v>
      </c>
      <c r="F143" s="163" t="s">
        <v>156</v>
      </c>
      <c r="H143" s="164">
        <v>3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221</v>
      </c>
      <c r="AU143" s="162" t="s">
        <v>82</v>
      </c>
      <c r="AV143" s="13" t="s">
        <v>82</v>
      </c>
      <c r="AW143" s="13" t="s">
        <v>33</v>
      </c>
      <c r="AX143" s="13" t="s">
        <v>80</v>
      </c>
      <c r="AY143" s="162" t="s">
        <v>144</v>
      </c>
    </row>
    <row r="144" spans="1:65" s="2" customFormat="1" ht="16.5" customHeight="1">
      <c r="A144" s="34"/>
      <c r="B144" s="140"/>
      <c r="C144" s="141" t="s">
        <v>349</v>
      </c>
      <c r="D144" s="141" t="s">
        <v>147</v>
      </c>
      <c r="E144" s="142" t="s">
        <v>2113</v>
      </c>
      <c r="F144" s="143" t="s">
        <v>2114</v>
      </c>
      <c r="G144" s="144" t="s">
        <v>409</v>
      </c>
      <c r="H144" s="145">
        <v>117</v>
      </c>
      <c r="I144" s="146"/>
      <c r="J144" s="147">
        <f>ROUND(I144*H144,2)</f>
        <v>0</v>
      </c>
      <c r="K144" s="148"/>
      <c r="L144" s="35"/>
      <c r="M144" s="149" t="s">
        <v>3</v>
      </c>
      <c r="N144" s="150" t="s">
        <v>43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3" t="s">
        <v>313</v>
      </c>
      <c r="AT144" s="153" t="s">
        <v>147</v>
      </c>
      <c r="AU144" s="153" t="s">
        <v>82</v>
      </c>
      <c r="AY144" s="19" t="s">
        <v>144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9" t="s">
        <v>80</v>
      </c>
      <c r="BK144" s="154">
        <f>ROUND(I144*H144,2)</f>
        <v>0</v>
      </c>
      <c r="BL144" s="19" t="s">
        <v>313</v>
      </c>
      <c r="BM144" s="153" t="s">
        <v>2115</v>
      </c>
    </row>
    <row r="145" spans="2:51" s="16" customFormat="1" ht="12">
      <c r="B145" s="185"/>
      <c r="D145" s="161" t="s">
        <v>221</v>
      </c>
      <c r="E145" s="186" t="s">
        <v>3</v>
      </c>
      <c r="F145" s="187" t="s">
        <v>2057</v>
      </c>
      <c r="H145" s="186" t="s">
        <v>3</v>
      </c>
      <c r="I145" s="188"/>
      <c r="L145" s="185"/>
      <c r="M145" s="189"/>
      <c r="N145" s="190"/>
      <c r="O145" s="190"/>
      <c r="P145" s="190"/>
      <c r="Q145" s="190"/>
      <c r="R145" s="190"/>
      <c r="S145" s="190"/>
      <c r="T145" s="191"/>
      <c r="AT145" s="186" t="s">
        <v>221</v>
      </c>
      <c r="AU145" s="186" t="s">
        <v>82</v>
      </c>
      <c r="AV145" s="16" t="s">
        <v>80</v>
      </c>
      <c r="AW145" s="16" t="s">
        <v>33</v>
      </c>
      <c r="AX145" s="16" t="s">
        <v>72</v>
      </c>
      <c r="AY145" s="186" t="s">
        <v>144</v>
      </c>
    </row>
    <row r="146" spans="2:51" s="13" customFormat="1" ht="12">
      <c r="B146" s="160"/>
      <c r="D146" s="161" t="s">
        <v>221</v>
      </c>
      <c r="E146" s="162" t="s">
        <v>3</v>
      </c>
      <c r="F146" s="163" t="s">
        <v>2116</v>
      </c>
      <c r="H146" s="164">
        <v>117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221</v>
      </c>
      <c r="AU146" s="162" t="s">
        <v>82</v>
      </c>
      <c r="AV146" s="13" t="s">
        <v>82</v>
      </c>
      <c r="AW146" s="13" t="s">
        <v>33</v>
      </c>
      <c r="AX146" s="13" t="s">
        <v>80</v>
      </c>
      <c r="AY146" s="162" t="s">
        <v>144</v>
      </c>
    </row>
    <row r="147" spans="1:65" s="2" customFormat="1" ht="16.5" customHeight="1">
      <c r="A147" s="34"/>
      <c r="B147" s="140"/>
      <c r="C147" s="141" t="s">
        <v>8</v>
      </c>
      <c r="D147" s="141" t="s">
        <v>147</v>
      </c>
      <c r="E147" s="142" t="s">
        <v>2117</v>
      </c>
      <c r="F147" s="143" t="s">
        <v>2118</v>
      </c>
      <c r="G147" s="144" t="s">
        <v>409</v>
      </c>
      <c r="H147" s="145">
        <v>48</v>
      </c>
      <c r="I147" s="146"/>
      <c r="J147" s="147">
        <f>ROUND(I147*H147,2)</f>
        <v>0</v>
      </c>
      <c r="K147" s="148"/>
      <c r="L147" s="35"/>
      <c r="M147" s="149" t="s">
        <v>3</v>
      </c>
      <c r="N147" s="150" t="s">
        <v>43</v>
      </c>
      <c r="O147" s="55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3" t="s">
        <v>313</v>
      </c>
      <c r="AT147" s="153" t="s">
        <v>147</v>
      </c>
      <c r="AU147" s="153" t="s">
        <v>82</v>
      </c>
      <c r="AY147" s="19" t="s">
        <v>144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9" t="s">
        <v>80</v>
      </c>
      <c r="BK147" s="154">
        <f>ROUND(I147*H147,2)</f>
        <v>0</v>
      </c>
      <c r="BL147" s="19" t="s">
        <v>313</v>
      </c>
      <c r="BM147" s="153" t="s">
        <v>2119</v>
      </c>
    </row>
    <row r="148" spans="2:51" s="16" customFormat="1" ht="12">
      <c r="B148" s="185"/>
      <c r="D148" s="161" t="s">
        <v>221</v>
      </c>
      <c r="E148" s="186" t="s">
        <v>3</v>
      </c>
      <c r="F148" s="187" t="s">
        <v>2057</v>
      </c>
      <c r="H148" s="186" t="s">
        <v>3</v>
      </c>
      <c r="I148" s="188"/>
      <c r="L148" s="185"/>
      <c r="M148" s="189"/>
      <c r="N148" s="190"/>
      <c r="O148" s="190"/>
      <c r="P148" s="190"/>
      <c r="Q148" s="190"/>
      <c r="R148" s="190"/>
      <c r="S148" s="190"/>
      <c r="T148" s="191"/>
      <c r="AT148" s="186" t="s">
        <v>221</v>
      </c>
      <c r="AU148" s="186" t="s">
        <v>82</v>
      </c>
      <c r="AV148" s="16" t="s">
        <v>80</v>
      </c>
      <c r="AW148" s="16" t="s">
        <v>33</v>
      </c>
      <c r="AX148" s="16" t="s">
        <v>72</v>
      </c>
      <c r="AY148" s="186" t="s">
        <v>144</v>
      </c>
    </row>
    <row r="149" spans="2:51" s="13" customFormat="1" ht="12">
      <c r="B149" s="160"/>
      <c r="D149" s="161" t="s">
        <v>221</v>
      </c>
      <c r="E149" s="162" t="s">
        <v>3</v>
      </c>
      <c r="F149" s="163" t="s">
        <v>2120</v>
      </c>
      <c r="H149" s="164">
        <v>48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221</v>
      </c>
      <c r="AU149" s="162" t="s">
        <v>82</v>
      </c>
      <c r="AV149" s="13" t="s">
        <v>82</v>
      </c>
      <c r="AW149" s="13" t="s">
        <v>33</v>
      </c>
      <c r="AX149" s="13" t="s">
        <v>80</v>
      </c>
      <c r="AY149" s="162" t="s">
        <v>144</v>
      </c>
    </row>
    <row r="150" spans="1:65" s="2" customFormat="1" ht="21.75" customHeight="1">
      <c r="A150" s="34"/>
      <c r="B150" s="140"/>
      <c r="C150" s="141" t="s">
        <v>362</v>
      </c>
      <c r="D150" s="141" t="s">
        <v>147</v>
      </c>
      <c r="E150" s="142" t="s">
        <v>2121</v>
      </c>
      <c r="F150" s="143" t="s">
        <v>2122</v>
      </c>
      <c r="G150" s="144" t="s">
        <v>409</v>
      </c>
      <c r="H150" s="145">
        <v>9</v>
      </c>
      <c r="I150" s="146"/>
      <c r="J150" s="147">
        <f>ROUND(I150*H150,2)</f>
        <v>0</v>
      </c>
      <c r="K150" s="148"/>
      <c r="L150" s="35"/>
      <c r="M150" s="149" t="s">
        <v>3</v>
      </c>
      <c r="N150" s="150" t="s">
        <v>43</v>
      </c>
      <c r="O150" s="55"/>
      <c r="P150" s="151">
        <f>O150*H150</f>
        <v>0</v>
      </c>
      <c r="Q150" s="151">
        <v>7E-05</v>
      </c>
      <c r="R150" s="151">
        <f>Q150*H150</f>
        <v>0.0006299999999999999</v>
      </c>
      <c r="S150" s="151">
        <v>0</v>
      </c>
      <c r="T150" s="15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3" t="s">
        <v>313</v>
      </c>
      <c r="AT150" s="153" t="s">
        <v>147</v>
      </c>
      <c r="AU150" s="153" t="s">
        <v>82</v>
      </c>
      <c r="AY150" s="19" t="s">
        <v>144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9" t="s">
        <v>80</v>
      </c>
      <c r="BK150" s="154">
        <f>ROUND(I150*H150,2)</f>
        <v>0</v>
      </c>
      <c r="BL150" s="19" t="s">
        <v>313</v>
      </c>
      <c r="BM150" s="153" t="s">
        <v>2123</v>
      </c>
    </row>
    <row r="151" spans="2:51" s="16" customFormat="1" ht="12">
      <c r="B151" s="185"/>
      <c r="D151" s="161" t="s">
        <v>221</v>
      </c>
      <c r="E151" s="186" t="s">
        <v>3</v>
      </c>
      <c r="F151" s="187" t="s">
        <v>2057</v>
      </c>
      <c r="H151" s="186" t="s">
        <v>3</v>
      </c>
      <c r="I151" s="188"/>
      <c r="L151" s="185"/>
      <c r="M151" s="189"/>
      <c r="N151" s="190"/>
      <c r="O151" s="190"/>
      <c r="P151" s="190"/>
      <c r="Q151" s="190"/>
      <c r="R151" s="190"/>
      <c r="S151" s="190"/>
      <c r="T151" s="191"/>
      <c r="AT151" s="186" t="s">
        <v>221</v>
      </c>
      <c r="AU151" s="186" t="s">
        <v>82</v>
      </c>
      <c r="AV151" s="16" t="s">
        <v>80</v>
      </c>
      <c r="AW151" s="16" t="s">
        <v>33</v>
      </c>
      <c r="AX151" s="16" t="s">
        <v>72</v>
      </c>
      <c r="AY151" s="186" t="s">
        <v>144</v>
      </c>
    </row>
    <row r="152" spans="2:51" s="13" customFormat="1" ht="12">
      <c r="B152" s="160"/>
      <c r="D152" s="161" t="s">
        <v>221</v>
      </c>
      <c r="E152" s="162" t="s">
        <v>3</v>
      </c>
      <c r="F152" s="163" t="s">
        <v>179</v>
      </c>
      <c r="H152" s="164">
        <v>9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221</v>
      </c>
      <c r="AU152" s="162" t="s">
        <v>82</v>
      </c>
      <c r="AV152" s="13" t="s">
        <v>82</v>
      </c>
      <c r="AW152" s="13" t="s">
        <v>33</v>
      </c>
      <c r="AX152" s="13" t="s">
        <v>80</v>
      </c>
      <c r="AY152" s="162" t="s">
        <v>144</v>
      </c>
    </row>
    <row r="153" spans="1:65" s="2" customFormat="1" ht="21.75" customHeight="1">
      <c r="A153" s="34"/>
      <c r="B153" s="140"/>
      <c r="C153" s="141" t="s">
        <v>370</v>
      </c>
      <c r="D153" s="141" t="s">
        <v>147</v>
      </c>
      <c r="E153" s="142" t="s">
        <v>2124</v>
      </c>
      <c r="F153" s="143" t="s">
        <v>2125</v>
      </c>
      <c r="G153" s="144" t="s">
        <v>283</v>
      </c>
      <c r="H153" s="145">
        <v>0.802</v>
      </c>
      <c r="I153" s="146"/>
      <c r="J153" s="147">
        <f>ROUND(I153*H153,2)</f>
        <v>0</v>
      </c>
      <c r="K153" s="148"/>
      <c r="L153" s="35"/>
      <c r="M153" s="149" t="s">
        <v>3</v>
      </c>
      <c r="N153" s="150" t="s">
        <v>43</v>
      </c>
      <c r="O153" s="55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3" t="s">
        <v>313</v>
      </c>
      <c r="AT153" s="153" t="s">
        <v>147</v>
      </c>
      <c r="AU153" s="153" t="s">
        <v>82</v>
      </c>
      <c r="AY153" s="19" t="s">
        <v>144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9" t="s">
        <v>80</v>
      </c>
      <c r="BK153" s="154">
        <f>ROUND(I153*H153,2)</f>
        <v>0</v>
      </c>
      <c r="BL153" s="19" t="s">
        <v>313</v>
      </c>
      <c r="BM153" s="153" t="s">
        <v>2126</v>
      </c>
    </row>
    <row r="154" spans="2:63" s="12" customFormat="1" ht="22.9" customHeight="1">
      <c r="B154" s="127"/>
      <c r="D154" s="128" t="s">
        <v>71</v>
      </c>
      <c r="E154" s="138" t="s">
        <v>2127</v>
      </c>
      <c r="F154" s="138" t="s">
        <v>2128</v>
      </c>
      <c r="I154" s="130"/>
      <c r="J154" s="139">
        <f>BK154</f>
        <v>0</v>
      </c>
      <c r="L154" s="127"/>
      <c r="M154" s="132"/>
      <c r="N154" s="133"/>
      <c r="O154" s="133"/>
      <c r="P154" s="134">
        <f>SUM(P155:P236)</f>
        <v>0</v>
      </c>
      <c r="Q154" s="133"/>
      <c r="R154" s="134">
        <f>SUM(R155:R236)</f>
        <v>0.32463000000000003</v>
      </c>
      <c r="S154" s="133"/>
      <c r="T154" s="135">
        <f>SUM(T155:T236)</f>
        <v>0</v>
      </c>
      <c r="AR154" s="128" t="s">
        <v>82</v>
      </c>
      <c r="AT154" s="136" t="s">
        <v>71</v>
      </c>
      <c r="AU154" s="136" t="s">
        <v>80</v>
      </c>
      <c r="AY154" s="128" t="s">
        <v>144</v>
      </c>
      <c r="BK154" s="137">
        <f>SUM(BK155:BK236)</f>
        <v>0</v>
      </c>
    </row>
    <row r="155" spans="1:65" s="2" customFormat="1" ht="21.75" customHeight="1">
      <c r="A155" s="34"/>
      <c r="B155" s="140"/>
      <c r="C155" s="141" t="s">
        <v>377</v>
      </c>
      <c r="D155" s="141" t="s">
        <v>147</v>
      </c>
      <c r="E155" s="142" t="s">
        <v>2129</v>
      </c>
      <c r="F155" s="143" t="s">
        <v>2130</v>
      </c>
      <c r="G155" s="144" t="s">
        <v>409</v>
      </c>
      <c r="H155" s="145">
        <v>120</v>
      </c>
      <c r="I155" s="146"/>
      <c r="J155" s="147">
        <f>ROUND(I155*H155,2)</f>
        <v>0</v>
      </c>
      <c r="K155" s="148"/>
      <c r="L155" s="35"/>
      <c r="M155" s="149" t="s">
        <v>3</v>
      </c>
      <c r="N155" s="150" t="s">
        <v>43</v>
      </c>
      <c r="O155" s="55"/>
      <c r="P155" s="151">
        <f>O155*H155</f>
        <v>0</v>
      </c>
      <c r="Q155" s="151">
        <v>0.00085</v>
      </c>
      <c r="R155" s="151">
        <f>Q155*H155</f>
        <v>0.102</v>
      </c>
      <c r="S155" s="151">
        <v>0</v>
      </c>
      <c r="T155" s="15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3" t="s">
        <v>313</v>
      </c>
      <c r="AT155" s="153" t="s">
        <v>147</v>
      </c>
      <c r="AU155" s="153" t="s">
        <v>82</v>
      </c>
      <c r="AY155" s="19" t="s">
        <v>144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9" t="s">
        <v>80</v>
      </c>
      <c r="BK155" s="154">
        <f>ROUND(I155*H155,2)</f>
        <v>0</v>
      </c>
      <c r="BL155" s="19" t="s">
        <v>313</v>
      </c>
      <c r="BM155" s="153" t="s">
        <v>2131</v>
      </c>
    </row>
    <row r="156" spans="2:51" s="16" customFormat="1" ht="12">
      <c r="B156" s="185"/>
      <c r="D156" s="161" t="s">
        <v>221</v>
      </c>
      <c r="E156" s="186" t="s">
        <v>3</v>
      </c>
      <c r="F156" s="187" t="s">
        <v>2057</v>
      </c>
      <c r="H156" s="186" t="s">
        <v>3</v>
      </c>
      <c r="I156" s="188"/>
      <c r="L156" s="185"/>
      <c r="M156" s="189"/>
      <c r="N156" s="190"/>
      <c r="O156" s="190"/>
      <c r="P156" s="190"/>
      <c r="Q156" s="190"/>
      <c r="R156" s="190"/>
      <c r="S156" s="190"/>
      <c r="T156" s="191"/>
      <c r="AT156" s="186" t="s">
        <v>221</v>
      </c>
      <c r="AU156" s="186" t="s">
        <v>82</v>
      </c>
      <c r="AV156" s="16" t="s">
        <v>80</v>
      </c>
      <c r="AW156" s="16" t="s">
        <v>33</v>
      </c>
      <c r="AX156" s="16" t="s">
        <v>72</v>
      </c>
      <c r="AY156" s="186" t="s">
        <v>144</v>
      </c>
    </row>
    <row r="157" spans="2:51" s="13" customFormat="1" ht="12">
      <c r="B157" s="160"/>
      <c r="D157" s="161" t="s">
        <v>221</v>
      </c>
      <c r="E157" s="162" t="s">
        <v>3</v>
      </c>
      <c r="F157" s="163" t="s">
        <v>2132</v>
      </c>
      <c r="H157" s="164">
        <v>120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221</v>
      </c>
      <c r="AU157" s="162" t="s">
        <v>82</v>
      </c>
      <c r="AV157" s="13" t="s">
        <v>82</v>
      </c>
      <c r="AW157" s="13" t="s">
        <v>33</v>
      </c>
      <c r="AX157" s="13" t="s">
        <v>80</v>
      </c>
      <c r="AY157" s="162" t="s">
        <v>144</v>
      </c>
    </row>
    <row r="158" spans="1:65" s="2" customFormat="1" ht="21.75" customHeight="1">
      <c r="A158" s="34"/>
      <c r="B158" s="140"/>
      <c r="C158" s="141" t="s">
        <v>381</v>
      </c>
      <c r="D158" s="141" t="s">
        <v>147</v>
      </c>
      <c r="E158" s="142" t="s">
        <v>2133</v>
      </c>
      <c r="F158" s="143" t="s">
        <v>2134</v>
      </c>
      <c r="G158" s="144" t="s">
        <v>409</v>
      </c>
      <c r="H158" s="145">
        <v>52</v>
      </c>
      <c r="I158" s="146"/>
      <c r="J158" s="147">
        <f>ROUND(I158*H158,2)</f>
        <v>0</v>
      </c>
      <c r="K158" s="148"/>
      <c r="L158" s="35"/>
      <c r="M158" s="149" t="s">
        <v>3</v>
      </c>
      <c r="N158" s="150" t="s">
        <v>43</v>
      </c>
      <c r="O158" s="55"/>
      <c r="P158" s="151">
        <f>O158*H158</f>
        <v>0</v>
      </c>
      <c r="Q158" s="151">
        <v>0.00116</v>
      </c>
      <c r="R158" s="151">
        <f>Q158*H158</f>
        <v>0.06032</v>
      </c>
      <c r="S158" s="151">
        <v>0</v>
      </c>
      <c r="T158" s="15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3" t="s">
        <v>313</v>
      </c>
      <c r="AT158" s="153" t="s">
        <v>147</v>
      </c>
      <c r="AU158" s="153" t="s">
        <v>82</v>
      </c>
      <c r="AY158" s="19" t="s">
        <v>144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9" t="s">
        <v>80</v>
      </c>
      <c r="BK158" s="154">
        <f>ROUND(I158*H158,2)</f>
        <v>0</v>
      </c>
      <c r="BL158" s="19" t="s">
        <v>313</v>
      </c>
      <c r="BM158" s="153" t="s">
        <v>2135</v>
      </c>
    </row>
    <row r="159" spans="2:51" s="16" customFormat="1" ht="12">
      <c r="B159" s="185"/>
      <c r="D159" s="161" t="s">
        <v>221</v>
      </c>
      <c r="E159" s="186" t="s">
        <v>3</v>
      </c>
      <c r="F159" s="187" t="s">
        <v>2057</v>
      </c>
      <c r="H159" s="186" t="s">
        <v>3</v>
      </c>
      <c r="I159" s="188"/>
      <c r="L159" s="185"/>
      <c r="M159" s="189"/>
      <c r="N159" s="190"/>
      <c r="O159" s="190"/>
      <c r="P159" s="190"/>
      <c r="Q159" s="190"/>
      <c r="R159" s="190"/>
      <c r="S159" s="190"/>
      <c r="T159" s="191"/>
      <c r="AT159" s="186" t="s">
        <v>221</v>
      </c>
      <c r="AU159" s="186" t="s">
        <v>82</v>
      </c>
      <c r="AV159" s="16" t="s">
        <v>80</v>
      </c>
      <c r="AW159" s="16" t="s">
        <v>33</v>
      </c>
      <c r="AX159" s="16" t="s">
        <v>72</v>
      </c>
      <c r="AY159" s="186" t="s">
        <v>144</v>
      </c>
    </row>
    <row r="160" spans="2:51" s="13" customFormat="1" ht="12">
      <c r="B160" s="160"/>
      <c r="D160" s="161" t="s">
        <v>221</v>
      </c>
      <c r="E160" s="162" t="s">
        <v>3</v>
      </c>
      <c r="F160" s="163" t="s">
        <v>2136</v>
      </c>
      <c r="H160" s="164">
        <v>52</v>
      </c>
      <c r="I160" s="165"/>
      <c r="L160" s="160"/>
      <c r="M160" s="166"/>
      <c r="N160" s="167"/>
      <c r="O160" s="167"/>
      <c r="P160" s="167"/>
      <c r="Q160" s="167"/>
      <c r="R160" s="167"/>
      <c r="S160" s="167"/>
      <c r="T160" s="168"/>
      <c r="AT160" s="162" t="s">
        <v>221</v>
      </c>
      <c r="AU160" s="162" t="s">
        <v>82</v>
      </c>
      <c r="AV160" s="13" t="s">
        <v>82</v>
      </c>
      <c r="AW160" s="13" t="s">
        <v>33</v>
      </c>
      <c r="AX160" s="13" t="s">
        <v>80</v>
      </c>
      <c r="AY160" s="162" t="s">
        <v>144</v>
      </c>
    </row>
    <row r="161" spans="1:65" s="2" customFormat="1" ht="21.75" customHeight="1">
      <c r="A161" s="34"/>
      <c r="B161" s="140"/>
      <c r="C161" s="141" t="s">
        <v>385</v>
      </c>
      <c r="D161" s="141" t="s">
        <v>147</v>
      </c>
      <c r="E161" s="142" t="s">
        <v>2137</v>
      </c>
      <c r="F161" s="143" t="s">
        <v>2138</v>
      </c>
      <c r="G161" s="144" t="s">
        <v>409</v>
      </c>
      <c r="H161" s="145">
        <v>38</v>
      </c>
      <c r="I161" s="146"/>
      <c r="J161" s="147">
        <f>ROUND(I161*H161,2)</f>
        <v>0</v>
      </c>
      <c r="K161" s="148"/>
      <c r="L161" s="35"/>
      <c r="M161" s="149" t="s">
        <v>3</v>
      </c>
      <c r="N161" s="150" t="s">
        <v>43</v>
      </c>
      <c r="O161" s="55"/>
      <c r="P161" s="151">
        <f>O161*H161</f>
        <v>0</v>
      </c>
      <c r="Q161" s="151">
        <v>0.00144</v>
      </c>
      <c r="R161" s="151">
        <f>Q161*H161</f>
        <v>0.054720000000000005</v>
      </c>
      <c r="S161" s="151">
        <v>0</v>
      </c>
      <c r="T161" s="15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3" t="s">
        <v>313</v>
      </c>
      <c r="AT161" s="153" t="s">
        <v>147</v>
      </c>
      <c r="AU161" s="153" t="s">
        <v>82</v>
      </c>
      <c r="AY161" s="19" t="s">
        <v>144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9" t="s">
        <v>80</v>
      </c>
      <c r="BK161" s="154">
        <f>ROUND(I161*H161,2)</f>
        <v>0</v>
      </c>
      <c r="BL161" s="19" t="s">
        <v>313</v>
      </c>
      <c r="BM161" s="153" t="s">
        <v>2139</v>
      </c>
    </row>
    <row r="162" spans="2:51" s="16" customFormat="1" ht="12">
      <c r="B162" s="185"/>
      <c r="D162" s="161" t="s">
        <v>221</v>
      </c>
      <c r="E162" s="186" t="s">
        <v>3</v>
      </c>
      <c r="F162" s="187" t="s">
        <v>2057</v>
      </c>
      <c r="H162" s="186" t="s">
        <v>3</v>
      </c>
      <c r="I162" s="188"/>
      <c r="L162" s="185"/>
      <c r="M162" s="189"/>
      <c r="N162" s="190"/>
      <c r="O162" s="190"/>
      <c r="P162" s="190"/>
      <c r="Q162" s="190"/>
      <c r="R162" s="190"/>
      <c r="S162" s="190"/>
      <c r="T162" s="191"/>
      <c r="AT162" s="186" t="s">
        <v>221</v>
      </c>
      <c r="AU162" s="186" t="s">
        <v>82</v>
      </c>
      <c r="AV162" s="16" t="s">
        <v>80</v>
      </c>
      <c r="AW162" s="16" t="s">
        <v>33</v>
      </c>
      <c r="AX162" s="16" t="s">
        <v>72</v>
      </c>
      <c r="AY162" s="186" t="s">
        <v>144</v>
      </c>
    </row>
    <row r="163" spans="2:51" s="13" customFormat="1" ht="12">
      <c r="B163" s="160"/>
      <c r="D163" s="161" t="s">
        <v>221</v>
      </c>
      <c r="E163" s="162" t="s">
        <v>3</v>
      </c>
      <c r="F163" s="163" t="s">
        <v>2140</v>
      </c>
      <c r="H163" s="164">
        <v>38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221</v>
      </c>
      <c r="AU163" s="162" t="s">
        <v>82</v>
      </c>
      <c r="AV163" s="13" t="s">
        <v>82</v>
      </c>
      <c r="AW163" s="13" t="s">
        <v>33</v>
      </c>
      <c r="AX163" s="13" t="s">
        <v>80</v>
      </c>
      <c r="AY163" s="162" t="s">
        <v>144</v>
      </c>
    </row>
    <row r="164" spans="1:65" s="2" customFormat="1" ht="21.75" customHeight="1">
      <c r="A164" s="34"/>
      <c r="B164" s="140"/>
      <c r="C164" s="141" t="s">
        <v>389</v>
      </c>
      <c r="D164" s="141" t="s">
        <v>147</v>
      </c>
      <c r="E164" s="142" t="s">
        <v>2141</v>
      </c>
      <c r="F164" s="143" t="s">
        <v>2142</v>
      </c>
      <c r="G164" s="144" t="s">
        <v>409</v>
      </c>
      <c r="H164" s="145">
        <v>7</v>
      </c>
      <c r="I164" s="146"/>
      <c r="J164" s="147">
        <f>ROUND(I164*H164,2)</f>
        <v>0</v>
      </c>
      <c r="K164" s="148"/>
      <c r="L164" s="35"/>
      <c r="M164" s="149" t="s">
        <v>3</v>
      </c>
      <c r="N164" s="150" t="s">
        <v>43</v>
      </c>
      <c r="O164" s="55"/>
      <c r="P164" s="151">
        <f>O164*H164</f>
        <v>0</v>
      </c>
      <c r="Q164" s="151">
        <v>0.00281</v>
      </c>
      <c r="R164" s="151">
        <f>Q164*H164</f>
        <v>0.01967</v>
      </c>
      <c r="S164" s="151">
        <v>0</v>
      </c>
      <c r="T164" s="15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3" t="s">
        <v>313</v>
      </c>
      <c r="AT164" s="153" t="s">
        <v>147</v>
      </c>
      <c r="AU164" s="153" t="s">
        <v>82</v>
      </c>
      <c r="AY164" s="19" t="s">
        <v>144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9" t="s">
        <v>80</v>
      </c>
      <c r="BK164" s="154">
        <f>ROUND(I164*H164,2)</f>
        <v>0</v>
      </c>
      <c r="BL164" s="19" t="s">
        <v>313</v>
      </c>
      <c r="BM164" s="153" t="s">
        <v>2143</v>
      </c>
    </row>
    <row r="165" spans="2:51" s="16" customFormat="1" ht="12">
      <c r="B165" s="185"/>
      <c r="D165" s="161" t="s">
        <v>221</v>
      </c>
      <c r="E165" s="186" t="s">
        <v>3</v>
      </c>
      <c r="F165" s="187" t="s">
        <v>2057</v>
      </c>
      <c r="H165" s="186" t="s">
        <v>3</v>
      </c>
      <c r="I165" s="188"/>
      <c r="L165" s="185"/>
      <c r="M165" s="189"/>
      <c r="N165" s="190"/>
      <c r="O165" s="190"/>
      <c r="P165" s="190"/>
      <c r="Q165" s="190"/>
      <c r="R165" s="190"/>
      <c r="S165" s="190"/>
      <c r="T165" s="191"/>
      <c r="AT165" s="186" t="s">
        <v>221</v>
      </c>
      <c r="AU165" s="186" t="s">
        <v>82</v>
      </c>
      <c r="AV165" s="16" t="s">
        <v>80</v>
      </c>
      <c r="AW165" s="16" t="s">
        <v>33</v>
      </c>
      <c r="AX165" s="16" t="s">
        <v>72</v>
      </c>
      <c r="AY165" s="186" t="s">
        <v>144</v>
      </c>
    </row>
    <row r="166" spans="2:51" s="13" customFormat="1" ht="12">
      <c r="B166" s="160"/>
      <c r="D166" s="161" t="s">
        <v>221</v>
      </c>
      <c r="E166" s="162" t="s">
        <v>3</v>
      </c>
      <c r="F166" s="163" t="s">
        <v>171</v>
      </c>
      <c r="H166" s="164">
        <v>7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221</v>
      </c>
      <c r="AU166" s="162" t="s">
        <v>82</v>
      </c>
      <c r="AV166" s="13" t="s">
        <v>82</v>
      </c>
      <c r="AW166" s="13" t="s">
        <v>33</v>
      </c>
      <c r="AX166" s="13" t="s">
        <v>80</v>
      </c>
      <c r="AY166" s="162" t="s">
        <v>144</v>
      </c>
    </row>
    <row r="167" spans="1:65" s="2" customFormat="1" ht="21.75" customHeight="1">
      <c r="A167" s="34"/>
      <c r="B167" s="140"/>
      <c r="C167" s="141" t="s">
        <v>393</v>
      </c>
      <c r="D167" s="141" t="s">
        <v>147</v>
      </c>
      <c r="E167" s="142" t="s">
        <v>2144</v>
      </c>
      <c r="F167" s="143" t="s">
        <v>2145</v>
      </c>
      <c r="G167" s="144" t="s">
        <v>409</v>
      </c>
      <c r="H167" s="145">
        <v>58</v>
      </c>
      <c r="I167" s="146"/>
      <c r="J167" s="147">
        <f>ROUND(I167*H167,2)</f>
        <v>0</v>
      </c>
      <c r="K167" s="148"/>
      <c r="L167" s="35"/>
      <c r="M167" s="149" t="s">
        <v>3</v>
      </c>
      <c r="N167" s="150" t="s">
        <v>43</v>
      </c>
      <c r="O167" s="55"/>
      <c r="P167" s="151">
        <f>O167*H167</f>
        <v>0</v>
      </c>
      <c r="Q167" s="151">
        <v>7E-05</v>
      </c>
      <c r="R167" s="151">
        <f>Q167*H167</f>
        <v>0.004059999999999999</v>
      </c>
      <c r="S167" s="151">
        <v>0</v>
      </c>
      <c r="T167" s="15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3" t="s">
        <v>313</v>
      </c>
      <c r="AT167" s="153" t="s">
        <v>147</v>
      </c>
      <c r="AU167" s="153" t="s">
        <v>82</v>
      </c>
      <c r="AY167" s="19" t="s">
        <v>144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9" t="s">
        <v>80</v>
      </c>
      <c r="BK167" s="154">
        <f>ROUND(I167*H167,2)</f>
        <v>0</v>
      </c>
      <c r="BL167" s="19" t="s">
        <v>313</v>
      </c>
      <c r="BM167" s="153" t="s">
        <v>2146</v>
      </c>
    </row>
    <row r="168" spans="2:51" s="16" customFormat="1" ht="12">
      <c r="B168" s="185"/>
      <c r="D168" s="161" t="s">
        <v>221</v>
      </c>
      <c r="E168" s="186" t="s">
        <v>3</v>
      </c>
      <c r="F168" s="187" t="s">
        <v>2057</v>
      </c>
      <c r="H168" s="186" t="s">
        <v>3</v>
      </c>
      <c r="I168" s="188"/>
      <c r="L168" s="185"/>
      <c r="M168" s="189"/>
      <c r="N168" s="190"/>
      <c r="O168" s="190"/>
      <c r="P168" s="190"/>
      <c r="Q168" s="190"/>
      <c r="R168" s="190"/>
      <c r="S168" s="190"/>
      <c r="T168" s="191"/>
      <c r="AT168" s="186" t="s">
        <v>221</v>
      </c>
      <c r="AU168" s="186" t="s">
        <v>82</v>
      </c>
      <c r="AV168" s="16" t="s">
        <v>80</v>
      </c>
      <c r="AW168" s="16" t="s">
        <v>33</v>
      </c>
      <c r="AX168" s="16" t="s">
        <v>72</v>
      </c>
      <c r="AY168" s="186" t="s">
        <v>144</v>
      </c>
    </row>
    <row r="169" spans="2:51" s="13" customFormat="1" ht="12">
      <c r="B169" s="160"/>
      <c r="D169" s="161" t="s">
        <v>221</v>
      </c>
      <c r="E169" s="162" t="s">
        <v>3</v>
      </c>
      <c r="F169" s="163" t="s">
        <v>559</v>
      </c>
      <c r="H169" s="164">
        <v>58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221</v>
      </c>
      <c r="AU169" s="162" t="s">
        <v>82</v>
      </c>
      <c r="AV169" s="13" t="s">
        <v>82</v>
      </c>
      <c r="AW169" s="13" t="s">
        <v>33</v>
      </c>
      <c r="AX169" s="13" t="s">
        <v>80</v>
      </c>
      <c r="AY169" s="162" t="s">
        <v>144</v>
      </c>
    </row>
    <row r="170" spans="1:65" s="2" customFormat="1" ht="33" customHeight="1">
      <c r="A170" s="34"/>
      <c r="B170" s="140"/>
      <c r="C170" s="141" t="s">
        <v>397</v>
      </c>
      <c r="D170" s="141" t="s">
        <v>147</v>
      </c>
      <c r="E170" s="142" t="s">
        <v>2147</v>
      </c>
      <c r="F170" s="143" t="s">
        <v>2148</v>
      </c>
      <c r="G170" s="144" t="s">
        <v>409</v>
      </c>
      <c r="H170" s="145">
        <v>51</v>
      </c>
      <c r="I170" s="146"/>
      <c r="J170" s="147">
        <f>ROUND(I170*H170,2)</f>
        <v>0</v>
      </c>
      <c r="K170" s="148"/>
      <c r="L170" s="35"/>
      <c r="M170" s="149" t="s">
        <v>3</v>
      </c>
      <c r="N170" s="150" t="s">
        <v>43</v>
      </c>
      <c r="O170" s="55"/>
      <c r="P170" s="151">
        <f>O170*H170</f>
        <v>0</v>
      </c>
      <c r="Q170" s="151">
        <v>9E-05</v>
      </c>
      <c r="R170" s="151">
        <f>Q170*H170</f>
        <v>0.00459</v>
      </c>
      <c r="S170" s="151">
        <v>0</v>
      </c>
      <c r="T170" s="15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3" t="s">
        <v>313</v>
      </c>
      <c r="AT170" s="153" t="s">
        <v>147</v>
      </c>
      <c r="AU170" s="153" t="s">
        <v>82</v>
      </c>
      <c r="AY170" s="19" t="s">
        <v>144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9" t="s">
        <v>80</v>
      </c>
      <c r="BK170" s="154">
        <f>ROUND(I170*H170,2)</f>
        <v>0</v>
      </c>
      <c r="BL170" s="19" t="s">
        <v>313</v>
      </c>
      <c r="BM170" s="153" t="s">
        <v>2149</v>
      </c>
    </row>
    <row r="171" spans="2:51" s="16" customFormat="1" ht="12">
      <c r="B171" s="185"/>
      <c r="D171" s="161" t="s">
        <v>221</v>
      </c>
      <c r="E171" s="186" t="s">
        <v>3</v>
      </c>
      <c r="F171" s="187" t="s">
        <v>2057</v>
      </c>
      <c r="H171" s="186" t="s">
        <v>3</v>
      </c>
      <c r="I171" s="188"/>
      <c r="L171" s="185"/>
      <c r="M171" s="189"/>
      <c r="N171" s="190"/>
      <c r="O171" s="190"/>
      <c r="P171" s="190"/>
      <c r="Q171" s="190"/>
      <c r="R171" s="190"/>
      <c r="S171" s="190"/>
      <c r="T171" s="191"/>
      <c r="AT171" s="186" t="s">
        <v>221</v>
      </c>
      <c r="AU171" s="186" t="s">
        <v>82</v>
      </c>
      <c r="AV171" s="16" t="s">
        <v>80</v>
      </c>
      <c r="AW171" s="16" t="s">
        <v>33</v>
      </c>
      <c r="AX171" s="16" t="s">
        <v>72</v>
      </c>
      <c r="AY171" s="186" t="s">
        <v>144</v>
      </c>
    </row>
    <row r="172" spans="2:51" s="13" customFormat="1" ht="12">
      <c r="B172" s="160"/>
      <c r="D172" s="161" t="s">
        <v>221</v>
      </c>
      <c r="E172" s="162" t="s">
        <v>3</v>
      </c>
      <c r="F172" s="163" t="s">
        <v>2150</v>
      </c>
      <c r="H172" s="164">
        <v>51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221</v>
      </c>
      <c r="AU172" s="162" t="s">
        <v>82</v>
      </c>
      <c r="AV172" s="13" t="s">
        <v>82</v>
      </c>
      <c r="AW172" s="13" t="s">
        <v>33</v>
      </c>
      <c r="AX172" s="13" t="s">
        <v>80</v>
      </c>
      <c r="AY172" s="162" t="s">
        <v>144</v>
      </c>
    </row>
    <row r="173" spans="1:65" s="2" customFormat="1" ht="33" customHeight="1">
      <c r="A173" s="34"/>
      <c r="B173" s="140"/>
      <c r="C173" s="141" t="s">
        <v>401</v>
      </c>
      <c r="D173" s="141" t="s">
        <v>147</v>
      </c>
      <c r="E173" s="142" t="s">
        <v>2151</v>
      </c>
      <c r="F173" s="143" t="s">
        <v>2152</v>
      </c>
      <c r="G173" s="144" t="s">
        <v>409</v>
      </c>
      <c r="H173" s="145">
        <v>62</v>
      </c>
      <c r="I173" s="146"/>
      <c r="J173" s="147">
        <f>ROUND(I173*H173,2)</f>
        <v>0</v>
      </c>
      <c r="K173" s="148"/>
      <c r="L173" s="35"/>
      <c r="M173" s="149" t="s">
        <v>3</v>
      </c>
      <c r="N173" s="150" t="s">
        <v>43</v>
      </c>
      <c r="O173" s="55"/>
      <c r="P173" s="151">
        <f>O173*H173</f>
        <v>0</v>
      </c>
      <c r="Q173" s="151">
        <v>0.00012</v>
      </c>
      <c r="R173" s="151">
        <f>Q173*H173</f>
        <v>0.00744</v>
      </c>
      <c r="S173" s="151">
        <v>0</v>
      </c>
      <c r="T173" s="15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3" t="s">
        <v>313</v>
      </c>
      <c r="AT173" s="153" t="s">
        <v>147</v>
      </c>
      <c r="AU173" s="153" t="s">
        <v>82</v>
      </c>
      <c r="AY173" s="19" t="s">
        <v>144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9" t="s">
        <v>80</v>
      </c>
      <c r="BK173" s="154">
        <f>ROUND(I173*H173,2)</f>
        <v>0</v>
      </c>
      <c r="BL173" s="19" t="s">
        <v>313</v>
      </c>
      <c r="BM173" s="153" t="s">
        <v>2153</v>
      </c>
    </row>
    <row r="174" spans="2:51" s="16" customFormat="1" ht="12">
      <c r="B174" s="185"/>
      <c r="D174" s="161" t="s">
        <v>221</v>
      </c>
      <c r="E174" s="186" t="s">
        <v>3</v>
      </c>
      <c r="F174" s="187" t="s">
        <v>2057</v>
      </c>
      <c r="H174" s="186" t="s">
        <v>3</v>
      </c>
      <c r="I174" s="188"/>
      <c r="L174" s="185"/>
      <c r="M174" s="189"/>
      <c r="N174" s="190"/>
      <c r="O174" s="190"/>
      <c r="P174" s="190"/>
      <c r="Q174" s="190"/>
      <c r="R174" s="190"/>
      <c r="S174" s="190"/>
      <c r="T174" s="191"/>
      <c r="AT174" s="186" t="s">
        <v>221</v>
      </c>
      <c r="AU174" s="186" t="s">
        <v>82</v>
      </c>
      <c r="AV174" s="16" t="s">
        <v>80</v>
      </c>
      <c r="AW174" s="16" t="s">
        <v>33</v>
      </c>
      <c r="AX174" s="16" t="s">
        <v>72</v>
      </c>
      <c r="AY174" s="186" t="s">
        <v>144</v>
      </c>
    </row>
    <row r="175" spans="2:51" s="13" customFormat="1" ht="12">
      <c r="B175" s="160"/>
      <c r="D175" s="161" t="s">
        <v>221</v>
      </c>
      <c r="E175" s="162" t="s">
        <v>3</v>
      </c>
      <c r="F175" s="163" t="s">
        <v>2154</v>
      </c>
      <c r="H175" s="164">
        <v>62</v>
      </c>
      <c r="I175" s="165"/>
      <c r="L175" s="160"/>
      <c r="M175" s="166"/>
      <c r="N175" s="167"/>
      <c r="O175" s="167"/>
      <c r="P175" s="167"/>
      <c r="Q175" s="167"/>
      <c r="R175" s="167"/>
      <c r="S175" s="167"/>
      <c r="T175" s="168"/>
      <c r="AT175" s="162" t="s">
        <v>221</v>
      </c>
      <c r="AU175" s="162" t="s">
        <v>82</v>
      </c>
      <c r="AV175" s="13" t="s">
        <v>82</v>
      </c>
      <c r="AW175" s="13" t="s">
        <v>33</v>
      </c>
      <c r="AX175" s="13" t="s">
        <v>80</v>
      </c>
      <c r="AY175" s="162" t="s">
        <v>144</v>
      </c>
    </row>
    <row r="176" spans="1:65" s="2" customFormat="1" ht="33" customHeight="1">
      <c r="A176" s="34"/>
      <c r="B176" s="140"/>
      <c r="C176" s="141" t="s">
        <v>406</v>
      </c>
      <c r="D176" s="141" t="s">
        <v>147</v>
      </c>
      <c r="E176" s="142" t="s">
        <v>2155</v>
      </c>
      <c r="F176" s="143" t="s">
        <v>2156</v>
      </c>
      <c r="G176" s="144" t="s">
        <v>409</v>
      </c>
      <c r="H176" s="145">
        <v>46</v>
      </c>
      <c r="I176" s="146"/>
      <c r="J176" s="147">
        <f>ROUND(I176*H176,2)</f>
        <v>0</v>
      </c>
      <c r="K176" s="148"/>
      <c r="L176" s="35"/>
      <c r="M176" s="149" t="s">
        <v>3</v>
      </c>
      <c r="N176" s="150" t="s">
        <v>43</v>
      </c>
      <c r="O176" s="55"/>
      <c r="P176" s="151">
        <f>O176*H176</f>
        <v>0</v>
      </c>
      <c r="Q176" s="151">
        <v>0.00016</v>
      </c>
      <c r="R176" s="151">
        <f>Q176*H176</f>
        <v>0.00736</v>
      </c>
      <c r="S176" s="151">
        <v>0</v>
      </c>
      <c r="T176" s="15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3" t="s">
        <v>313</v>
      </c>
      <c r="AT176" s="153" t="s">
        <v>147</v>
      </c>
      <c r="AU176" s="153" t="s">
        <v>82</v>
      </c>
      <c r="AY176" s="19" t="s">
        <v>144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9" t="s">
        <v>80</v>
      </c>
      <c r="BK176" s="154">
        <f>ROUND(I176*H176,2)</f>
        <v>0</v>
      </c>
      <c r="BL176" s="19" t="s">
        <v>313</v>
      </c>
      <c r="BM176" s="153" t="s">
        <v>2157</v>
      </c>
    </row>
    <row r="177" spans="2:51" s="16" customFormat="1" ht="12">
      <c r="B177" s="185"/>
      <c r="D177" s="161" t="s">
        <v>221</v>
      </c>
      <c r="E177" s="186" t="s">
        <v>3</v>
      </c>
      <c r="F177" s="187" t="s">
        <v>2057</v>
      </c>
      <c r="H177" s="186" t="s">
        <v>3</v>
      </c>
      <c r="I177" s="188"/>
      <c r="L177" s="185"/>
      <c r="M177" s="189"/>
      <c r="N177" s="190"/>
      <c r="O177" s="190"/>
      <c r="P177" s="190"/>
      <c r="Q177" s="190"/>
      <c r="R177" s="190"/>
      <c r="S177" s="190"/>
      <c r="T177" s="191"/>
      <c r="AT177" s="186" t="s">
        <v>221</v>
      </c>
      <c r="AU177" s="186" t="s">
        <v>82</v>
      </c>
      <c r="AV177" s="16" t="s">
        <v>80</v>
      </c>
      <c r="AW177" s="16" t="s">
        <v>33</v>
      </c>
      <c r="AX177" s="16" t="s">
        <v>72</v>
      </c>
      <c r="AY177" s="186" t="s">
        <v>144</v>
      </c>
    </row>
    <row r="178" spans="2:51" s="13" customFormat="1" ht="12">
      <c r="B178" s="160"/>
      <c r="D178" s="161" t="s">
        <v>221</v>
      </c>
      <c r="E178" s="162" t="s">
        <v>3</v>
      </c>
      <c r="F178" s="163" t="s">
        <v>2158</v>
      </c>
      <c r="H178" s="164">
        <v>46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221</v>
      </c>
      <c r="AU178" s="162" t="s">
        <v>82</v>
      </c>
      <c r="AV178" s="13" t="s">
        <v>82</v>
      </c>
      <c r="AW178" s="13" t="s">
        <v>33</v>
      </c>
      <c r="AX178" s="13" t="s">
        <v>80</v>
      </c>
      <c r="AY178" s="162" t="s">
        <v>144</v>
      </c>
    </row>
    <row r="179" spans="1:65" s="2" customFormat="1" ht="16.5" customHeight="1">
      <c r="A179" s="34"/>
      <c r="B179" s="140"/>
      <c r="C179" s="141" t="s">
        <v>412</v>
      </c>
      <c r="D179" s="141" t="s">
        <v>147</v>
      </c>
      <c r="E179" s="142" t="s">
        <v>2159</v>
      </c>
      <c r="F179" s="143" t="s">
        <v>2160</v>
      </c>
      <c r="G179" s="144" t="s">
        <v>337</v>
      </c>
      <c r="H179" s="145">
        <v>22</v>
      </c>
      <c r="I179" s="146"/>
      <c r="J179" s="147">
        <f>ROUND(I179*H179,2)</f>
        <v>0</v>
      </c>
      <c r="K179" s="148"/>
      <c r="L179" s="35"/>
      <c r="M179" s="149" t="s">
        <v>3</v>
      </c>
      <c r="N179" s="150" t="s">
        <v>43</v>
      </c>
      <c r="O179" s="55"/>
      <c r="P179" s="151">
        <f>O179*H179</f>
        <v>0</v>
      </c>
      <c r="Q179" s="151">
        <v>0.00013</v>
      </c>
      <c r="R179" s="151">
        <f>Q179*H179</f>
        <v>0.0028599999999999997</v>
      </c>
      <c r="S179" s="151">
        <v>0</v>
      </c>
      <c r="T179" s="15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3" t="s">
        <v>313</v>
      </c>
      <c r="AT179" s="153" t="s">
        <v>147</v>
      </c>
      <c r="AU179" s="153" t="s">
        <v>82</v>
      </c>
      <c r="AY179" s="19" t="s">
        <v>144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9" t="s">
        <v>80</v>
      </c>
      <c r="BK179" s="154">
        <f>ROUND(I179*H179,2)</f>
        <v>0</v>
      </c>
      <c r="BL179" s="19" t="s">
        <v>313</v>
      </c>
      <c r="BM179" s="153" t="s">
        <v>2161</v>
      </c>
    </row>
    <row r="180" spans="2:51" s="16" customFormat="1" ht="12">
      <c r="B180" s="185"/>
      <c r="D180" s="161" t="s">
        <v>221</v>
      </c>
      <c r="E180" s="186" t="s">
        <v>3</v>
      </c>
      <c r="F180" s="187" t="s">
        <v>2057</v>
      </c>
      <c r="H180" s="186" t="s">
        <v>3</v>
      </c>
      <c r="I180" s="188"/>
      <c r="L180" s="185"/>
      <c r="M180" s="189"/>
      <c r="N180" s="190"/>
      <c r="O180" s="190"/>
      <c r="P180" s="190"/>
      <c r="Q180" s="190"/>
      <c r="R180" s="190"/>
      <c r="S180" s="190"/>
      <c r="T180" s="191"/>
      <c r="AT180" s="186" t="s">
        <v>221</v>
      </c>
      <c r="AU180" s="186" t="s">
        <v>82</v>
      </c>
      <c r="AV180" s="16" t="s">
        <v>80</v>
      </c>
      <c r="AW180" s="16" t="s">
        <v>33</v>
      </c>
      <c r="AX180" s="16" t="s">
        <v>72</v>
      </c>
      <c r="AY180" s="186" t="s">
        <v>144</v>
      </c>
    </row>
    <row r="181" spans="2:51" s="13" customFormat="1" ht="12">
      <c r="B181" s="160"/>
      <c r="D181" s="161" t="s">
        <v>221</v>
      </c>
      <c r="E181" s="162" t="s">
        <v>3</v>
      </c>
      <c r="F181" s="163" t="s">
        <v>362</v>
      </c>
      <c r="H181" s="164">
        <v>22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221</v>
      </c>
      <c r="AU181" s="162" t="s">
        <v>82</v>
      </c>
      <c r="AV181" s="13" t="s">
        <v>82</v>
      </c>
      <c r="AW181" s="13" t="s">
        <v>33</v>
      </c>
      <c r="AX181" s="13" t="s">
        <v>80</v>
      </c>
      <c r="AY181" s="162" t="s">
        <v>144</v>
      </c>
    </row>
    <row r="182" spans="1:65" s="2" customFormat="1" ht="16.5" customHeight="1">
      <c r="A182" s="34"/>
      <c r="B182" s="140"/>
      <c r="C182" s="141" t="s">
        <v>418</v>
      </c>
      <c r="D182" s="141" t="s">
        <v>147</v>
      </c>
      <c r="E182" s="142" t="s">
        <v>2162</v>
      </c>
      <c r="F182" s="143" t="s">
        <v>2163</v>
      </c>
      <c r="G182" s="144" t="s">
        <v>2164</v>
      </c>
      <c r="H182" s="145">
        <v>4</v>
      </c>
      <c r="I182" s="146"/>
      <c r="J182" s="147">
        <f>ROUND(I182*H182,2)</f>
        <v>0</v>
      </c>
      <c r="K182" s="148"/>
      <c r="L182" s="35"/>
      <c r="M182" s="149" t="s">
        <v>3</v>
      </c>
      <c r="N182" s="150" t="s">
        <v>43</v>
      </c>
      <c r="O182" s="55"/>
      <c r="P182" s="151">
        <f>O182*H182</f>
        <v>0</v>
      </c>
      <c r="Q182" s="151">
        <v>0.00025</v>
      </c>
      <c r="R182" s="151">
        <f>Q182*H182</f>
        <v>0.001</v>
      </c>
      <c r="S182" s="151">
        <v>0</v>
      </c>
      <c r="T182" s="15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3" t="s">
        <v>313</v>
      </c>
      <c r="AT182" s="153" t="s">
        <v>147</v>
      </c>
      <c r="AU182" s="153" t="s">
        <v>82</v>
      </c>
      <c r="AY182" s="19" t="s">
        <v>144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9" t="s">
        <v>80</v>
      </c>
      <c r="BK182" s="154">
        <f>ROUND(I182*H182,2)</f>
        <v>0</v>
      </c>
      <c r="BL182" s="19" t="s">
        <v>313</v>
      </c>
      <c r="BM182" s="153" t="s">
        <v>2165</v>
      </c>
    </row>
    <row r="183" spans="2:51" s="16" customFormat="1" ht="12">
      <c r="B183" s="185"/>
      <c r="D183" s="161" t="s">
        <v>221</v>
      </c>
      <c r="E183" s="186" t="s">
        <v>3</v>
      </c>
      <c r="F183" s="187" t="s">
        <v>2057</v>
      </c>
      <c r="H183" s="186" t="s">
        <v>3</v>
      </c>
      <c r="I183" s="188"/>
      <c r="L183" s="185"/>
      <c r="M183" s="189"/>
      <c r="N183" s="190"/>
      <c r="O183" s="190"/>
      <c r="P183" s="190"/>
      <c r="Q183" s="190"/>
      <c r="R183" s="190"/>
      <c r="S183" s="190"/>
      <c r="T183" s="191"/>
      <c r="AT183" s="186" t="s">
        <v>221</v>
      </c>
      <c r="AU183" s="186" t="s">
        <v>82</v>
      </c>
      <c r="AV183" s="16" t="s">
        <v>80</v>
      </c>
      <c r="AW183" s="16" t="s">
        <v>33</v>
      </c>
      <c r="AX183" s="16" t="s">
        <v>72</v>
      </c>
      <c r="AY183" s="186" t="s">
        <v>144</v>
      </c>
    </row>
    <row r="184" spans="2:51" s="13" customFormat="1" ht="12">
      <c r="B184" s="160"/>
      <c r="D184" s="161" t="s">
        <v>221</v>
      </c>
      <c r="E184" s="162" t="s">
        <v>3</v>
      </c>
      <c r="F184" s="163" t="s">
        <v>160</v>
      </c>
      <c r="H184" s="164">
        <v>4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221</v>
      </c>
      <c r="AU184" s="162" t="s">
        <v>82</v>
      </c>
      <c r="AV184" s="13" t="s">
        <v>82</v>
      </c>
      <c r="AW184" s="13" t="s">
        <v>33</v>
      </c>
      <c r="AX184" s="13" t="s">
        <v>80</v>
      </c>
      <c r="AY184" s="162" t="s">
        <v>144</v>
      </c>
    </row>
    <row r="185" spans="1:65" s="2" customFormat="1" ht="16.5" customHeight="1">
      <c r="A185" s="34"/>
      <c r="B185" s="140"/>
      <c r="C185" s="141" t="s">
        <v>424</v>
      </c>
      <c r="D185" s="141" t="s">
        <v>147</v>
      </c>
      <c r="E185" s="142" t="s">
        <v>2166</v>
      </c>
      <c r="F185" s="143" t="s">
        <v>2167</v>
      </c>
      <c r="G185" s="144" t="s">
        <v>337</v>
      </c>
      <c r="H185" s="145">
        <v>2</v>
      </c>
      <c r="I185" s="146"/>
      <c r="J185" s="147">
        <f>ROUND(I185*H185,2)</f>
        <v>0</v>
      </c>
      <c r="K185" s="148"/>
      <c r="L185" s="35"/>
      <c r="M185" s="149" t="s">
        <v>3</v>
      </c>
      <c r="N185" s="150" t="s">
        <v>43</v>
      </c>
      <c r="O185" s="55"/>
      <c r="P185" s="151">
        <f>O185*H185</f>
        <v>0</v>
      </c>
      <c r="Q185" s="151">
        <v>0.00022</v>
      </c>
      <c r="R185" s="151">
        <f>Q185*H185</f>
        <v>0.00044</v>
      </c>
      <c r="S185" s="151">
        <v>0</v>
      </c>
      <c r="T185" s="15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3" t="s">
        <v>313</v>
      </c>
      <c r="AT185" s="153" t="s">
        <v>147</v>
      </c>
      <c r="AU185" s="153" t="s">
        <v>82</v>
      </c>
      <c r="AY185" s="19" t="s">
        <v>144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9" t="s">
        <v>80</v>
      </c>
      <c r="BK185" s="154">
        <f>ROUND(I185*H185,2)</f>
        <v>0</v>
      </c>
      <c r="BL185" s="19" t="s">
        <v>313</v>
      </c>
      <c r="BM185" s="153" t="s">
        <v>2168</v>
      </c>
    </row>
    <row r="186" spans="2:51" s="16" customFormat="1" ht="12">
      <c r="B186" s="185"/>
      <c r="D186" s="161" t="s">
        <v>221</v>
      </c>
      <c r="E186" s="186" t="s">
        <v>3</v>
      </c>
      <c r="F186" s="187" t="s">
        <v>2057</v>
      </c>
      <c r="H186" s="186" t="s">
        <v>3</v>
      </c>
      <c r="I186" s="188"/>
      <c r="L186" s="185"/>
      <c r="M186" s="189"/>
      <c r="N186" s="190"/>
      <c r="O186" s="190"/>
      <c r="P186" s="190"/>
      <c r="Q186" s="190"/>
      <c r="R186" s="190"/>
      <c r="S186" s="190"/>
      <c r="T186" s="191"/>
      <c r="AT186" s="186" t="s">
        <v>221</v>
      </c>
      <c r="AU186" s="186" t="s">
        <v>82</v>
      </c>
      <c r="AV186" s="16" t="s">
        <v>80</v>
      </c>
      <c r="AW186" s="16" t="s">
        <v>33</v>
      </c>
      <c r="AX186" s="16" t="s">
        <v>72</v>
      </c>
      <c r="AY186" s="186" t="s">
        <v>144</v>
      </c>
    </row>
    <row r="187" spans="2:51" s="13" customFormat="1" ht="12">
      <c r="B187" s="160"/>
      <c r="D187" s="161" t="s">
        <v>221</v>
      </c>
      <c r="E187" s="162" t="s">
        <v>3</v>
      </c>
      <c r="F187" s="163" t="s">
        <v>82</v>
      </c>
      <c r="H187" s="164">
        <v>2</v>
      </c>
      <c r="I187" s="165"/>
      <c r="L187" s="160"/>
      <c r="M187" s="166"/>
      <c r="N187" s="167"/>
      <c r="O187" s="167"/>
      <c r="P187" s="167"/>
      <c r="Q187" s="167"/>
      <c r="R187" s="167"/>
      <c r="S187" s="167"/>
      <c r="T187" s="168"/>
      <c r="AT187" s="162" t="s">
        <v>221</v>
      </c>
      <c r="AU187" s="162" t="s">
        <v>82</v>
      </c>
      <c r="AV187" s="13" t="s">
        <v>82</v>
      </c>
      <c r="AW187" s="13" t="s">
        <v>33</v>
      </c>
      <c r="AX187" s="13" t="s">
        <v>80</v>
      </c>
      <c r="AY187" s="162" t="s">
        <v>144</v>
      </c>
    </row>
    <row r="188" spans="1:65" s="2" customFormat="1" ht="16.5" customHeight="1">
      <c r="A188" s="34"/>
      <c r="B188" s="140"/>
      <c r="C188" s="141" t="s">
        <v>429</v>
      </c>
      <c r="D188" s="141" t="s">
        <v>147</v>
      </c>
      <c r="E188" s="142" t="s">
        <v>2169</v>
      </c>
      <c r="F188" s="143" t="s">
        <v>2170</v>
      </c>
      <c r="G188" s="144" t="s">
        <v>337</v>
      </c>
      <c r="H188" s="145">
        <v>1</v>
      </c>
      <c r="I188" s="146"/>
      <c r="J188" s="147">
        <f>ROUND(I188*H188,2)</f>
        <v>0</v>
      </c>
      <c r="K188" s="148"/>
      <c r="L188" s="35"/>
      <c r="M188" s="149" t="s">
        <v>3</v>
      </c>
      <c r="N188" s="150" t="s">
        <v>43</v>
      </c>
      <c r="O188" s="55"/>
      <c r="P188" s="151">
        <f>O188*H188</f>
        <v>0</v>
      </c>
      <c r="Q188" s="151">
        <v>0.00022</v>
      </c>
      <c r="R188" s="151">
        <f>Q188*H188</f>
        <v>0.00022</v>
      </c>
      <c r="S188" s="151">
        <v>0</v>
      </c>
      <c r="T188" s="15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3" t="s">
        <v>313</v>
      </c>
      <c r="AT188" s="153" t="s">
        <v>147</v>
      </c>
      <c r="AU188" s="153" t="s">
        <v>82</v>
      </c>
      <c r="AY188" s="19" t="s">
        <v>144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9" t="s">
        <v>80</v>
      </c>
      <c r="BK188" s="154">
        <f>ROUND(I188*H188,2)</f>
        <v>0</v>
      </c>
      <c r="BL188" s="19" t="s">
        <v>313</v>
      </c>
      <c r="BM188" s="153" t="s">
        <v>2171</v>
      </c>
    </row>
    <row r="189" spans="2:51" s="16" customFormat="1" ht="12">
      <c r="B189" s="185"/>
      <c r="D189" s="161" t="s">
        <v>221</v>
      </c>
      <c r="E189" s="186" t="s">
        <v>3</v>
      </c>
      <c r="F189" s="187" t="s">
        <v>2057</v>
      </c>
      <c r="H189" s="186" t="s">
        <v>3</v>
      </c>
      <c r="I189" s="188"/>
      <c r="L189" s="185"/>
      <c r="M189" s="189"/>
      <c r="N189" s="190"/>
      <c r="O189" s="190"/>
      <c r="P189" s="190"/>
      <c r="Q189" s="190"/>
      <c r="R189" s="190"/>
      <c r="S189" s="190"/>
      <c r="T189" s="191"/>
      <c r="AT189" s="186" t="s">
        <v>221</v>
      </c>
      <c r="AU189" s="186" t="s">
        <v>82</v>
      </c>
      <c r="AV189" s="16" t="s">
        <v>80</v>
      </c>
      <c r="AW189" s="16" t="s">
        <v>33</v>
      </c>
      <c r="AX189" s="16" t="s">
        <v>72</v>
      </c>
      <c r="AY189" s="186" t="s">
        <v>144</v>
      </c>
    </row>
    <row r="190" spans="2:51" s="13" customFormat="1" ht="12">
      <c r="B190" s="160"/>
      <c r="D190" s="161" t="s">
        <v>221</v>
      </c>
      <c r="E190" s="162" t="s">
        <v>3</v>
      </c>
      <c r="F190" s="163" t="s">
        <v>80</v>
      </c>
      <c r="H190" s="164">
        <v>1</v>
      </c>
      <c r="I190" s="165"/>
      <c r="L190" s="160"/>
      <c r="M190" s="166"/>
      <c r="N190" s="167"/>
      <c r="O190" s="167"/>
      <c r="P190" s="167"/>
      <c r="Q190" s="167"/>
      <c r="R190" s="167"/>
      <c r="S190" s="167"/>
      <c r="T190" s="168"/>
      <c r="AT190" s="162" t="s">
        <v>221</v>
      </c>
      <c r="AU190" s="162" t="s">
        <v>82</v>
      </c>
      <c r="AV190" s="13" t="s">
        <v>82</v>
      </c>
      <c r="AW190" s="13" t="s">
        <v>33</v>
      </c>
      <c r="AX190" s="13" t="s">
        <v>80</v>
      </c>
      <c r="AY190" s="162" t="s">
        <v>144</v>
      </c>
    </row>
    <row r="191" spans="1:65" s="2" customFormat="1" ht="16.5" customHeight="1">
      <c r="A191" s="34"/>
      <c r="B191" s="140"/>
      <c r="C191" s="141" t="s">
        <v>434</v>
      </c>
      <c r="D191" s="141" t="s">
        <v>147</v>
      </c>
      <c r="E191" s="142" t="s">
        <v>2172</v>
      </c>
      <c r="F191" s="143" t="s">
        <v>2173</v>
      </c>
      <c r="G191" s="144" t="s">
        <v>337</v>
      </c>
      <c r="H191" s="145">
        <v>1</v>
      </c>
      <c r="I191" s="146"/>
      <c r="J191" s="147">
        <f>ROUND(I191*H191,2)</f>
        <v>0</v>
      </c>
      <c r="K191" s="148"/>
      <c r="L191" s="35"/>
      <c r="M191" s="149" t="s">
        <v>3</v>
      </c>
      <c r="N191" s="150" t="s">
        <v>43</v>
      </c>
      <c r="O191" s="55"/>
      <c r="P191" s="151">
        <f>O191*H191</f>
        <v>0</v>
      </c>
      <c r="Q191" s="151">
        <v>2E-05</v>
      </c>
      <c r="R191" s="151">
        <f>Q191*H191</f>
        <v>2E-05</v>
      </c>
      <c r="S191" s="151">
        <v>0</v>
      </c>
      <c r="T191" s="15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3" t="s">
        <v>313</v>
      </c>
      <c r="AT191" s="153" t="s">
        <v>147</v>
      </c>
      <c r="AU191" s="153" t="s">
        <v>82</v>
      </c>
      <c r="AY191" s="19" t="s">
        <v>144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9" t="s">
        <v>80</v>
      </c>
      <c r="BK191" s="154">
        <f>ROUND(I191*H191,2)</f>
        <v>0</v>
      </c>
      <c r="BL191" s="19" t="s">
        <v>313</v>
      </c>
      <c r="BM191" s="153" t="s">
        <v>2174</v>
      </c>
    </row>
    <row r="192" spans="2:51" s="16" customFormat="1" ht="12">
      <c r="B192" s="185"/>
      <c r="D192" s="161" t="s">
        <v>221</v>
      </c>
      <c r="E192" s="186" t="s">
        <v>3</v>
      </c>
      <c r="F192" s="187" t="s">
        <v>2057</v>
      </c>
      <c r="H192" s="186" t="s">
        <v>3</v>
      </c>
      <c r="I192" s="188"/>
      <c r="L192" s="185"/>
      <c r="M192" s="189"/>
      <c r="N192" s="190"/>
      <c r="O192" s="190"/>
      <c r="P192" s="190"/>
      <c r="Q192" s="190"/>
      <c r="R192" s="190"/>
      <c r="S192" s="190"/>
      <c r="T192" s="191"/>
      <c r="AT192" s="186" t="s">
        <v>221</v>
      </c>
      <c r="AU192" s="186" t="s">
        <v>82</v>
      </c>
      <c r="AV192" s="16" t="s">
        <v>80</v>
      </c>
      <c r="AW192" s="16" t="s">
        <v>33</v>
      </c>
      <c r="AX192" s="16" t="s">
        <v>72</v>
      </c>
      <c r="AY192" s="186" t="s">
        <v>144</v>
      </c>
    </row>
    <row r="193" spans="2:51" s="13" customFormat="1" ht="12">
      <c r="B193" s="160"/>
      <c r="D193" s="161" t="s">
        <v>221</v>
      </c>
      <c r="E193" s="162" t="s">
        <v>3</v>
      </c>
      <c r="F193" s="163" t="s">
        <v>80</v>
      </c>
      <c r="H193" s="164">
        <v>1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221</v>
      </c>
      <c r="AU193" s="162" t="s">
        <v>82</v>
      </c>
      <c r="AV193" s="13" t="s">
        <v>82</v>
      </c>
      <c r="AW193" s="13" t="s">
        <v>33</v>
      </c>
      <c r="AX193" s="13" t="s">
        <v>80</v>
      </c>
      <c r="AY193" s="162" t="s">
        <v>144</v>
      </c>
    </row>
    <row r="194" spans="1:65" s="2" customFormat="1" ht="16.5" customHeight="1">
      <c r="A194" s="34"/>
      <c r="B194" s="140"/>
      <c r="C194" s="192" t="s">
        <v>442</v>
      </c>
      <c r="D194" s="192" t="s">
        <v>280</v>
      </c>
      <c r="E194" s="193" t="s">
        <v>2175</v>
      </c>
      <c r="F194" s="194" t="s">
        <v>2176</v>
      </c>
      <c r="G194" s="195" t="s">
        <v>337</v>
      </c>
      <c r="H194" s="196">
        <v>1</v>
      </c>
      <c r="I194" s="197"/>
      <c r="J194" s="198">
        <f>ROUND(I194*H194,2)</f>
        <v>0</v>
      </c>
      <c r="K194" s="199"/>
      <c r="L194" s="200"/>
      <c r="M194" s="201" t="s">
        <v>3</v>
      </c>
      <c r="N194" s="202" t="s">
        <v>43</v>
      </c>
      <c r="O194" s="55"/>
      <c r="P194" s="151">
        <f>O194*H194</f>
        <v>0</v>
      </c>
      <c r="Q194" s="151">
        <v>0.00022</v>
      </c>
      <c r="R194" s="151">
        <f>Q194*H194</f>
        <v>0.00022</v>
      </c>
      <c r="S194" s="151">
        <v>0</v>
      </c>
      <c r="T194" s="15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3" t="s">
        <v>412</v>
      </c>
      <c r="AT194" s="153" t="s">
        <v>280</v>
      </c>
      <c r="AU194" s="153" t="s">
        <v>82</v>
      </c>
      <c r="AY194" s="19" t="s">
        <v>144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9" t="s">
        <v>80</v>
      </c>
      <c r="BK194" s="154">
        <f>ROUND(I194*H194,2)</f>
        <v>0</v>
      </c>
      <c r="BL194" s="19" t="s">
        <v>313</v>
      </c>
      <c r="BM194" s="153" t="s">
        <v>2177</v>
      </c>
    </row>
    <row r="195" spans="2:51" s="16" customFormat="1" ht="12">
      <c r="B195" s="185"/>
      <c r="D195" s="161" t="s">
        <v>221</v>
      </c>
      <c r="E195" s="186" t="s">
        <v>3</v>
      </c>
      <c r="F195" s="187" t="s">
        <v>2057</v>
      </c>
      <c r="H195" s="186" t="s">
        <v>3</v>
      </c>
      <c r="I195" s="188"/>
      <c r="L195" s="185"/>
      <c r="M195" s="189"/>
      <c r="N195" s="190"/>
      <c r="O195" s="190"/>
      <c r="P195" s="190"/>
      <c r="Q195" s="190"/>
      <c r="R195" s="190"/>
      <c r="S195" s="190"/>
      <c r="T195" s="191"/>
      <c r="AT195" s="186" t="s">
        <v>221</v>
      </c>
      <c r="AU195" s="186" t="s">
        <v>82</v>
      </c>
      <c r="AV195" s="16" t="s">
        <v>80</v>
      </c>
      <c r="AW195" s="16" t="s">
        <v>33</v>
      </c>
      <c r="AX195" s="16" t="s">
        <v>72</v>
      </c>
      <c r="AY195" s="186" t="s">
        <v>144</v>
      </c>
    </row>
    <row r="196" spans="2:51" s="13" customFormat="1" ht="12">
      <c r="B196" s="160"/>
      <c r="D196" s="161" t="s">
        <v>221</v>
      </c>
      <c r="E196" s="162" t="s">
        <v>3</v>
      </c>
      <c r="F196" s="163" t="s">
        <v>80</v>
      </c>
      <c r="H196" s="164">
        <v>1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221</v>
      </c>
      <c r="AU196" s="162" t="s">
        <v>82</v>
      </c>
      <c r="AV196" s="13" t="s">
        <v>82</v>
      </c>
      <c r="AW196" s="13" t="s">
        <v>33</v>
      </c>
      <c r="AX196" s="13" t="s">
        <v>80</v>
      </c>
      <c r="AY196" s="162" t="s">
        <v>144</v>
      </c>
    </row>
    <row r="197" spans="1:65" s="2" customFormat="1" ht="16.5" customHeight="1">
      <c r="A197" s="34"/>
      <c r="B197" s="140"/>
      <c r="C197" s="141" t="s">
        <v>448</v>
      </c>
      <c r="D197" s="141" t="s">
        <v>147</v>
      </c>
      <c r="E197" s="142" t="s">
        <v>2178</v>
      </c>
      <c r="F197" s="143" t="s">
        <v>2179</v>
      </c>
      <c r="G197" s="144" t="s">
        <v>337</v>
      </c>
      <c r="H197" s="145">
        <v>1</v>
      </c>
      <c r="I197" s="146"/>
      <c r="J197" s="147">
        <f>ROUND(I197*H197,2)</f>
        <v>0</v>
      </c>
      <c r="K197" s="148"/>
      <c r="L197" s="35"/>
      <c r="M197" s="149" t="s">
        <v>3</v>
      </c>
      <c r="N197" s="150" t="s">
        <v>43</v>
      </c>
      <c r="O197" s="55"/>
      <c r="P197" s="151">
        <f>O197*H197</f>
        <v>0</v>
      </c>
      <c r="Q197" s="151">
        <v>0.00012</v>
      </c>
      <c r="R197" s="151">
        <f>Q197*H197</f>
        <v>0.00012</v>
      </c>
      <c r="S197" s="151">
        <v>0</v>
      </c>
      <c r="T197" s="15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3" t="s">
        <v>313</v>
      </c>
      <c r="AT197" s="153" t="s">
        <v>147</v>
      </c>
      <c r="AU197" s="153" t="s">
        <v>82</v>
      </c>
      <c r="AY197" s="19" t="s">
        <v>144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9" t="s">
        <v>80</v>
      </c>
      <c r="BK197" s="154">
        <f>ROUND(I197*H197,2)</f>
        <v>0</v>
      </c>
      <c r="BL197" s="19" t="s">
        <v>313</v>
      </c>
      <c r="BM197" s="153" t="s">
        <v>2180</v>
      </c>
    </row>
    <row r="198" spans="2:51" s="16" customFormat="1" ht="12">
      <c r="B198" s="185"/>
      <c r="D198" s="161" t="s">
        <v>221</v>
      </c>
      <c r="E198" s="186" t="s">
        <v>3</v>
      </c>
      <c r="F198" s="187" t="s">
        <v>2057</v>
      </c>
      <c r="H198" s="186" t="s">
        <v>3</v>
      </c>
      <c r="I198" s="188"/>
      <c r="L198" s="185"/>
      <c r="M198" s="189"/>
      <c r="N198" s="190"/>
      <c r="O198" s="190"/>
      <c r="P198" s="190"/>
      <c r="Q198" s="190"/>
      <c r="R198" s="190"/>
      <c r="S198" s="190"/>
      <c r="T198" s="191"/>
      <c r="AT198" s="186" t="s">
        <v>221</v>
      </c>
      <c r="AU198" s="186" t="s">
        <v>82</v>
      </c>
      <c r="AV198" s="16" t="s">
        <v>80</v>
      </c>
      <c r="AW198" s="16" t="s">
        <v>33</v>
      </c>
      <c r="AX198" s="16" t="s">
        <v>72</v>
      </c>
      <c r="AY198" s="186" t="s">
        <v>144</v>
      </c>
    </row>
    <row r="199" spans="2:51" s="13" customFormat="1" ht="12">
      <c r="B199" s="160"/>
      <c r="D199" s="161" t="s">
        <v>221</v>
      </c>
      <c r="E199" s="162" t="s">
        <v>3</v>
      </c>
      <c r="F199" s="163" t="s">
        <v>80</v>
      </c>
      <c r="H199" s="164">
        <v>1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221</v>
      </c>
      <c r="AU199" s="162" t="s">
        <v>82</v>
      </c>
      <c r="AV199" s="13" t="s">
        <v>82</v>
      </c>
      <c r="AW199" s="13" t="s">
        <v>33</v>
      </c>
      <c r="AX199" s="13" t="s">
        <v>80</v>
      </c>
      <c r="AY199" s="162" t="s">
        <v>144</v>
      </c>
    </row>
    <row r="200" spans="1:65" s="2" customFormat="1" ht="16.5" customHeight="1">
      <c r="A200" s="34"/>
      <c r="B200" s="140"/>
      <c r="C200" s="141" t="s">
        <v>454</v>
      </c>
      <c r="D200" s="141" t="s">
        <v>147</v>
      </c>
      <c r="E200" s="142" t="s">
        <v>2181</v>
      </c>
      <c r="F200" s="143" t="s">
        <v>2182</v>
      </c>
      <c r="G200" s="144" t="s">
        <v>337</v>
      </c>
      <c r="H200" s="145">
        <v>1</v>
      </c>
      <c r="I200" s="146"/>
      <c r="J200" s="147">
        <f>ROUND(I200*H200,2)</f>
        <v>0</v>
      </c>
      <c r="K200" s="148"/>
      <c r="L200" s="35"/>
      <c r="M200" s="149" t="s">
        <v>3</v>
      </c>
      <c r="N200" s="150" t="s">
        <v>43</v>
      </c>
      <c r="O200" s="55"/>
      <c r="P200" s="151">
        <f>O200*H200</f>
        <v>0</v>
      </c>
      <c r="Q200" s="151">
        <v>0.00024</v>
      </c>
      <c r="R200" s="151">
        <f>Q200*H200</f>
        <v>0.00024</v>
      </c>
      <c r="S200" s="151">
        <v>0</v>
      </c>
      <c r="T200" s="15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3" t="s">
        <v>313</v>
      </c>
      <c r="AT200" s="153" t="s">
        <v>147</v>
      </c>
      <c r="AU200" s="153" t="s">
        <v>82</v>
      </c>
      <c r="AY200" s="19" t="s">
        <v>144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9" t="s">
        <v>80</v>
      </c>
      <c r="BK200" s="154">
        <f>ROUND(I200*H200,2)</f>
        <v>0</v>
      </c>
      <c r="BL200" s="19" t="s">
        <v>313</v>
      </c>
      <c r="BM200" s="153" t="s">
        <v>2183</v>
      </c>
    </row>
    <row r="201" spans="2:51" s="16" customFormat="1" ht="12">
      <c r="B201" s="185"/>
      <c r="D201" s="161" t="s">
        <v>221</v>
      </c>
      <c r="E201" s="186" t="s">
        <v>3</v>
      </c>
      <c r="F201" s="187" t="s">
        <v>2057</v>
      </c>
      <c r="H201" s="186" t="s">
        <v>3</v>
      </c>
      <c r="I201" s="188"/>
      <c r="L201" s="185"/>
      <c r="M201" s="189"/>
      <c r="N201" s="190"/>
      <c r="O201" s="190"/>
      <c r="P201" s="190"/>
      <c r="Q201" s="190"/>
      <c r="R201" s="190"/>
      <c r="S201" s="190"/>
      <c r="T201" s="191"/>
      <c r="AT201" s="186" t="s">
        <v>221</v>
      </c>
      <c r="AU201" s="186" t="s">
        <v>82</v>
      </c>
      <c r="AV201" s="16" t="s">
        <v>80</v>
      </c>
      <c r="AW201" s="16" t="s">
        <v>33</v>
      </c>
      <c r="AX201" s="16" t="s">
        <v>72</v>
      </c>
      <c r="AY201" s="186" t="s">
        <v>144</v>
      </c>
    </row>
    <row r="202" spans="2:51" s="13" customFormat="1" ht="12">
      <c r="B202" s="160"/>
      <c r="D202" s="161" t="s">
        <v>221</v>
      </c>
      <c r="E202" s="162" t="s">
        <v>3</v>
      </c>
      <c r="F202" s="163" t="s">
        <v>80</v>
      </c>
      <c r="H202" s="164">
        <v>1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221</v>
      </c>
      <c r="AU202" s="162" t="s">
        <v>82</v>
      </c>
      <c r="AV202" s="13" t="s">
        <v>82</v>
      </c>
      <c r="AW202" s="13" t="s">
        <v>33</v>
      </c>
      <c r="AX202" s="13" t="s">
        <v>80</v>
      </c>
      <c r="AY202" s="162" t="s">
        <v>144</v>
      </c>
    </row>
    <row r="203" spans="1:65" s="2" customFormat="1" ht="16.5" customHeight="1">
      <c r="A203" s="34"/>
      <c r="B203" s="140"/>
      <c r="C203" s="141" t="s">
        <v>459</v>
      </c>
      <c r="D203" s="141" t="s">
        <v>147</v>
      </c>
      <c r="E203" s="142" t="s">
        <v>2184</v>
      </c>
      <c r="F203" s="143" t="s">
        <v>2185</v>
      </c>
      <c r="G203" s="144" t="s">
        <v>337</v>
      </c>
      <c r="H203" s="145">
        <v>2</v>
      </c>
      <c r="I203" s="146"/>
      <c r="J203" s="147">
        <f>ROUND(I203*H203,2)</f>
        <v>0</v>
      </c>
      <c r="K203" s="148"/>
      <c r="L203" s="35"/>
      <c r="M203" s="149" t="s">
        <v>3</v>
      </c>
      <c r="N203" s="150" t="s">
        <v>43</v>
      </c>
      <c r="O203" s="55"/>
      <c r="P203" s="151">
        <f>O203*H203</f>
        <v>0</v>
      </c>
      <c r="Q203" s="151">
        <v>0.00021</v>
      </c>
      <c r="R203" s="151">
        <f>Q203*H203</f>
        <v>0.00042</v>
      </c>
      <c r="S203" s="151">
        <v>0</v>
      </c>
      <c r="T203" s="15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3" t="s">
        <v>313</v>
      </c>
      <c r="AT203" s="153" t="s">
        <v>147</v>
      </c>
      <c r="AU203" s="153" t="s">
        <v>82</v>
      </c>
      <c r="AY203" s="19" t="s">
        <v>144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9" t="s">
        <v>80</v>
      </c>
      <c r="BK203" s="154">
        <f>ROUND(I203*H203,2)</f>
        <v>0</v>
      </c>
      <c r="BL203" s="19" t="s">
        <v>313</v>
      </c>
      <c r="BM203" s="153" t="s">
        <v>2186</v>
      </c>
    </row>
    <row r="204" spans="2:51" s="16" customFormat="1" ht="12">
      <c r="B204" s="185"/>
      <c r="D204" s="161" t="s">
        <v>221</v>
      </c>
      <c r="E204" s="186" t="s">
        <v>3</v>
      </c>
      <c r="F204" s="187" t="s">
        <v>2057</v>
      </c>
      <c r="H204" s="186" t="s">
        <v>3</v>
      </c>
      <c r="I204" s="188"/>
      <c r="L204" s="185"/>
      <c r="M204" s="189"/>
      <c r="N204" s="190"/>
      <c r="O204" s="190"/>
      <c r="P204" s="190"/>
      <c r="Q204" s="190"/>
      <c r="R204" s="190"/>
      <c r="S204" s="190"/>
      <c r="T204" s="191"/>
      <c r="AT204" s="186" t="s">
        <v>221</v>
      </c>
      <c r="AU204" s="186" t="s">
        <v>82</v>
      </c>
      <c r="AV204" s="16" t="s">
        <v>80</v>
      </c>
      <c r="AW204" s="16" t="s">
        <v>33</v>
      </c>
      <c r="AX204" s="16" t="s">
        <v>72</v>
      </c>
      <c r="AY204" s="186" t="s">
        <v>144</v>
      </c>
    </row>
    <row r="205" spans="2:51" s="13" customFormat="1" ht="12">
      <c r="B205" s="160"/>
      <c r="D205" s="161" t="s">
        <v>221</v>
      </c>
      <c r="E205" s="162" t="s">
        <v>3</v>
      </c>
      <c r="F205" s="163" t="s">
        <v>82</v>
      </c>
      <c r="H205" s="164">
        <v>2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221</v>
      </c>
      <c r="AU205" s="162" t="s">
        <v>82</v>
      </c>
      <c r="AV205" s="13" t="s">
        <v>82</v>
      </c>
      <c r="AW205" s="13" t="s">
        <v>33</v>
      </c>
      <c r="AX205" s="13" t="s">
        <v>80</v>
      </c>
      <c r="AY205" s="162" t="s">
        <v>144</v>
      </c>
    </row>
    <row r="206" spans="1:65" s="2" customFormat="1" ht="16.5" customHeight="1">
      <c r="A206" s="34"/>
      <c r="B206" s="140"/>
      <c r="C206" s="141" t="s">
        <v>464</v>
      </c>
      <c r="D206" s="141" t="s">
        <v>147</v>
      </c>
      <c r="E206" s="142" t="s">
        <v>2187</v>
      </c>
      <c r="F206" s="143" t="s">
        <v>2188</v>
      </c>
      <c r="G206" s="144" t="s">
        <v>337</v>
      </c>
      <c r="H206" s="145">
        <v>2</v>
      </c>
      <c r="I206" s="146"/>
      <c r="J206" s="147">
        <f>ROUND(I206*H206,2)</f>
        <v>0</v>
      </c>
      <c r="K206" s="148"/>
      <c r="L206" s="35"/>
      <c r="M206" s="149" t="s">
        <v>3</v>
      </c>
      <c r="N206" s="150" t="s">
        <v>43</v>
      </c>
      <c r="O206" s="55"/>
      <c r="P206" s="151">
        <f>O206*H206</f>
        <v>0</v>
      </c>
      <c r="Q206" s="151">
        <v>0.0005</v>
      </c>
      <c r="R206" s="151">
        <f>Q206*H206</f>
        <v>0.001</v>
      </c>
      <c r="S206" s="151">
        <v>0</v>
      </c>
      <c r="T206" s="15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3" t="s">
        <v>313</v>
      </c>
      <c r="AT206" s="153" t="s">
        <v>147</v>
      </c>
      <c r="AU206" s="153" t="s">
        <v>82</v>
      </c>
      <c r="AY206" s="19" t="s">
        <v>144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9" t="s">
        <v>80</v>
      </c>
      <c r="BK206" s="154">
        <f>ROUND(I206*H206,2)</f>
        <v>0</v>
      </c>
      <c r="BL206" s="19" t="s">
        <v>313</v>
      </c>
      <c r="BM206" s="153" t="s">
        <v>2189</v>
      </c>
    </row>
    <row r="207" spans="2:51" s="16" customFormat="1" ht="12">
      <c r="B207" s="185"/>
      <c r="D207" s="161" t="s">
        <v>221</v>
      </c>
      <c r="E207" s="186" t="s">
        <v>3</v>
      </c>
      <c r="F207" s="187" t="s">
        <v>2057</v>
      </c>
      <c r="H207" s="186" t="s">
        <v>3</v>
      </c>
      <c r="I207" s="188"/>
      <c r="L207" s="185"/>
      <c r="M207" s="189"/>
      <c r="N207" s="190"/>
      <c r="O207" s="190"/>
      <c r="P207" s="190"/>
      <c r="Q207" s="190"/>
      <c r="R207" s="190"/>
      <c r="S207" s="190"/>
      <c r="T207" s="191"/>
      <c r="AT207" s="186" t="s">
        <v>221</v>
      </c>
      <c r="AU207" s="186" t="s">
        <v>82</v>
      </c>
      <c r="AV207" s="16" t="s">
        <v>80</v>
      </c>
      <c r="AW207" s="16" t="s">
        <v>33</v>
      </c>
      <c r="AX207" s="16" t="s">
        <v>72</v>
      </c>
      <c r="AY207" s="186" t="s">
        <v>144</v>
      </c>
    </row>
    <row r="208" spans="2:51" s="13" customFormat="1" ht="12">
      <c r="B208" s="160"/>
      <c r="D208" s="161" t="s">
        <v>221</v>
      </c>
      <c r="E208" s="162" t="s">
        <v>3</v>
      </c>
      <c r="F208" s="163" t="s">
        <v>82</v>
      </c>
      <c r="H208" s="164">
        <v>2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221</v>
      </c>
      <c r="AU208" s="162" t="s">
        <v>82</v>
      </c>
      <c r="AV208" s="13" t="s">
        <v>82</v>
      </c>
      <c r="AW208" s="13" t="s">
        <v>33</v>
      </c>
      <c r="AX208" s="13" t="s">
        <v>80</v>
      </c>
      <c r="AY208" s="162" t="s">
        <v>144</v>
      </c>
    </row>
    <row r="209" spans="1:65" s="2" customFormat="1" ht="16.5" customHeight="1">
      <c r="A209" s="34"/>
      <c r="B209" s="140"/>
      <c r="C209" s="141" t="s">
        <v>469</v>
      </c>
      <c r="D209" s="141" t="s">
        <v>147</v>
      </c>
      <c r="E209" s="142" t="s">
        <v>2190</v>
      </c>
      <c r="F209" s="143" t="s">
        <v>2191</v>
      </c>
      <c r="G209" s="144" t="s">
        <v>337</v>
      </c>
      <c r="H209" s="145">
        <v>2</v>
      </c>
      <c r="I209" s="146"/>
      <c r="J209" s="147">
        <f>ROUND(I209*H209,2)</f>
        <v>0</v>
      </c>
      <c r="K209" s="148"/>
      <c r="L209" s="35"/>
      <c r="M209" s="149" t="s">
        <v>3</v>
      </c>
      <c r="N209" s="150" t="s">
        <v>43</v>
      </c>
      <c r="O209" s="55"/>
      <c r="P209" s="151">
        <f>O209*H209</f>
        <v>0</v>
      </c>
      <c r="Q209" s="151">
        <v>0.0007</v>
      </c>
      <c r="R209" s="151">
        <f>Q209*H209</f>
        <v>0.0014</v>
      </c>
      <c r="S209" s="151">
        <v>0</v>
      </c>
      <c r="T209" s="15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3" t="s">
        <v>313</v>
      </c>
      <c r="AT209" s="153" t="s">
        <v>147</v>
      </c>
      <c r="AU209" s="153" t="s">
        <v>82</v>
      </c>
      <c r="AY209" s="19" t="s">
        <v>144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9" t="s">
        <v>80</v>
      </c>
      <c r="BK209" s="154">
        <f>ROUND(I209*H209,2)</f>
        <v>0</v>
      </c>
      <c r="BL209" s="19" t="s">
        <v>313</v>
      </c>
      <c r="BM209" s="153" t="s">
        <v>2192</v>
      </c>
    </row>
    <row r="210" spans="2:51" s="16" customFormat="1" ht="12">
      <c r="B210" s="185"/>
      <c r="D210" s="161" t="s">
        <v>221</v>
      </c>
      <c r="E210" s="186" t="s">
        <v>3</v>
      </c>
      <c r="F210" s="187" t="s">
        <v>2057</v>
      </c>
      <c r="H210" s="186" t="s">
        <v>3</v>
      </c>
      <c r="I210" s="188"/>
      <c r="L210" s="185"/>
      <c r="M210" s="189"/>
      <c r="N210" s="190"/>
      <c r="O210" s="190"/>
      <c r="P210" s="190"/>
      <c r="Q210" s="190"/>
      <c r="R210" s="190"/>
      <c r="S210" s="190"/>
      <c r="T210" s="191"/>
      <c r="AT210" s="186" t="s">
        <v>221</v>
      </c>
      <c r="AU210" s="186" t="s">
        <v>82</v>
      </c>
      <c r="AV210" s="16" t="s">
        <v>80</v>
      </c>
      <c r="AW210" s="16" t="s">
        <v>33</v>
      </c>
      <c r="AX210" s="16" t="s">
        <v>72</v>
      </c>
      <c r="AY210" s="186" t="s">
        <v>144</v>
      </c>
    </row>
    <row r="211" spans="2:51" s="13" customFormat="1" ht="12">
      <c r="B211" s="160"/>
      <c r="D211" s="161" t="s">
        <v>221</v>
      </c>
      <c r="E211" s="162" t="s">
        <v>3</v>
      </c>
      <c r="F211" s="163" t="s">
        <v>82</v>
      </c>
      <c r="H211" s="164">
        <v>2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221</v>
      </c>
      <c r="AU211" s="162" t="s">
        <v>82</v>
      </c>
      <c r="AV211" s="13" t="s">
        <v>82</v>
      </c>
      <c r="AW211" s="13" t="s">
        <v>33</v>
      </c>
      <c r="AX211" s="13" t="s">
        <v>80</v>
      </c>
      <c r="AY211" s="162" t="s">
        <v>144</v>
      </c>
    </row>
    <row r="212" spans="1:65" s="2" customFormat="1" ht="16.5" customHeight="1">
      <c r="A212" s="34"/>
      <c r="B212" s="140"/>
      <c r="C212" s="141" t="s">
        <v>474</v>
      </c>
      <c r="D212" s="141" t="s">
        <v>147</v>
      </c>
      <c r="E212" s="142" t="s">
        <v>2193</v>
      </c>
      <c r="F212" s="143" t="s">
        <v>2194</v>
      </c>
      <c r="G212" s="144" t="s">
        <v>337</v>
      </c>
      <c r="H212" s="145">
        <v>1</v>
      </c>
      <c r="I212" s="146"/>
      <c r="J212" s="147">
        <f>ROUND(I212*H212,2)</f>
        <v>0</v>
      </c>
      <c r="K212" s="148"/>
      <c r="L212" s="35"/>
      <c r="M212" s="149" t="s">
        <v>3</v>
      </c>
      <c r="N212" s="150" t="s">
        <v>43</v>
      </c>
      <c r="O212" s="55"/>
      <c r="P212" s="151">
        <f>O212*H212</f>
        <v>0</v>
      </c>
      <c r="Q212" s="151">
        <v>0.00015</v>
      </c>
      <c r="R212" s="151">
        <f>Q212*H212</f>
        <v>0.00015</v>
      </c>
      <c r="S212" s="151">
        <v>0</v>
      </c>
      <c r="T212" s="15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3" t="s">
        <v>313</v>
      </c>
      <c r="AT212" s="153" t="s">
        <v>147</v>
      </c>
      <c r="AU212" s="153" t="s">
        <v>82</v>
      </c>
      <c r="AY212" s="19" t="s">
        <v>144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9" t="s">
        <v>80</v>
      </c>
      <c r="BK212" s="154">
        <f>ROUND(I212*H212,2)</f>
        <v>0</v>
      </c>
      <c r="BL212" s="19" t="s">
        <v>313</v>
      </c>
      <c r="BM212" s="153" t="s">
        <v>2195</v>
      </c>
    </row>
    <row r="213" spans="2:51" s="16" customFormat="1" ht="12">
      <c r="B213" s="185"/>
      <c r="D213" s="161" t="s">
        <v>221</v>
      </c>
      <c r="E213" s="186" t="s">
        <v>3</v>
      </c>
      <c r="F213" s="187" t="s">
        <v>2057</v>
      </c>
      <c r="H213" s="186" t="s">
        <v>3</v>
      </c>
      <c r="I213" s="188"/>
      <c r="L213" s="185"/>
      <c r="M213" s="189"/>
      <c r="N213" s="190"/>
      <c r="O213" s="190"/>
      <c r="P213" s="190"/>
      <c r="Q213" s="190"/>
      <c r="R213" s="190"/>
      <c r="S213" s="190"/>
      <c r="T213" s="191"/>
      <c r="AT213" s="186" t="s">
        <v>221</v>
      </c>
      <c r="AU213" s="186" t="s">
        <v>82</v>
      </c>
      <c r="AV213" s="16" t="s">
        <v>80</v>
      </c>
      <c r="AW213" s="16" t="s">
        <v>33</v>
      </c>
      <c r="AX213" s="16" t="s">
        <v>72</v>
      </c>
      <c r="AY213" s="186" t="s">
        <v>144</v>
      </c>
    </row>
    <row r="214" spans="2:51" s="13" customFormat="1" ht="12">
      <c r="B214" s="160"/>
      <c r="D214" s="161" t="s">
        <v>221</v>
      </c>
      <c r="E214" s="162" t="s">
        <v>3</v>
      </c>
      <c r="F214" s="163" t="s">
        <v>80</v>
      </c>
      <c r="H214" s="164">
        <v>1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221</v>
      </c>
      <c r="AU214" s="162" t="s">
        <v>82</v>
      </c>
      <c r="AV214" s="13" t="s">
        <v>82</v>
      </c>
      <c r="AW214" s="13" t="s">
        <v>33</v>
      </c>
      <c r="AX214" s="13" t="s">
        <v>80</v>
      </c>
      <c r="AY214" s="162" t="s">
        <v>144</v>
      </c>
    </row>
    <row r="215" spans="1:65" s="2" customFormat="1" ht="16.5" customHeight="1">
      <c r="A215" s="34"/>
      <c r="B215" s="140"/>
      <c r="C215" s="141" t="s">
        <v>479</v>
      </c>
      <c r="D215" s="141" t="s">
        <v>147</v>
      </c>
      <c r="E215" s="142" t="s">
        <v>2196</v>
      </c>
      <c r="F215" s="143" t="s">
        <v>2197</v>
      </c>
      <c r="G215" s="144" t="s">
        <v>337</v>
      </c>
      <c r="H215" s="145">
        <v>1</v>
      </c>
      <c r="I215" s="146"/>
      <c r="J215" s="147">
        <f>ROUND(I215*H215,2)</f>
        <v>0</v>
      </c>
      <c r="K215" s="148"/>
      <c r="L215" s="35"/>
      <c r="M215" s="149" t="s">
        <v>3</v>
      </c>
      <c r="N215" s="150" t="s">
        <v>43</v>
      </c>
      <c r="O215" s="55"/>
      <c r="P215" s="151">
        <f>O215*H215</f>
        <v>0</v>
      </c>
      <c r="Q215" s="151">
        <v>2E-05</v>
      </c>
      <c r="R215" s="151">
        <f>Q215*H215</f>
        <v>2E-05</v>
      </c>
      <c r="S215" s="151">
        <v>0</v>
      </c>
      <c r="T215" s="15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3" t="s">
        <v>313</v>
      </c>
      <c r="AT215" s="153" t="s">
        <v>147</v>
      </c>
      <c r="AU215" s="153" t="s">
        <v>82</v>
      </c>
      <c r="AY215" s="19" t="s">
        <v>144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9" t="s">
        <v>80</v>
      </c>
      <c r="BK215" s="154">
        <f>ROUND(I215*H215,2)</f>
        <v>0</v>
      </c>
      <c r="BL215" s="19" t="s">
        <v>313</v>
      </c>
      <c r="BM215" s="153" t="s">
        <v>2198</v>
      </c>
    </row>
    <row r="216" spans="2:51" s="16" customFormat="1" ht="12">
      <c r="B216" s="185"/>
      <c r="D216" s="161" t="s">
        <v>221</v>
      </c>
      <c r="E216" s="186" t="s">
        <v>3</v>
      </c>
      <c r="F216" s="187" t="s">
        <v>2057</v>
      </c>
      <c r="H216" s="186" t="s">
        <v>3</v>
      </c>
      <c r="I216" s="188"/>
      <c r="L216" s="185"/>
      <c r="M216" s="189"/>
      <c r="N216" s="190"/>
      <c r="O216" s="190"/>
      <c r="P216" s="190"/>
      <c r="Q216" s="190"/>
      <c r="R216" s="190"/>
      <c r="S216" s="190"/>
      <c r="T216" s="191"/>
      <c r="AT216" s="186" t="s">
        <v>221</v>
      </c>
      <c r="AU216" s="186" t="s">
        <v>82</v>
      </c>
      <c r="AV216" s="16" t="s">
        <v>80</v>
      </c>
      <c r="AW216" s="16" t="s">
        <v>33</v>
      </c>
      <c r="AX216" s="16" t="s">
        <v>72</v>
      </c>
      <c r="AY216" s="186" t="s">
        <v>144</v>
      </c>
    </row>
    <row r="217" spans="2:51" s="13" customFormat="1" ht="12">
      <c r="B217" s="160"/>
      <c r="D217" s="161" t="s">
        <v>221</v>
      </c>
      <c r="E217" s="162" t="s">
        <v>3</v>
      </c>
      <c r="F217" s="163" t="s">
        <v>80</v>
      </c>
      <c r="H217" s="164">
        <v>1</v>
      </c>
      <c r="I217" s="165"/>
      <c r="L217" s="160"/>
      <c r="M217" s="166"/>
      <c r="N217" s="167"/>
      <c r="O217" s="167"/>
      <c r="P217" s="167"/>
      <c r="Q217" s="167"/>
      <c r="R217" s="167"/>
      <c r="S217" s="167"/>
      <c r="T217" s="168"/>
      <c r="AT217" s="162" t="s">
        <v>221</v>
      </c>
      <c r="AU217" s="162" t="s">
        <v>82</v>
      </c>
      <c r="AV217" s="13" t="s">
        <v>82</v>
      </c>
      <c r="AW217" s="13" t="s">
        <v>33</v>
      </c>
      <c r="AX217" s="13" t="s">
        <v>80</v>
      </c>
      <c r="AY217" s="162" t="s">
        <v>144</v>
      </c>
    </row>
    <row r="218" spans="1:65" s="2" customFormat="1" ht="16.5" customHeight="1">
      <c r="A218" s="34"/>
      <c r="B218" s="140"/>
      <c r="C218" s="192" t="s">
        <v>485</v>
      </c>
      <c r="D218" s="192" t="s">
        <v>280</v>
      </c>
      <c r="E218" s="193" t="s">
        <v>2199</v>
      </c>
      <c r="F218" s="194" t="s">
        <v>2200</v>
      </c>
      <c r="G218" s="195" t="s">
        <v>337</v>
      </c>
      <c r="H218" s="196">
        <v>1</v>
      </c>
      <c r="I218" s="197"/>
      <c r="J218" s="198">
        <f>ROUND(I218*H218,2)</f>
        <v>0</v>
      </c>
      <c r="K218" s="199"/>
      <c r="L218" s="200"/>
      <c r="M218" s="201" t="s">
        <v>3</v>
      </c>
      <c r="N218" s="202" t="s">
        <v>43</v>
      </c>
      <c r="O218" s="55"/>
      <c r="P218" s="151">
        <f>O218*H218</f>
        <v>0</v>
      </c>
      <c r="Q218" s="151">
        <v>0.0055</v>
      </c>
      <c r="R218" s="151">
        <f>Q218*H218</f>
        <v>0.0055</v>
      </c>
      <c r="S218" s="151">
        <v>0</v>
      </c>
      <c r="T218" s="15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3" t="s">
        <v>412</v>
      </c>
      <c r="AT218" s="153" t="s">
        <v>280</v>
      </c>
      <c r="AU218" s="153" t="s">
        <v>82</v>
      </c>
      <c r="AY218" s="19" t="s">
        <v>144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9" t="s">
        <v>80</v>
      </c>
      <c r="BK218" s="154">
        <f>ROUND(I218*H218,2)</f>
        <v>0</v>
      </c>
      <c r="BL218" s="19" t="s">
        <v>313</v>
      </c>
      <c r="BM218" s="153" t="s">
        <v>2201</v>
      </c>
    </row>
    <row r="219" spans="2:51" s="16" customFormat="1" ht="12">
      <c r="B219" s="185"/>
      <c r="D219" s="161" t="s">
        <v>221</v>
      </c>
      <c r="E219" s="186" t="s">
        <v>3</v>
      </c>
      <c r="F219" s="187" t="s">
        <v>2057</v>
      </c>
      <c r="H219" s="186" t="s">
        <v>3</v>
      </c>
      <c r="I219" s="188"/>
      <c r="L219" s="185"/>
      <c r="M219" s="189"/>
      <c r="N219" s="190"/>
      <c r="O219" s="190"/>
      <c r="P219" s="190"/>
      <c r="Q219" s="190"/>
      <c r="R219" s="190"/>
      <c r="S219" s="190"/>
      <c r="T219" s="191"/>
      <c r="AT219" s="186" t="s">
        <v>221</v>
      </c>
      <c r="AU219" s="186" t="s">
        <v>82</v>
      </c>
      <c r="AV219" s="16" t="s">
        <v>80</v>
      </c>
      <c r="AW219" s="16" t="s">
        <v>33</v>
      </c>
      <c r="AX219" s="16" t="s">
        <v>72</v>
      </c>
      <c r="AY219" s="186" t="s">
        <v>144</v>
      </c>
    </row>
    <row r="220" spans="2:51" s="13" customFormat="1" ht="12">
      <c r="B220" s="160"/>
      <c r="D220" s="161" t="s">
        <v>221</v>
      </c>
      <c r="E220" s="162" t="s">
        <v>3</v>
      </c>
      <c r="F220" s="163" t="s">
        <v>80</v>
      </c>
      <c r="H220" s="164">
        <v>1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221</v>
      </c>
      <c r="AU220" s="162" t="s">
        <v>82</v>
      </c>
      <c r="AV220" s="13" t="s">
        <v>82</v>
      </c>
      <c r="AW220" s="13" t="s">
        <v>33</v>
      </c>
      <c r="AX220" s="13" t="s">
        <v>80</v>
      </c>
      <c r="AY220" s="162" t="s">
        <v>144</v>
      </c>
    </row>
    <row r="221" spans="1:65" s="2" customFormat="1" ht="16.5" customHeight="1">
      <c r="A221" s="34"/>
      <c r="B221" s="140"/>
      <c r="C221" s="141" t="s">
        <v>490</v>
      </c>
      <c r="D221" s="141" t="s">
        <v>147</v>
      </c>
      <c r="E221" s="142" t="s">
        <v>2202</v>
      </c>
      <c r="F221" s="143" t="s">
        <v>2203</v>
      </c>
      <c r="G221" s="144" t="s">
        <v>409</v>
      </c>
      <c r="H221" s="145">
        <v>217</v>
      </c>
      <c r="I221" s="146"/>
      <c r="J221" s="147">
        <f>ROUND(I221*H221,2)</f>
        <v>0</v>
      </c>
      <c r="K221" s="148"/>
      <c r="L221" s="35"/>
      <c r="M221" s="149" t="s">
        <v>3</v>
      </c>
      <c r="N221" s="150" t="s">
        <v>43</v>
      </c>
      <c r="O221" s="55"/>
      <c r="P221" s="151">
        <f>O221*H221</f>
        <v>0</v>
      </c>
      <c r="Q221" s="151">
        <v>0.00019</v>
      </c>
      <c r="R221" s="151">
        <f>Q221*H221</f>
        <v>0.04123</v>
      </c>
      <c r="S221" s="151">
        <v>0</v>
      </c>
      <c r="T221" s="15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3" t="s">
        <v>313</v>
      </c>
      <c r="AT221" s="153" t="s">
        <v>147</v>
      </c>
      <c r="AU221" s="153" t="s">
        <v>82</v>
      </c>
      <c r="AY221" s="19" t="s">
        <v>144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9" t="s">
        <v>80</v>
      </c>
      <c r="BK221" s="154">
        <f>ROUND(I221*H221,2)</f>
        <v>0</v>
      </c>
      <c r="BL221" s="19" t="s">
        <v>313</v>
      </c>
      <c r="BM221" s="153" t="s">
        <v>2204</v>
      </c>
    </row>
    <row r="222" spans="2:51" s="16" customFormat="1" ht="12">
      <c r="B222" s="185"/>
      <c r="D222" s="161" t="s">
        <v>221</v>
      </c>
      <c r="E222" s="186" t="s">
        <v>3</v>
      </c>
      <c r="F222" s="187" t="s">
        <v>2057</v>
      </c>
      <c r="H222" s="186" t="s">
        <v>3</v>
      </c>
      <c r="I222" s="188"/>
      <c r="L222" s="185"/>
      <c r="M222" s="189"/>
      <c r="N222" s="190"/>
      <c r="O222" s="190"/>
      <c r="P222" s="190"/>
      <c r="Q222" s="190"/>
      <c r="R222" s="190"/>
      <c r="S222" s="190"/>
      <c r="T222" s="191"/>
      <c r="AT222" s="186" t="s">
        <v>221</v>
      </c>
      <c r="AU222" s="186" t="s">
        <v>82</v>
      </c>
      <c r="AV222" s="16" t="s">
        <v>80</v>
      </c>
      <c r="AW222" s="16" t="s">
        <v>33</v>
      </c>
      <c r="AX222" s="16" t="s">
        <v>72</v>
      </c>
      <c r="AY222" s="186" t="s">
        <v>144</v>
      </c>
    </row>
    <row r="223" spans="2:51" s="13" customFormat="1" ht="12">
      <c r="B223" s="160"/>
      <c r="D223" s="161" t="s">
        <v>221</v>
      </c>
      <c r="E223" s="162" t="s">
        <v>3</v>
      </c>
      <c r="F223" s="163" t="s">
        <v>2205</v>
      </c>
      <c r="H223" s="164">
        <v>217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221</v>
      </c>
      <c r="AU223" s="162" t="s">
        <v>82</v>
      </c>
      <c r="AV223" s="13" t="s">
        <v>82</v>
      </c>
      <c r="AW223" s="13" t="s">
        <v>33</v>
      </c>
      <c r="AX223" s="13" t="s">
        <v>80</v>
      </c>
      <c r="AY223" s="162" t="s">
        <v>144</v>
      </c>
    </row>
    <row r="224" spans="1:65" s="2" customFormat="1" ht="21.75" customHeight="1">
      <c r="A224" s="34"/>
      <c r="B224" s="140"/>
      <c r="C224" s="141" t="s">
        <v>495</v>
      </c>
      <c r="D224" s="141" t="s">
        <v>147</v>
      </c>
      <c r="E224" s="142" t="s">
        <v>2206</v>
      </c>
      <c r="F224" s="143" t="s">
        <v>2207</v>
      </c>
      <c r="G224" s="144" t="s">
        <v>409</v>
      </c>
      <c r="H224" s="145">
        <v>217</v>
      </c>
      <c r="I224" s="146"/>
      <c r="J224" s="147">
        <f>ROUND(I224*H224,2)</f>
        <v>0</v>
      </c>
      <c r="K224" s="148"/>
      <c r="L224" s="35"/>
      <c r="M224" s="149" t="s">
        <v>3</v>
      </c>
      <c r="N224" s="150" t="s">
        <v>43</v>
      </c>
      <c r="O224" s="55"/>
      <c r="P224" s="151">
        <f>O224*H224</f>
        <v>0</v>
      </c>
      <c r="Q224" s="151">
        <v>1E-05</v>
      </c>
      <c r="R224" s="151">
        <f>Q224*H224</f>
        <v>0.00217</v>
      </c>
      <c r="S224" s="151">
        <v>0</v>
      </c>
      <c r="T224" s="15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3" t="s">
        <v>313</v>
      </c>
      <c r="AT224" s="153" t="s">
        <v>147</v>
      </c>
      <c r="AU224" s="153" t="s">
        <v>82</v>
      </c>
      <c r="AY224" s="19" t="s">
        <v>144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9" t="s">
        <v>80</v>
      </c>
      <c r="BK224" s="154">
        <f>ROUND(I224*H224,2)</f>
        <v>0</v>
      </c>
      <c r="BL224" s="19" t="s">
        <v>313</v>
      </c>
      <c r="BM224" s="153" t="s">
        <v>2208</v>
      </c>
    </row>
    <row r="225" spans="2:51" s="16" customFormat="1" ht="12">
      <c r="B225" s="185"/>
      <c r="D225" s="161" t="s">
        <v>221</v>
      </c>
      <c r="E225" s="186" t="s">
        <v>3</v>
      </c>
      <c r="F225" s="187" t="s">
        <v>2057</v>
      </c>
      <c r="H225" s="186" t="s">
        <v>3</v>
      </c>
      <c r="I225" s="188"/>
      <c r="L225" s="185"/>
      <c r="M225" s="189"/>
      <c r="N225" s="190"/>
      <c r="O225" s="190"/>
      <c r="P225" s="190"/>
      <c r="Q225" s="190"/>
      <c r="R225" s="190"/>
      <c r="S225" s="190"/>
      <c r="T225" s="191"/>
      <c r="AT225" s="186" t="s">
        <v>221</v>
      </c>
      <c r="AU225" s="186" t="s">
        <v>82</v>
      </c>
      <c r="AV225" s="16" t="s">
        <v>80</v>
      </c>
      <c r="AW225" s="16" t="s">
        <v>33</v>
      </c>
      <c r="AX225" s="16" t="s">
        <v>72</v>
      </c>
      <c r="AY225" s="186" t="s">
        <v>144</v>
      </c>
    </row>
    <row r="226" spans="2:51" s="13" customFormat="1" ht="12">
      <c r="B226" s="160"/>
      <c r="D226" s="161" t="s">
        <v>221</v>
      </c>
      <c r="E226" s="162" t="s">
        <v>3</v>
      </c>
      <c r="F226" s="163" t="s">
        <v>2205</v>
      </c>
      <c r="H226" s="164">
        <v>217</v>
      </c>
      <c r="I226" s="165"/>
      <c r="L226" s="160"/>
      <c r="M226" s="166"/>
      <c r="N226" s="167"/>
      <c r="O226" s="167"/>
      <c r="P226" s="167"/>
      <c r="Q226" s="167"/>
      <c r="R226" s="167"/>
      <c r="S226" s="167"/>
      <c r="T226" s="168"/>
      <c r="AT226" s="162" t="s">
        <v>221</v>
      </c>
      <c r="AU226" s="162" t="s">
        <v>82</v>
      </c>
      <c r="AV226" s="13" t="s">
        <v>82</v>
      </c>
      <c r="AW226" s="13" t="s">
        <v>33</v>
      </c>
      <c r="AX226" s="13" t="s">
        <v>80</v>
      </c>
      <c r="AY226" s="162" t="s">
        <v>144</v>
      </c>
    </row>
    <row r="227" spans="1:65" s="2" customFormat="1" ht="16.5" customHeight="1">
      <c r="A227" s="34"/>
      <c r="B227" s="140"/>
      <c r="C227" s="141" t="s">
        <v>500</v>
      </c>
      <c r="D227" s="141" t="s">
        <v>147</v>
      </c>
      <c r="E227" s="142" t="s">
        <v>2209</v>
      </c>
      <c r="F227" s="143" t="s">
        <v>2210</v>
      </c>
      <c r="G227" s="144" t="s">
        <v>1857</v>
      </c>
      <c r="H227" s="145">
        <v>22</v>
      </c>
      <c r="I227" s="146"/>
      <c r="J227" s="147">
        <f>ROUND(I227*H227,2)</f>
        <v>0</v>
      </c>
      <c r="K227" s="148"/>
      <c r="L227" s="35"/>
      <c r="M227" s="149" t="s">
        <v>3</v>
      </c>
      <c r="N227" s="150" t="s">
        <v>43</v>
      </c>
      <c r="O227" s="55"/>
      <c r="P227" s="151">
        <f>O227*H227</f>
        <v>0</v>
      </c>
      <c r="Q227" s="151">
        <v>0.00024</v>
      </c>
      <c r="R227" s="151">
        <f>Q227*H227</f>
        <v>0.00528</v>
      </c>
      <c r="S227" s="151">
        <v>0</v>
      </c>
      <c r="T227" s="15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3" t="s">
        <v>313</v>
      </c>
      <c r="AT227" s="153" t="s">
        <v>147</v>
      </c>
      <c r="AU227" s="153" t="s">
        <v>82</v>
      </c>
      <c r="AY227" s="19" t="s">
        <v>144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9" t="s">
        <v>80</v>
      </c>
      <c r="BK227" s="154">
        <f>ROUND(I227*H227,2)</f>
        <v>0</v>
      </c>
      <c r="BL227" s="19" t="s">
        <v>313</v>
      </c>
      <c r="BM227" s="153" t="s">
        <v>2211</v>
      </c>
    </row>
    <row r="228" spans="2:51" s="16" customFormat="1" ht="12">
      <c r="B228" s="185"/>
      <c r="D228" s="161" t="s">
        <v>221</v>
      </c>
      <c r="E228" s="186" t="s">
        <v>3</v>
      </c>
      <c r="F228" s="187" t="s">
        <v>2057</v>
      </c>
      <c r="H228" s="186" t="s">
        <v>3</v>
      </c>
      <c r="I228" s="188"/>
      <c r="L228" s="185"/>
      <c r="M228" s="189"/>
      <c r="N228" s="190"/>
      <c r="O228" s="190"/>
      <c r="P228" s="190"/>
      <c r="Q228" s="190"/>
      <c r="R228" s="190"/>
      <c r="S228" s="190"/>
      <c r="T228" s="191"/>
      <c r="AT228" s="186" t="s">
        <v>221</v>
      </c>
      <c r="AU228" s="186" t="s">
        <v>82</v>
      </c>
      <c r="AV228" s="16" t="s">
        <v>80</v>
      </c>
      <c r="AW228" s="16" t="s">
        <v>33</v>
      </c>
      <c r="AX228" s="16" t="s">
        <v>72</v>
      </c>
      <c r="AY228" s="186" t="s">
        <v>144</v>
      </c>
    </row>
    <row r="229" spans="2:51" s="13" customFormat="1" ht="12">
      <c r="B229" s="160"/>
      <c r="D229" s="161" t="s">
        <v>221</v>
      </c>
      <c r="E229" s="162" t="s">
        <v>3</v>
      </c>
      <c r="F229" s="163" t="s">
        <v>362</v>
      </c>
      <c r="H229" s="164">
        <v>22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221</v>
      </c>
      <c r="AU229" s="162" t="s">
        <v>82</v>
      </c>
      <c r="AV229" s="13" t="s">
        <v>82</v>
      </c>
      <c r="AW229" s="13" t="s">
        <v>33</v>
      </c>
      <c r="AX229" s="13" t="s">
        <v>80</v>
      </c>
      <c r="AY229" s="162" t="s">
        <v>144</v>
      </c>
    </row>
    <row r="230" spans="1:65" s="2" customFormat="1" ht="16.5" customHeight="1">
      <c r="A230" s="34"/>
      <c r="B230" s="140"/>
      <c r="C230" s="141" t="s">
        <v>505</v>
      </c>
      <c r="D230" s="141" t="s">
        <v>147</v>
      </c>
      <c r="E230" s="142" t="s">
        <v>2212</v>
      </c>
      <c r="F230" s="143" t="s">
        <v>2213</v>
      </c>
      <c r="G230" s="144" t="s">
        <v>1857</v>
      </c>
      <c r="H230" s="145">
        <v>1</v>
      </c>
      <c r="I230" s="146"/>
      <c r="J230" s="147">
        <f>ROUND(I230*H230,2)</f>
        <v>0</v>
      </c>
      <c r="K230" s="148"/>
      <c r="L230" s="35"/>
      <c r="M230" s="149" t="s">
        <v>3</v>
      </c>
      <c r="N230" s="150" t="s">
        <v>43</v>
      </c>
      <c r="O230" s="55"/>
      <c r="P230" s="151">
        <f>O230*H230</f>
        <v>0</v>
      </c>
      <c r="Q230" s="151">
        <v>0.00068</v>
      </c>
      <c r="R230" s="151">
        <f>Q230*H230</f>
        <v>0.00068</v>
      </c>
      <c r="S230" s="151">
        <v>0</v>
      </c>
      <c r="T230" s="15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3" t="s">
        <v>313</v>
      </c>
      <c r="AT230" s="153" t="s">
        <v>147</v>
      </c>
      <c r="AU230" s="153" t="s">
        <v>82</v>
      </c>
      <c r="AY230" s="19" t="s">
        <v>144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9" t="s">
        <v>80</v>
      </c>
      <c r="BK230" s="154">
        <f>ROUND(I230*H230,2)</f>
        <v>0</v>
      </c>
      <c r="BL230" s="19" t="s">
        <v>313</v>
      </c>
      <c r="BM230" s="153" t="s">
        <v>2214</v>
      </c>
    </row>
    <row r="231" spans="2:51" s="16" customFormat="1" ht="12">
      <c r="B231" s="185"/>
      <c r="D231" s="161" t="s">
        <v>221</v>
      </c>
      <c r="E231" s="186" t="s">
        <v>3</v>
      </c>
      <c r="F231" s="187" t="s">
        <v>2057</v>
      </c>
      <c r="H231" s="186" t="s">
        <v>3</v>
      </c>
      <c r="I231" s="188"/>
      <c r="L231" s="185"/>
      <c r="M231" s="189"/>
      <c r="N231" s="190"/>
      <c r="O231" s="190"/>
      <c r="P231" s="190"/>
      <c r="Q231" s="190"/>
      <c r="R231" s="190"/>
      <c r="S231" s="190"/>
      <c r="T231" s="191"/>
      <c r="AT231" s="186" t="s">
        <v>221</v>
      </c>
      <c r="AU231" s="186" t="s">
        <v>82</v>
      </c>
      <c r="AV231" s="16" t="s">
        <v>80</v>
      </c>
      <c r="AW231" s="16" t="s">
        <v>33</v>
      </c>
      <c r="AX231" s="16" t="s">
        <v>72</v>
      </c>
      <c r="AY231" s="186" t="s">
        <v>144</v>
      </c>
    </row>
    <row r="232" spans="2:51" s="13" customFormat="1" ht="12">
      <c r="B232" s="160"/>
      <c r="D232" s="161" t="s">
        <v>221</v>
      </c>
      <c r="E232" s="162" t="s">
        <v>3</v>
      </c>
      <c r="F232" s="163" t="s">
        <v>80</v>
      </c>
      <c r="H232" s="164">
        <v>1</v>
      </c>
      <c r="I232" s="165"/>
      <c r="L232" s="160"/>
      <c r="M232" s="166"/>
      <c r="N232" s="167"/>
      <c r="O232" s="167"/>
      <c r="P232" s="167"/>
      <c r="Q232" s="167"/>
      <c r="R232" s="167"/>
      <c r="S232" s="167"/>
      <c r="T232" s="168"/>
      <c r="AT232" s="162" t="s">
        <v>221</v>
      </c>
      <c r="AU232" s="162" t="s">
        <v>82</v>
      </c>
      <c r="AV232" s="13" t="s">
        <v>82</v>
      </c>
      <c r="AW232" s="13" t="s">
        <v>33</v>
      </c>
      <c r="AX232" s="13" t="s">
        <v>80</v>
      </c>
      <c r="AY232" s="162" t="s">
        <v>144</v>
      </c>
    </row>
    <row r="233" spans="1:65" s="2" customFormat="1" ht="21.75" customHeight="1">
      <c r="A233" s="34"/>
      <c r="B233" s="140"/>
      <c r="C233" s="192" t="s">
        <v>510</v>
      </c>
      <c r="D233" s="192" t="s">
        <v>280</v>
      </c>
      <c r="E233" s="193" t="s">
        <v>2215</v>
      </c>
      <c r="F233" s="194" t="s">
        <v>2216</v>
      </c>
      <c r="G233" s="195" t="s">
        <v>337</v>
      </c>
      <c r="H233" s="196">
        <v>1</v>
      </c>
      <c r="I233" s="197"/>
      <c r="J233" s="198">
        <f>ROUND(I233*H233,2)</f>
        <v>0</v>
      </c>
      <c r="K233" s="199"/>
      <c r="L233" s="200"/>
      <c r="M233" s="201" t="s">
        <v>3</v>
      </c>
      <c r="N233" s="202" t="s">
        <v>43</v>
      </c>
      <c r="O233" s="55"/>
      <c r="P233" s="151">
        <f>O233*H233</f>
        <v>0</v>
      </c>
      <c r="Q233" s="151">
        <v>0.0015</v>
      </c>
      <c r="R233" s="151">
        <f>Q233*H233</f>
        <v>0.0015</v>
      </c>
      <c r="S233" s="151">
        <v>0</v>
      </c>
      <c r="T233" s="15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3" t="s">
        <v>412</v>
      </c>
      <c r="AT233" s="153" t="s">
        <v>280</v>
      </c>
      <c r="AU233" s="153" t="s">
        <v>82</v>
      </c>
      <c r="AY233" s="19" t="s">
        <v>144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9" t="s">
        <v>80</v>
      </c>
      <c r="BK233" s="154">
        <f>ROUND(I233*H233,2)</f>
        <v>0</v>
      </c>
      <c r="BL233" s="19" t="s">
        <v>313</v>
      </c>
      <c r="BM233" s="153" t="s">
        <v>2217</v>
      </c>
    </row>
    <row r="234" spans="2:51" s="16" customFormat="1" ht="12">
      <c r="B234" s="185"/>
      <c r="D234" s="161" t="s">
        <v>221</v>
      </c>
      <c r="E234" s="186" t="s">
        <v>3</v>
      </c>
      <c r="F234" s="187" t="s">
        <v>2057</v>
      </c>
      <c r="H234" s="186" t="s">
        <v>3</v>
      </c>
      <c r="I234" s="188"/>
      <c r="L234" s="185"/>
      <c r="M234" s="189"/>
      <c r="N234" s="190"/>
      <c r="O234" s="190"/>
      <c r="P234" s="190"/>
      <c r="Q234" s="190"/>
      <c r="R234" s="190"/>
      <c r="S234" s="190"/>
      <c r="T234" s="191"/>
      <c r="AT234" s="186" t="s">
        <v>221</v>
      </c>
      <c r="AU234" s="186" t="s">
        <v>82</v>
      </c>
      <c r="AV234" s="16" t="s">
        <v>80</v>
      </c>
      <c r="AW234" s="16" t="s">
        <v>33</v>
      </c>
      <c r="AX234" s="16" t="s">
        <v>72</v>
      </c>
      <c r="AY234" s="186" t="s">
        <v>144</v>
      </c>
    </row>
    <row r="235" spans="2:51" s="13" customFormat="1" ht="12">
      <c r="B235" s="160"/>
      <c r="D235" s="161" t="s">
        <v>221</v>
      </c>
      <c r="E235" s="162" t="s">
        <v>3</v>
      </c>
      <c r="F235" s="163" t="s">
        <v>80</v>
      </c>
      <c r="H235" s="164">
        <v>1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221</v>
      </c>
      <c r="AU235" s="162" t="s">
        <v>82</v>
      </c>
      <c r="AV235" s="13" t="s">
        <v>82</v>
      </c>
      <c r="AW235" s="13" t="s">
        <v>33</v>
      </c>
      <c r="AX235" s="13" t="s">
        <v>80</v>
      </c>
      <c r="AY235" s="162" t="s">
        <v>144</v>
      </c>
    </row>
    <row r="236" spans="1:65" s="2" customFormat="1" ht="21.75" customHeight="1">
      <c r="A236" s="34"/>
      <c r="B236" s="140"/>
      <c r="C236" s="141" t="s">
        <v>518</v>
      </c>
      <c r="D236" s="141" t="s">
        <v>147</v>
      </c>
      <c r="E236" s="142" t="s">
        <v>2218</v>
      </c>
      <c r="F236" s="143" t="s">
        <v>2219</v>
      </c>
      <c r="G236" s="144" t="s">
        <v>283</v>
      </c>
      <c r="H236" s="145">
        <v>0.325</v>
      </c>
      <c r="I236" s="146"/>
      <c r="J236" s="147">
        <f>ROUND(I236*H236,2)</f>
        <v>0</v>
      </c>
      <c r="K236" s="148"/>
      <c r="L236" s="35"/>
      <c r="M236" s="149" t="s">
        <v>3</v>
      </c>
      <c r="N236" s="150" t="s">
        <v>43</v>
      </c>
      <c r="O236" s="55"/>
      <c r="P236" s="151">
        <f>O236*H236</f>
        <v>0</v>
      </c>
      <c r="Q236" s="151">
        <v>0</v>
      </c>
      <c r="R236" s="151">
        <f>Q236*H236</f>
        <v>0</v>
      </c>
      <c r="S236" s="151">
        <v>0</v>
      </c>
      <c r="T236" s="15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3" t="s">
        <v>313</v>
      </c>
      <c r="AT236" s="153" t="s">
        <v>147</v>
      </c>
      <c r="AU236" s="153" t="s">
        <v>82</v>
      </c>
      <c r="AY236" s="19" t="s">
        <v>144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9" t="s">
        <v>80</v>
      </c>
      <c r="BK236" s="154">
        <f>ROUND(I236*H236,2)</f>
        <v>0</v>
      </c>
      <c r="BL236" s="19" t="s">
        <v>313</v>
      </c>
      <c r="BM236" s="153" t="s">
        <v>2220</v>
      </c>
    </row>
    <row r="237" spans="2:63" s="12" customFormat="1" ht="22.9" customHeight="1">
      <c r="B237" s="127"/>
      <c r="D237" s="128" t="s">
        <v>71</v>
      </c>
      <c r="E237" s="138" t="s">
        <v>2221</v>
      </c>
      <c r="F237" s="138" t="s">
        <v>2222</v>
      </c>
      <c r="I237" s="130"/>
      <c r="J237" s="139">
        <f>BK237</f>
        <v>0</v>
      </c>
      <c r="L237" s="127"/>
      <c r="M237" s="132"/>
      <c r="N237" s="133"/>
      <c r="O237" s="133"/>
      <c r="P237" s="134">
        <f>SUM(P238:P304)</f>
        <v>0</v>
      </c>
      <c r="Q237" s="133"/>
      <c r="R237" s="134">
        <f>SUM(R238:R304)</f>
        <v>0.35011</v>
      </c>
      <c r="S237" s="133"/>
      <c r="T237" s="135">
        <f>SUM(T238:T304)</f>
        <v>0</v>
      </c>
      <c r="AR237" s="128" t="s">
        <v>82</v>
      </c>
      <c r="AT237" s="136" t="s">
        <v>71</v>
      </c>
      <c r="AU237" s="136" t="s">
        <v>80</v>
      </c>
      <c r="AY237" s="128" t="s">
        <v>144</v>
      </c>
      <c r="BK237" s="137">
        <f>SUM(BK238:BK304)</f>
        <v>0</v>
      </c>
    </row>
    <row r="238" spans="1:65" s="2" customFormat="1" ht="16.5" customHeight="1">
      <c r="A238" s="34"/>
      <c r="B238" s="140"/>
      <c r="C238" s="141" t="s">
        <v>525</v>
      </c>
      <c r="D238" s="141" t="s">
        <v>147</v>
      </c>
      <c r="E238" s="142" t="s">
        <v>2223</v>
      </c>
      <c r="F238" s="143" t="s">
        <v>2224</v>
      </c>
      <c r="G238" s="144" t="s">
        <v>337</v>
      </c>
      <c r="H238" s="145">
        <v>6</v>
      </c>
      <c r="I238" s="146"/>
      <c r="J238" s="147">
        <f>ROUND(I238*H238,2)</f>
        <v>0</v>
      </c>
      <c r="K238" s="148"/>
      <c r="L238" s="35"/>
      <c r="M238" s="149" t="s">
        <v>3</v>
      </c>
      <c r="N238" s="150" t="s">
        <v>43</v>
      </c>
      <c r="O238" s="55"/>
      <c r="P238" s="151">
        <f>O238*H238</f>
        <v>0</v>
      </c>
      <c r="Q238" s="151">
        <v>0.00247</v>
      </c>
      <c r="R238" s="151">
        <f>Q238*H238</f>
        <v>0.01482</v>
      </c>
      <c r="S238" s="151">
        <v>0</v>
      </c>
      <c r="T238" s="15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3" t="s">
        <v>313</v>
      </c>
      <c r="AT238" s="153" t="s">
        <v>147</v>
      </c>
      <c r="AU238" s="153" t="s">
        <v>82</v>
      </c>
      <c r="AY238" s="19" t="s">
        <v>144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9" t="s">
        <v>80</v>
      </c>
      <c r="BK238" s="154">
        <f>ROUND(I238*H238,2)</f>
        <v>0</v>
      </c>
      <c r="BL238" s="19" t="s">
        <v>313</v>
      </c>
      <c r="BM238" s="153" t="s">
        <v>2225</v>
      </c>
    </row>
    <row r="239" spans="2:51" s="16" customFormat="1" ht="12">
      <c r="B239" s="185"/>
      <c r="D239" s="161" t="s">
        <v>221</v>
      </c>
      <c r="E239" s="186" t="s">
        <v>3</v>
      </c>
      <c r="F239" s="187" t="s">
        <v>2057</v>
      </c>
      <c r="H239" s="186" t="s">
        <v>3</v>
      </c>
      <c r="I239" s="188"/>
      <c r="L239" s="185"/>
      <c r="M239" s="189"/>
      <c r="N239" s="190"/>
      <c r="O239" s="190"/>
      <c r="P239" s="190"/>
      <c r="Q239" s="190"/>
      <c r="R239" s="190"/>
      <c r="S239" s="190"/>
      <c r="T239" s="191"/>
      <c r="AT239" s="186" t="s">
        <v>221</v>
      </c>
      <c r="AU239" s="186" t="s">
        <v>82</v>
      </c>
      <c r="AV239" s="16" t="s">
        <v>80</v>
      </c>
      <c r="AW239" s="16" t="s">
        <v>33</v>
      </c>
      <c r="AX239" s="16" t="s">
        <v>72</v>
      </c>
      <c r="AY239" s="186" t="s">
        <v>144</v>
      </c>
    </row>
    <row r="240" spans="2:51" s="13" customFormat="1" ht="12">
      <c r="B240" s="160"/>
      <c r="D240" s="161" t="s">
        <v>221</v>
      </c>
      <c r="E240" s="162" t="s">
        <v>3</v>
      </c>
      <c r="F240" s="163" t="s">
        <v>2226</v>
      </c>
      <c r="H240" s="164">
        <v>6</v>
      </c>
      <c r="I240" s="165"/>
      <c r="L240" s="160"/>
      <c r="M240" s="166"/>
      <c r="N240" s="167"/>
      <c r="O240" s="167"/>
      <c r="P240" s="167"/>
      <c r="Q240" s="167"/>
      <c r="R240" s="167"/>
      <c r="S240" s="167"/>
      <c r="T240" s="168"/>
      <c r="AT240" s="162" t="s">
        <v>221</v>
      </c>
      <c r="AU240" s="162" t="s">
        <v>82</v>
      </c>
      <c r="AV240" s="13" t="s">
        <v>82</v>
      </c>
      <c r="AW240" s="13" t="s">
        <v>33</v>
      </c>
      <c r="AX240" s="13" t="s">
        <v>80</v>
      </c>
      <c r="AY240" s="162" t="s">
        <v>144</v>
      </c>
    </row>
    <row r="241" spans="1:65" s="2" customFormat="1" ht="16.5" customHeight="1">
      <c r="A241" s="34"/>
      <c r="B241" s="140"/>
      <c r="C241" s="192" t="s">
        <v>529</v>
      </c>
      <c r="D241" s="192" t="s">
        <v>280</v>
      </c>
      <c r="E241" s="193" t="s">
        <v>2227</v>
      </c>
      <c r="F241" s="194" t="s">
        <v>2228</v>
      </c>
      <c r="G241" s="195" t="s">
        <v>337</v>
      </c>
      <c r="H241" s="196">
        <v>1</v>
      </c>
      <c r="I241" s="197"/>
      <c r="J241" s="198">
        <f>ROUND(I241*H241,2)</f>
        <v>0</v>
      </c>
      <c r="K241" s="199"/>
      <c r="L241" s="200"/>
      <c r="M241" s="201" t="s">
        <v>3</v>
      </c>
      <c r="N241" s="202" t="s">
        <v>43</v>
      </c>
      <c r="O241" s="55"/>
      <c r="P241" s="151">
        <f>O241*H241</f>
        <v>0</v>
      </c>
      <c r="Q241" s="151">
        <v>0.0219</v>
      </c>
      <c r="R241" s="151">
        <f>Q241*H241</f>
        <v>0.0219</v>
      </c>
      <c r="S241" s="151">
        <v>0</v>
      </c>
      <c r="T241" s="15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3" t="s">
        <v>412</v>
      </c>
      <c r="AT241" s="153" t="s">
        <v>280</v>
      </c>
      <c r="AU241" s="153" t="s">
        <v>82</v>
      </c>
      <c r="AY241" s="19" t="s">
        <v>144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9" t="s">
        <v>80</v>
      </c>
      <c r="BK241" s="154">
        <f>ROUND(I241*H241,2)</f>
        <v>0</v>
      </c>
      <c r="BL241" s="19" t="s">
        <v>313</v>
      </c>
      <c r="BM241" s="153" t="s">
        <v>2229</v>
      </c>
    </row>
    <row r="242" spans="2:51" s="16" customFormat="1" ht="12">
      <c r="B242" s="185"/>
      <c r="D242" s="161" t="s">
        <v>221</v>
      </c>
      <c r="E242" s="186" t="s">
        <v>3</v>
      </c>
      <c r="F242" s="187" t="s">
        <v>2057</v>
      </c>
      <c r="H242" s="186" t="s">
        <v>3</v>
      </c>
      <c r="I242" s="188"/>
      <c r="L242" s="185"/>
      <c r="M242" s="189"/>
      <c r="N242" s="190"/>
      <c r="O242" s="190"/>
      <c r="P242" s="190"/>
      <c r="Q242" s="190"/>
      <c r="R242" s="190"/>
      <c r="S242" s="190"/>
      <c r="T242" s="191"/>
      <c r="AT242" s="186" t="s">
        <v>221</v>
      </c>
      <c r="AU242" s="186" t="s">
        <v>82</v>
      </c>
      <c r="AV242" s="16" t="s">
        <v>80</v>
      </c>
      <c r="AW242" s="16" t="s">
        <v>33</v>
      </c>
      <c r="AX242" s="16" t="s">
        <v>72</v>
      </c>
      <c r="AY242" s="186" t="s">
        <v>144</v>
      </c>
    </row>
    <row r="243" spans="2:51" s="13" customFormat="1" ht="12">
      <c r="B243" s="160"/>
      <c r="D243" s="161" t="s">
        <v>221</v>
      </c>
      <c r="E243" s="162" t="s">
        <v>3</v>
      </c>
      <c r="F243" s="163" t="s">
        <v>80</v>
      </c>
      <c r="H243" s="164">
        <v>1</v>
      </c>
      <c r="I243" s="165"/>
      <c r="L243" s="160"/>
      <c r="M243" s="166"/>
      <c r="N243" s="167"/>
      <c r="O243" s="167"/>
      <c r="P243" s="167"/>
      <c r="Q243" s="167"/>
      <c r="R243" s="167"/>
      <c r="S243" s="167"/>
      <c r="T243" s="168"/>
      <c r="AT243" s="162" t="s">
        <v>221</v>
      </c>
      <c r="AU243" s="162" t="s">
        <v>82</v>
      </c>
      <c r="AV243" s="13" t="s">
        <v>82</v>
      </c>
      <c r="AW243" s="13" t="s">
        <v>33</v>
      </c>
      <c r="AX243" s="13" t="s">
        <v>80</v>
      </c>
      <c r="AY243" s="162" t="s">
        <v>144</v>
      </c>
    </row>
    <row r="244" spans="1:65" s="2" customFormat="1" ht="16.5" customHeight="1">
      <c r="A244" s="34"/>
      <c r="B244" s="140"/>
      <c r="C244" s="192" t="s">
        <v>537</v>
      </c>
      <c r="D244" s="192" t="s">
        <v>280</v>
      </c>
      <c r="E244" s="193" t="s">
        <v>2230</v>
      </c>
      <c r="F244" s="194" t="s">
        <v>2231</v>
      </c>
      <c r="G244" s="195" t="s">
        <v>337</v>
      </c>
      <c r="H244" s="196">
        <v>1</v>
      </c>
      <c r="I244" s="197"/>
      <c r="J244" s="198">
        <f>ROUND(I244*H244,2)</f>
        <v>0</v>
      </c>
      <c r="K244" s="199"/>
      <c r="L244" s="200"/>
      <c r="M244" s="201" t="s">
        <v>3</v>
      </c>
      <c r="N244" s="202" t="s">
        <v>43</v>
      </c>
      <c r="O244" s="55"/>
      <c r="P244" s="151">
        <f>O244*H244</f>
        <v>0</v>
      </c>
      <c r="Q244" s="151">
        <v>0.0021</v>
      </c>
      <c r="R244" s="151">
        <f>Q244*H244</f>
        <v>0.0021</v>
      </c>
      <c r="S244" s="151">
        <v>0</v>
      </c>
      <c r="T244" s="15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3" t="s">
        <v>412</v>
      </c>
      <c r="AT244" s="153" t="s">
        <v>280</v>
      </c>
      <c r="AU244" s="153" t="s">
        <v>82</v>
      </c>
      <c r="AY244" s="19" t="s">
        <v>144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9" t="s">
        <v>80</v>
      </c>
      <c r="BK244" s="154">
        <f>ROUND(I244*H244,2)</f>
        <v>0</v>
      </c>
      <c r="BL244" s="19" t="s">
        <v>313</v>
      </c>
      <c r="BM244" s="153" t="s">
        <v>2232</v>
      </c>
    </row>
    <row r="245" spans="2:51" s="16" customFormat="1" ht="12">
      <c r="B245" s="185"/>
      <c r="D245" s="161" t="s">
        <v>221</v>
      </c>
      <c r="E245" s="186" t="s">
        <v>3</v>
      </c>
      <c r="F245" s="187" t="s">
        <v>2057</v>
      </c>
      <c r="H245" s="186" t="s">
        <v>3</v>
      </c>
      <c r="I245" s="188"/>
      <c r="L245" s="185"/>
      <c r="M245" s="189"/>
      <c r="N245" s="190"/>
      <c r="O245" s="190"/>
      <c r="P245" s="190"/>
      <c r="Q245" s="190"/>
      <c r="R245" s="190"/>
      <c r="S245" s="190"/>
      <c r="T245" s="191"/>
      <c r="AT245" s="186" t="s">
        <v>221</v>
      </c>
      <c r="AU245" s="186" t="s">
        <v>82</v>
      </c>
      <c r="AV245" s="16" t="s">
        <v>80</v>
      </c>
      <c r="AW245" s="16" t="s">
        <v>33</v>
      </c>
      <c r="AX245" s="16" t="s">
        <v>72</v>
      </c>
      <c r="AY245" s="186" t="s">
        <v>144</v>
      </c>
    </row>
    <row r="246" spans="2:51" s="13" customFormat="1" ht="12">
      <c r="B246" s="160"/>
      <c r="D246" s="161" t="s">
        <v>221</v>
      </c>
      <c r="E246" s="162" t="s">
        <v>3</v>
      </c>
      <c r="F246" s="163" t="s">
        <v>80</v>
      </c>
      <c r="H246" s="164">
        <v>1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221</v>
      </c>
      <c r="AU246" s="162" t="s">
        <v>82</v>
      </c>
      <c r="AV246" s="13" t="s">
        <v>82</v>
      </c>
      <c r="AW246" s="13" t="s">
        <v>33</v>
      </c>
      <c r="AX246" s="13" t="s">
        <v>80</v>
      </c>
      <c r="AY246" s="162" t="s">
        <v>144</v>
      </c>
    </row>
    <row r="247" spans="1:65" s="2" customFormat="1" ht="16.5" customHeight="1">
      <c r="A247" s="34"/>
      <c r="B247" s="140"/>
      <c r="C247" s="192" t="s">
        <v>543</v>
      </c>
      <c r="D247" s="192" t="s">
        <v>280</v>
      </c>
      <c r="E247" s="193" t="s">
        <v>2233</v>
      </c>
      <c r="F247" s="194" t="s">
        <v>2234</v>
      </c>
      <c r="G247" s="195" t="s">
        <v>337</v>
      </c>
      <c r="H247" s="196">
        <v>5</v>
      </c>
      <c r="I247" s="197"/>
      <c r="J247" s="198">
        <f>ROUND(I247*H247,2)</f>
        <v>0</v>
      </c>
      <c r="K247" s="199"/>
      <c r="L247" s="200"/>
      <c r="M247" s="201" t="s">
        <v>3</v>
      </c>
      <c r="N247" s="202" t="s">
        <v>43</v>
      </c>
      <c r="O247" s="55"/>
      <c r="P247" s="151">
        <f>O247*H247</f>
        <v>0</v>
      </c>
      <c r="Q247" s="151">
        <v>0.015</v>
      </c>
      <c r="R247" s="151">
        <f>Q247*H247</f>
        <v>0.075</v>
      </c>
      <c r="S247" s="151">
        <v>0</v>
      </c>
      <c r="T247" s="15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3" t="s">
        <v>412</v>
      </c>
      <c r="AT247" s="153" t="s">
        <v>280</v>
      </c>
      <c r="AU247" s="153" t="s">
        <v>82</v>
      </c>
      <c r="AY247" s="19" t="s">
        <v>144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9" t="s">
        <v>80</v>
      </c>
      <c r="BK247" s="154">
        <f>ROUND(I247*H247,2)</f>
        <v>0</v>
      </c>
      <c r="BL247" s="19" t="s">
        <v>313</v>
      </c>
      <c r="BM247" s="153" t="s">
        <v>2235</v>
      </c>
    </row>
    <row r="248" spans="2:51" s="16" customFormat="1" ht="12">
      <c r="B248" s="185"/>
      <c r="D248" s="161" t="s">
        <v>221</v>
      </c>
      <c r="E248" s="186" t="s">
        <v>3</v>
      </c>
      <c r="F248" s="187" t="s">
        <v>2057</v>
      </c>
      <c r="H248" s="186" t="s">
        <v>3</v>
      </c>
      <c r="I248" s="188"/>
      <c r="L248" s="185"/>
      <c r="M248" s="189"/>
      <c r="N248" s="190"/>
      <c r="O248" s="190"/>
      <c r="P248" s="190"/>
      <c r="Q248" s="190"/>
      <c r="R248" s="190"/>
      <c r="S248" s="190"/>
      <c r="T248" s="191"/>
      <c r="AT248" s="186" t="s">
        <v>221</v>
      </c>
      <c r="AU248" s="186" t="s">
        <v>82</v>
      </c>
      <c r="AV248" s="16" t="s">
        <v>80</v>
      </c>
      <c r="AW248" s="16" t="s">
        <v>33</v>
      </c>
      <c r="AX248" s="16" t="s">
        <v>72</v>
      </c>
      <c r="AY248" s="186" t="s">
        <v>144</v>
      </c>
    </row>
    <row r="249" spans="2:51" s="13" customFormat="1" ht="12">
      <c r="B249" s="160"/>
      <c r="D249" s="161" t="s">
        <v>221</v>
      </c>
      <c r="E249" s="162" t="s">
        <v>3</v>
      </c>
      <c r="F249" s="163" t="s">
        <v>143</v>
      </c>
      <c r="H249" s="164">
        <v>5</v>
      </c>
      <c r="I249" s="165"/>
      <c r="L249" s="160"/>
      <c r="M249" s="166"/>
      <c r="N249" s="167"/>
      <c r="O249" s="167"/>
      <c r="P249" s="167"/>
      <c r="Q249" s="167"/>
      <c r="R249" s="167"/>
      <c r="S249" s="167"/>
      <c r="T249" s="168"/>
      <c r="AT249" s="162" t="s">
        <v>221</v>
      </c>
      <c r="AU249" s="162" t="s">
        <v>82</v>
      </c>
      <c r="AV249" s="13" t="s">
        <v>82</v>
      </c>
      <c r="AW249" s="13" t="s">
        <v>33</v>
      </c>
      <c r="AX249" s="13" t="s">
        <v>80</v>
      </c>
      <c r="AY249" s="162" t="s">
        <v>144</v>
      </c>
    </row>
    <row r="250" spans="1:65" s="2" customFormat="1" ht="16.5" customHeight="1">
      <c r="A250" s="34"/>
      <c r="B250" s="140"/>
      <c r="C250" s="192" t="s">
        <v>548</v>
      </c>
      <c r="D250" s="192" t="s">
        <v>280</v>
      </c>
      <c r="E250" s="193" t="s">
        <v>2236</v>
      </c>
      <c r="F250" s="194" t="s">
        <v>2237</v>
      </c>
      <c r="G250" s="195" t="s">
        <v>337</v>
      </c>
      <c r="H250" s="196">
        <v>5</v>
      </c>
      <c r="I250" s="197"/>
      <c r="J250" s="198">
        <f>ROUND(I250*H250,2)</f>
        <v>0</v>
      </c>
      <c r="K250" s="199"/>
      <c r="L250" s="200"/>
      <c r="M250" s="201" t="s">
        <v>3</v>
      </c>
      <c r="N250" s="202" t="s">
        <v>43</v>
      </c>
      <c r="O250" s="55"/>
      <c r="P250" s="151">
        <f>O250*H250</f>
        <v>0</v>
      </c>
      <c r="Q250" s="151">
        <v>0.0022</v>
      </c>
      <c r="R250" s="151">
        <f>Q250*H250</f>
        <v>0.011000000000000001</v>
      </c>
      <c r="S250" s="151">
        <v>0</v>
      </c>
      <c r="T250" s="15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53" t="s">
        <v>412</v>
      </c>
      <c r="AT250" s="153" t="s">
        <v>280</v>
      </c>
      <c r="AU250" s="153" t="s">
        <v>82</v>
      </c>
      <c r="AY250" s="19" t="s">
        <v>144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9" t="s">
        <v>80</v>
      </c>
      <c r="BK250" s="154">
        <f>ROUND(I250*H250,2)</f>
        <v>0</v>
      </c>
      <c r="BL250" s="19" t="s">
        <v>313</v>
      </c>
      <c r="BM250" s="153" t="s">
        <v>2238</v>
      </c>
    </row>
    <row r="251" spans="2:51" s="16" customFormat="1" ht="12">
      <c r="B251" s="185"/>
      <c r="D251" s="161" t="s">
        <v>221</v>
      </c>
      <c r="E251" s="186" t="s">
        <v>3</v>
      </c>
      <c r="F251" s="187" t="s">
        <v>2057</v>
      </c>
      <c r="H251" s="186" t="s">
        <v>3</v>
      </c>
      <c r="I251" s="188"/>
      <c r="L251" s="185"/>
      <c r="M251" s="189"/>
      <c r="N251" s="190"/>
      <c r="O251" s="190"/>
      <c r="P251" s="190"/>
      <c r="Q251" s="190"/>
      <c r="R251" s="190"/>
      <c r="S251" s="190"/>
      <c r="T251" s="191"/>
      <c r="AT251" s="186" t="s">
        <v>221</v>
      </c>
      <c r="AU251" s="186" t="s">
        <v>82</v>
      </c>
      <c r="AV251" s="16" t="s">
        <v>80</v>
      </c>
      <c r="AW251" s="16" t="s">
        <v>33</v>
      </c>
      <c r="AX251" s="16" t="s">
        <v>72</v>
      </c>
      <c r="AY251" s="186" t="s">
        <v>144</v>
      </c>
    </row>
    <row r="252" spans="2:51" s="13" customFormat="1" ht="12">
      <c r="B252" s="160"/>
      <c r="D252" s="161" t="s">
        <v>221</v>
      </c>
      <c r="E252" s="162" t="s">
        <v>3</v>
      </c>
      <c r="F252" s="163" t="s">
        <v>143</v>
      </c>
      <c r="H252" s="164">
        <v>5</v>
      </c>
      <c r="I252" s="165"/>
      <c r="L252" s="160"/>
      <c r="M252" s="166"/>
      <c r="N252" s="167"/>
      <c r="O252" s="167"/>
      <c r="P252" s="167"/>
      <c r="Q252" s="167"/>
      <c r="R252" s="167"/>
      <c r="S252" s="167"/>
      <c r="T252" s="168"/>
      <c r="AT252" s="162" t="s">
        <v>221</v>
      </c>
      <c r="AU252" s="162" t="s">
        <v>82</v>
      </c>
      <c r="AV252" s="13" t="s">
        <v>82</v>
      </c>
      <c r="AW252" s="13" t="s">
        <v>33</v>
      </c>
      <c r="AX252" s="13" t="s">
        <v>80</v>
      </c>
      <c r="AY252" s="162" t="s">
        <v>144</v>
      </c>
    </row>
    <row r="253" spans="1:65" s="2" customFormat="1" ht="16.5" customHeight="1">
      <c r="A253" s="34"/>
      <c r="B253" s="140"/>
      <c r="C253" s="141" t="s">
        <v>554</v>
      </c>
      <c r="D253" s="141" t="s">
        <v>147</v>
      </c>
      <c r="E253" s="142" t="s">
        <v>2239</v>
      </c>
      <c r="F253" s="143" t="s">
        <v>2240</v>
      </c>
      <c r="G253" s="144" t="s">
        <v>1857</v>
      </c>
      <c r="H253" s="145">
        <v>2</v>
      </c>
      <c r="I253" s="146"/>
      <c r="J253" s="147">
        <f>ROUND(I253*H253,2)</f>
        <v>0</v>
      </c>
      <c r="K253" s="148"/>
      <c r="L253" s="35"/>
      <c r="M253" s="149" t="s">
        <v>3</v>
      </c>
      <c r="N253" s="150" t="s">
        <v>43</v>
      </c>
      <c r="O253" s="55"/>
      <c r="P253" s="151">
        <f>O253*H253</f>
        <v>0</v>
      </c>
      <c r="Q253" s="151">
        <v>0.01808</v>
      </c>
      <c r="R253" s="151">
        <f>Q253*H253</f>
        <v>0.03616</v>
      </c>
      <c r="S253" s="151">
        <v>0</v>
      </c>
      <c r="T253" s="15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3" t="s">
        <v>313</v>
      </c>
      <c r="AT253" s="153" t="s">
        <v>147</v>
      </c>
      <c r="AU253" s="153" t="s">
        <v>82</v>
      </c>
      <c r="AY253" s="19" t="s">
        <v>144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9" t="s">
        <v>80</v>
      </c>
      <c r="BK253" s="154">
        <f>ROUND(I253*H253,2)</f>
        <v>0</v>
      </c>
      <c r="BL253" s="19" t="s">
        <v>313</v>
      </c>
      <c r="BM253" s="153" t="s">
        <v>2241</v>
      </c>
    </row>
    <row r="254" spans="2:51" s="16" customFormat="1" ht="12">
      <c r="B254" s="185"/>
      <c r="D254" s="161" t="s">
        <v>221</v>
      </c>
      <c r="E254" s="186" t="s">
        <v>3</v>
      </c>
      <c r="F254" s="187" t="s">
        <v>2057</v>
      </c>
      <c r="H254" s="186" t="s">
        <v>3</v>
      </c>
      <c r="I254" s="188"/>
      <c r="L254" s="185"/>
      <c r="M254" s="189"/>
      <c r="N254" s="190"/>
      <c r="O254" s="190"/>
      <c r="P254" s="190"/>
      <c r="Q254" s="190"/>
      <c r="R254" s="190"/>
      <c r="S254" s="190"/>
      <c r="T254" s="191"/>
      <c r="AT254" s="186" t="s">
        <v>221</v>
      </c>
      <c r="AU254" s="186" t="s">
        <v>82</v>
      </c>
      <c r="AV254" s="16" t="s">
        <v>80</v>
      </c>
      <c r="AW254" s="16" t="s">
        <v>33</v>
      </c>
      <c r="AX254" s="16" t="s">
        <v>72</v>
      </c>
      <c r="AY254" s="186" t="s">
        <v>144</v>
      </c>
    </row>
    <row r="255" spans="2:51" s="13" customFormat="1" ht="12">
      <c r="B255" s="160"/>
      <c r="D255" s="161" t="s">
        <v>221</v>
      </c>
      <c r="E255" s="162" t="s">
        <v>3</v>
      </c>
      <c r="F255" s="163" t="s">
        <v>82</v>
      </c>
      <c r="H255" s="164">
        <v>2</v>
      </c>
      <c r="I255" s="165"/>
      <c r="L255" s="160"/>
      <c r="M255" s="166"/>
      <c r="N255" s="167"/>
      <c r="O255" s="167"/>
      <c r="P255" s="167"/>
      <c r="Q255" s="167"/>
      <c r="R255" s="167"/>
      <c r="S255" s="167"/>
      <c r="T255" s="168"/>
      <c r="AT255" s="162" t="s">
        <v>221</v>
      </c>
      <c r="AU255" s="162" t="s">
        <v>82</v>
      </c>
      <c r="AV255" s="13" t="s">
        <v>82</v>
      </c>
      <c r="AW255" s="13" t="s">
        <v>33</v>
      </c>
      <c r="AX255" s="13" t="s">
        <v>80</v>
      </c>
      <c r="AY255" s="162" t="s">
        <v>144</v>
      </c>
    </row>
    <row r="256" spans="1:65" s="2" customFormat="1" ht="16.5" customHeight="1">
      <c r="A256" s="34"/>
      <c r="B256" s="140"/>
      <c r="C256" s="141" t="s">
        <v>559</v>
      </c>
      <c r="D256" s="141" t="s">
        <v>147</v>
      </c>
      <c r="E256" s="142" t="s">
        <v>2242</v>
      </c>
      <c r="F256" s="143" t="s">
        <v>2243</v>
      </c>
      <c r="G256" s="144" t="s">
        <v>1857</v>
      </c>
      <c r="H256" s="145">
        <v>1</v>
      </c>
      <c r="I256" s="146"/>
      <c r="J256" s="147">
        <f>ROUND(I256*H256,2)</f>
        <v>0</v>
      </c>
      <c r="K256" s="148"/>
      <c r="L256" s="35"/>
      <c r="M256" s="149" t="s">
        <v>3</v>
      </c>
      <c r="N256" s="150" t="s">
        <v>43</v>
      </c>
      <c r="O256" s="55"/>
      <c r="P256" s="151">
        <f>O256*H256</f>
        <v>0</v>
      </c>
      <c r="Q256" s="151">
        <v>0</v>
      </c>
      <c r="R256" s="151">
        <f>Q256*H256</f>
        <v>0</v>
      </c>
      <c r="S256" s="151">
        <v>0</v>
      </c>
      <c r="T256" s="15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3" t="s">
        <v>313</v>
      </c>
      <c r="AT256" s="153" t="s">
        <v>147</v>
      </c>
      <c r="AU256" s="153" t="s">
        <v>82</v>
      </c>
      <c r="AY256" s="19" t="s">
        <v>144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9" t="s">
        <v>80</v>
      </c>
      <c r="BK256" s="154">
        <f>ROUND(I256*H256,2)</f>
        <v>0</v>
      </c>
      <c r="BL256" s="19" t="s">
        <v>313</v>
      </c>
      <c r="BM256" s="153" t="s">
        <v>2244</v>
      </c>
    </row>
    <row r="257" spans="2:51" s="16" customFormat="1" ht="12">
      <c r="B257" s="185"/>
      <c r="D257" s="161" t="s">
        <v>221</v>
      </c>
      <c r="E257" s="186" t="s">
        <v>3</v>
      </c>
      <c r="F257" s="187" t="s">
        <v>2057</v>
      </c>
      <c r="H257" s="186" t="s">
        <v>3</v>
      </c>
      <c r="I257" s="188"/>
      <c r="L257" s="185"/>
      <c r="M257" s="189"/>
      <c r="N257" s="190"/>
      <c r="O257" s="190"/>
      <c r="P257" s="190"/>
      <c r="Q257" s="190"/>
      <c r="R257" s="190"/>
      <c r="S257" s="190"/>
      <c r="T257" s="191"/>
      <c r="AT257" s="186" t="s">
        <v>221</v>
      </c>
      <c r="AU257" s="186" t="s">
        <v>82</v>
      </c>
      <c r="AV257" s="16" t="s">
        <v>80</v>
      </c>
      <c r="AW257" s="16" t="s">
        <v>33</v>
      </c>
      <c r="AX257" s="16" t="s">
        <v>72</v>
      </c>
      <c r="AY257" s="186" t="s">
        <v>144</v>
      </c>
    </row>
    <row r="258" spans="2:51" s="13" customFormat="1" ht="12">
      <c r="B258" s="160"/>
      <c r="D258" s="161" t="s">
        <v>221</v>
      </c>
      <c r="E258" s="162" t="s">
        <v>3</v>
      </c>
      <c r="F258" s="163" t="s">
        <v>80</v>
      </c>
      <c r="H258" s="164">
        <v>1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221</v>
      </c>
      <c r="AU258" s="162" t="s">
        <v>82</v>
      </c>
      <c r="AV258" s="13" t="s">
        <v>82</v>
      </c>
      <c r="AW258" s="13" t="s">
        <v>33</v>
      </c>
      <c r="AX258" s="13" t="s">
        <v>80</v>
      </c>
      <c r="AY258" s="162" t="s">
        <v>144</v>
      </c>
    </row>
    <row r="259" spans="1:65" s="2" customFormat="1" ht="16.5" customHeight="1">
      <c r="A259" s="34"/>
      <c r="B259" s="140"/>
      <c r="C259" s="141" t="s">
        <v>564</v>
      </c>
      <c r="D259" s="141" t="s">
        <v>147</v>
      </c>
      <c r="E259" s="142" t="s">
        <v>2245</v>
      </c>
      <c r="F259" s="143" t="s">
        <v>2246</v>
      </c>
      <c r="G259" s="144" t="s">
        <v>1857</v>
      </c>
      <c r="H259" s="145">
        <v>10</v>
      </c>
      <c r="I259" s="146"/>
      <c r="J259" s="147">
        <f>ROUND(I259*H259,2)</f>
        <v>0</v>
      </c>
      <c r="K259" s="148"/>
      <c r="L259" s="35"/>
      <c r="M259" s="149" t="s">
        <v>3</v>
      </c>
      <c r="N259" s="150" t="s">
        <v>43</v>
      </c>
      <c r="O259" s="55"/>
      <c r="P259" s="151">
        <f>O259*H259</f>
        <v>0</v>
      </c>
      <c r="Q259" s="151">
        <v>0.00173</v>
      </c>
      <c r="R259" s="151">
        <f>Q259*H259</f>
        <v>0.0173</v>
      </c>
      <c r="S259" s="151">
        <v>0</v>
      </c>
      <c r="T259" s="15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3" t="s">
        <v>313</v>
      </c>
      <c r="AT259" s="153" t="s">
        <v>147</v>
      </c>
      <c r="AU259" s="153" t="s">
        <v>82</v>
      </c>
      <c r="AY259" s="19" t="s">
        <v>144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9" t="s">
        <v>80</v>
      </c>
      <c r="BK259" s="154">
        <f>ROUND(I259*H259,2)</f>
        <v>0</v>
      </c>
      <c r="BL259" s="19" t="s">
        <v>313</v>
      </c>
      <c r="BM259" s="153" t="s">
        <v>2247</v>
      </c>
    </row>
    <row r="260" spans="2:51" s="16" customFormat="1" ht="12">
      <c r="B260" s="185"/>
      <c r="D260" s="161" t="s">
        <v>221</v>
      </c>
      <c r="E260" s="186" t="s">
        <v>3</v>
      </c>
      <c r="F260" s="187" t="s">
        <v>2057</v>
      </c>
      <c r="H260" s="186" t="s">
        <v>3</v>
      </c>
      <c r="I260" s="188"/>
      <c r="L260" s="185"/>
      <c r="M260" s="189"/>
      <c r="N260" s="190"/>
      <c r="O260" s="190"/>
      <c r="P260" s="190"/>
      <c r="Q260" s="190"/>
      <c r="R260" s="190"/>
      <c r="S260" s="190"/>
      <c r="T260" s="191"/>
      <c r="AT260" s="186" t="s">
        <v>221</v>
      </c>
      <c r="AU260" s="186" t="s">
        <v>82</v>
      </c>
      <c r="AV260" s="16" t="s">
        <v>80</v>
      </c>
      <c r="AW260" s="16" t="s">
        <v>33</v>
      </c>
      <c r="AX260" s="16" t="s">
        <v>72</v>
      </c>
      <c r="AY260" s="186" t="s">
        <v>144</v>
      </c>
    </row>
    <row r="261" spans="2:51" s="13" customFormat="1" ht="12">
      <c r="B261" s="160"/>
      <c r="D261" s="161" t="s">
        <v>221</v>
      </c>
      <c r="E261" s="162" t="s">
        <v>3</v>
      </c>
      <c r="F261" s="163" t="s">
        <v>2248</v>
      </c>
      <c r="H261" s="164">
        <v>10</v>
      </c>
      <c r="I261" s="165"/>
      <c r="L261" s="160"/>
      <c r="M261" s="166"/>
      <c r="N261" s="167"/>
      <c r="O261" s="167"/>
      <c r="P261" s="167"/>
      <c r="Q261" s="167"/>
      <c r="R261" s="167"/>
      <c r="S261" s="167"/>
      <c r="T261" s="168"/>
      <c r="AT261" s="162" t="s">
        <v>221</v>
      </c>
      <c r="AU261" s="162" t="s">
        <v>82</v>
      </c>
      <c r="AV261" s="13" t="s">
        <v>82</v>
      </c>
      <c r="AW261" s="13" t="s">
        <v>33</v>
      </c>
      <c r="AX261" s="13" t="s">
        <v>80</v>
      </c>
      <c r="AY261" s="162" t="s">
        <v>144</v>
      </c>
    </row>
    <row r="262" spans="1:65" s="2" customFormat="1" ht="16.5" customHeight="1">
      <c r="A262" s="34"/>
      <c r="B262" s="140"/>
      <c r="C262" s="192" t="s">
        <v>568</v>
      </c>
      <c r="D262" s="192" t="s">
        <v>280</v>
      </c>
      <c r="E262" s="193" t="s">
        <v>2249</v>
      </c>
      <c r="F262" s="194" t="s">
        <v>2250</v>
      </c>
      <c r="G262" s="195" t="s">
        <v>337</v>
      </c>
      <c r="H262" s="196">
        <v>8</v>
      </c>
      <c r="I262" s="197"/>
      <c r="J262" s="198">
        <f>ROUND(I262*H262,2)</f>
        <v>0</v>
      </c>
      <c r="K262" s="199"/>
      <c r="L262" s="200"/>
      <c r="M262" s="201" t="s">
        <v>3</v>
      </c>
      <c r="N262" s="202" t="s">
        <v>43</v>
      </c>
      <c r="O262" s="55"/>
      <c r="P262" s="151">
        <f>O262*H262</f>
        <v>0</v>
      </c>
      <c r="Q262" s="151">
        <v>0.012</v>
      </c>
      <c r="R262" s="151">
        <f>Q262*H262</f>
        <v>0.096</v>
      </c>
      <c r="S262" s="151">
        <v>0</v>
      </c>
      <c r="T262" s="15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3" t="s">
        <v>412</v>
      </c>
      <c r="AT262" s="153" t="s">
        <v>280</v>
      </c>
      <c r="AU262" s="153" t="s">
        <v>82</v>
      </c>
      <c r="AY262" s="19" t="s">
        <v>144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9" t="s">
        <v>80</v>
      </c>
      <c r="BK262" s="154">
        <f>ROUND(I262*H262,2)</f>
        <v>0</v>
      </c>
      <c r="BL262" s="19" t="s">
        <v>313</v>
      </c>
      <c r="BM262" s="153" t="s">
        <v>2251</v>
      </c>
    </row>
    <row r="263" spans="2:51" s="16" customFormat="1" ht="12">
      <c r="B263" s="185"/>
      <c r="D263" s="161" t="s">
        <v>221</v>
      </c>
      <c r="E263" s="186" t="s">
        <v>3</v>
      </c>
      <c r="F263" s="187" t="s">
        <v>2057</v>
      </c>
      <c r="H263" s="186" t="s">
        <v>3</v>
      </c>
      <c r="I263" s="188"/>
      <c r="L263" s="185"/>
      <c r="M263" s="189"/>
      <c r="N263" s="190"/>
      <c r="O263" s="190"/>
      <c r="P263" s="190"/>
      <c r="Q263" s="190"/>
      <c r="R263" s="190"/>
      <c r="S263" s="190"/>
      <c r="T263" s="191"/>
      <c r="AT263" s="186" t="s">
        <v>221</v>
      </c>
      <c r="AU263" s="186" t="s">
        <v>82</v>
      </c>
      <c r="AV263" s="16" t="s">
        <v>80</v>
      </c>
      <c r="AW263" s="16" t="s">
        <v>33</v>
      </c>
      <c r="AX263" s="16" t="s">
        <v>72</v>
      </c>
      <c r="AY263" s="186" t="s">
        <v>144</v>
      </c>
    </row>
    <row r="264" spans="2:51" s="13" customFormat="1" ht="12">
      <c r="B264" s="160"/>
      <c r="D264" s="161" t="s">
        <v>221</v>
      </c>
      <c r="E264" s="162" t="s">
        <v>3</v>
      </c>
      <c r="F264" s="163" t="s">
        <v>175</v>
      </c>
      <c r="H264" s="164">
        <v>8</v>
      </c>
      <c r="I264" s="165"/>
      <c r="L264" s="160"/>
      <c r="M264" s="166"/>
      <c r="N264" s="167"/>
      <c r="O264" s="167"/>
      <c r="P264" s="167"/>
      <c r="Q264" s="167"/>
      <c r="R264" s="167"/>
      <c r="S264" s="167"/>
      <c r="T264" s="168"/>
      <c r="AT264" s="162" t="s">
        <v>221</v>
      </c>
      <c r="AU264" s="162" t="s">
        <v>82</v>
      </c>
      <c r="AV264" s="13" t="s">
        <v>82</v>
      </c>
      <c r="AW264" s="13" t="s">
        <v>33</v>
      </c>
      <c r="AX264" s="13" t="s">
        <v>80</v>
      </c>
      <c r="AY264" s="162" t="s">
        <v>144</v>
      </c>
    </row>
    <row r="265" spans="1:65" s="2" customFormat="1" ht="16.5" customHeight="1">
      <c r="A265" s="34"/>
      <c r="B265" s="140"/>
      <c r="C265" s="192" t="s">
        <v>572</v>
      </c>
      <c r="D265" s="192" t="s">
        <v>280</v>
      </c>
      <c r="E265" s="193" t="s">
        <v>2252</v>
      </c>
      <c r="F265" s="194" t="s">
        <v>2253</v>
      </c>
      <c r="G265" s="195" t="s">
        <v>337</v>
      </c>
      <c r="H265" s="196">
        <v>1</v>
      </c>
      <c r="I265" s="197"/>
      <c r="J265" s="198">
        <f>ROUND(I265*H265,2)</f>
        <v>0</v>
      </c>
      <c r="K265" s="199"/>
      <c r="L265" s="200"/>
      <c r="M265" s="201" t="s">
        <v>3</v>
      </c>
      <c r="N265" s="202" t="s">
        <v>43</v>
      </c>
      <c r="O265" s="55"/>
      <c r="P265" s="151">
        <f>O265*H265</f>
        <v>0</v>
      </c>
      <c r="Q265" s="151">
        <v>0.0176</v>
      </c>
      <c r="R265" s="151">
        <f>Q265*H265</f>
        <v>0.0176</v>
      </c>
      <c r="S265" s="151">
        <v>0</v>
      </c>
      <c r="T265" s="15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3" t="s">
        <v>412</v>
      </c>
      <c r="AT265" s="153" t="s">
        <v>280</v>
      </c>
      <c r="AU265" s="153" t="s">
        <v>82</v>
      </c>
      <c r="AY265" s="19" t="s">
        <v>144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9" t="s">
        <v>80</v>
      </c>
      <c r="BK265" s="154">
        <f>ROUND(I265*H265,2)</f>
        <v>0</v>
      </c>
      <c r="BL265" s="19" t="s">
        <v>313</v>
      </c>
      <c r="BM265" s="153" t="s">
        <v>2254</v>
      </c>
    </row>
    <row r="266" spans="2:51" s="16" customFormat="1" ht="12">
      <c r="B266" s="185"/>
      <c r="D266" s="161" t="s">
        <v>221</v>
      </c>
      <c r="E266" s="186" t="s">
        <v>3</v>
      </c>
      <c r="F266" s="187" t="s">
        <v>2057</v>
      </c>
      <c r="H266" s="186" t="s">
        <v>3</v>
      </c>
      <c r="I266" s="188"/>
      <c r="L266" s="185"/>
      <c r="M266" s="189"/>
      <c r="N266" s="190"/>
      <c r="O266" s="190"/>
      <c r="P266" s="190"/>
      <c r="Q266" s="190"/>
      <c r="R266" s="190"/>
      <c r="S266" s="190"/>
      <c r="T266" s="191"/>
      <c r="AT266" s="186" t="s">
        <v>221</v>
      </c>
      <c r="AU266" s="186" t="s">
        <v>82</v>
      </c>
      <c r="AV266" s="16" t="s">
        <v>80</v>
      </c>
      <c r="AW266" s="16" t="s">
        <v>33</v>
      </c>
      <c r="AX266" s="16" t="s">
        <v>72</v>
      </c>
      <c r="AY266" s="186" t="s">
        <v>144</v>
      </c>
    </row>
    <row r="267" spans="2:51" s="13" customFormat="1" ht="12">
      <c r="B267" s="160"/>
      <c r="D267" s="161" t="s">
        <v>221</v>
      </c>
      <c r="E267" s="162" t="s">
        <v>3</v>
      </c>
      <c r="F267" s="163" t="s">
        <v>80</v>
      </c>
      <c r="H267" s="164">
        <v>1</v>
      </c>
      <c r="I267" s="165"/>
      <c r="L267" s="160"/>
      <c r="M267" s="166"/>
      <c r="N267" s="167"/>
      <c r="O267" s="167"/>
      <c r="P267" s="167"/>
      <c r="Q267" s="167"/>
      <c r="R267" s="167"/>
      <c r="S267" s="167"/>
      <c r="T267" s="168"/>
      <c r="AT267" s="162" t="s">
        <v>221</v>
      </c>
      <c r="AU267" s="162" t="s">
        <v>82</v>
      </c>
      <c r="AV267" s="13" t="s">
        <v>82</v>
      </c>
      <c r="AW267" s="13" t="s">
        <v>33</v>
      </c>
      <c r="AX267" s="13" t="s">
        <v>80</v>
      </c>
      <c r="AY267" s="162" t="s">
        <v>144</v>
      </c>
    </row>
    <row r="268" spans="1:65" s="2" customFormat="1" ht="16.5" customHeight="1">
      <c r="A268" s="34"/>
      <c r="B268" s="140"/>
      <c r="C268" s="192" t="s">
        <v>576</v>
      </c>
      <c r="D268" s="192" t="s">
        <v>280</v>
      </c>
      <c r="E268" s="193" t="s">
        <v>2255</v>
      </c>
      <c r="F268" s="194" t="s">
        <v>2256</v>
      </c>
      <c r="G268" s="195" t="s">
        <v>337</v>
      </c>
      <c r="H268" s="196">
        <v>1</v>
      </c>
      <c r="I268" s="197"/>
      <c r="J268" s="198">
        <f>ROUND(I268*H268,2)</f>
        <v>0</v>
      </c>
      <c r="K268" s="199"/>
      <c r="L268" s="200"/>
      <c r="M268" s="201" t="s">
        <v>3</v>
      </c>
      <c r="N268" s="202" t="s">
        <v>43</v>
      </c>
      <c r="O268" s="55"/>
      <c r="P268" s="151">
        <f>O268*H268</f>
        <v>0</v>
      </c>
      <c r="Q268" s="151">
        <v>0.007</v>
      </c>
      <c r="R268" s="151">
        <f>Q268*H268</f>
        <v>0.007</v>
      </c>
      <c r="S268" s="151">
        <v>0</v>
      </c>
      <c r="T268" s="15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3" t="s">
        <v>412</v>
      </c>
      <c r="AT268" s="153" t="s">
        <v>280</v>
      </c>
      <c r="AU268" s="153" t="s">
        <v>82</v>
      </c>
      <c r="AY268" s="19" t="s">
        <v>144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9" t="s">
        <v>80</v>
      </c>
      <c r="BK268" s="154">
        <f>ROUND(I268*H268,2)</f>
        <v>0</v>
      </c>
      <c r="BL268" s="19" t="s">
        <v>313</v>
      </c>
      <c r="BM268" s="153" t="s">
        <v>2257</v>
      </c>
    </row>
    <row r="269" spans="2:51" s="16" customFormat="1" ht="12">
      <c r="B269" s="185"/>
      <c r="D269" s="161" t="s">
        <v>221</v>
      </c>
      <c r="E269" s="186" t="s">
        <v>3</v>
      </c>
      <c r="F269" s="187" t="s">
        <v>2057</v>
      </c>
      <c r="H269" s="186" t="s">
        <v>3</v>
      </c>
      <c r="I269" s="188"/>
      <c r="L269" s="185"/>
      <c r="M269" s="189"/>
      <c r="N269" s="190"/>
      <c r="O269" s="190"/>
      <c r="P269" s="190"/>
      <c r="Q269" s="190"/>
      <c r="R269" s="190"/>
      <c r="S269" s="190"/>
      <c r="T269" s="191"/>
      <c r="AT269" s="186" t="s">
        <v>221</v>
      </c>
      <c r="AU269" s="186" t="s">
        <v>82</v>
      </c>
      <c r="AV269" s="16" t="s">
        <v>80</v>
      </c>
      <c r="AW269" s="16" t="s">
        <v>33</v>
      </c>
      <c r="AX269" s="16" t="s">
        <v>72</v>
      </c>
      <c r="AY269" s="186" t="s">
        <v>144</v>
      </c>
    </row>
    <row r="270" spans="2:51" s="13" customFormat="1" ht="12">
      <c r="B270" s="160"/>
      <c r="D270" s="161" t="s">
        <v>221</v>
      </c>
      <c r="E270" s="162" t="s">
        <v>3</v>
      </c>
      <c r="F270" s="163" t="s">
        <v>80</v>
      </c>
      <c r="H270" s="164">
        <v>1</v>
      </c>
      <c r="I270" s="165"/>
      <c r="L270" s="160"/>
      <c r="M270" s="166"/>
      <c r="N270" s="167"/>
      <c r="O270" s="167"/>
      <c r="P270" s="167"/>
      <c r="Q270" s="167"/>
      <c r="R270" s="167"/>
      <c r="S270" s="167"/>
      <c r="T270" s="168"/>
      <c r="AT270" s="162" t="s">
        <v>221</v>
      </c>
      <c r="AU270" s="162" t="s">
        <v>82</v>
      </c>
      <c r="AV270" s="13" t="s">
        <v>82</v>
      </c>
      <c r="AW270" s="13" t="s">
        <v>33</v>
      </c>
      <c r="AX270" s="13" t="s">
        <v>80</v>
      </c>
      <c r="AY270" s="162" t="s">
        <v>144</v>
      </c>
    </row>
    <row r="271" spans="1:65" s="2" customFormat="1" ht="16.5" customHeight="1">
      <c r="A271" s="34"/>
      <c r="B271" s="140"/>
      <c r="C271" s="141" t="s">
        <v>582</v>
      </c>
      <c r="D271" s="141" t="s">
        <v>147</v>
      </c>
      <c r="E271" s="142" t="s">
        <v>2258</v>
      </c>
      <c r="F271" s="143" t="s">
        <v>2259</v>
      </c>
      <c r="G271" s="144" t="s">
        <v>1857</v>
      </c>
      <c r="H271" s="145">
        <v>2</v>
      </c>
      <c r="I271" s="146"/>
      <c r="J271" s="147">
        <f>ROUND(I271*H271,2)</f>
        <v>0</v>
      </c>
      <c r="K271" s="148"/>
      <c r="L271" s="35"/>
      <c r="M271" s="149" t="s">
        <v>3</v>
      </c>
      <c r="N271" s="150" t="s">
        <v>43</v>
      </c>
      <c r="O271" s="55"/>
      <c r="P271" s="151">
        <f>O271*H271</f>
        <v>0</v>
      </c>
      <c r="Q271" s="151">
        <v>0.00085</v>
      </c>
      <c r="R271" s="151">
        <f>Q271*H271</f>
        <v>0.0017</v>
      </c>
      <c r="S271" s="151">
        <v>0</v>
      </c>
      <c r="T271" s="15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3" t="s">
        <v>313</v>
      </c>
      <c r="AT271" s="153" t="s">
        <v>147</v>
      </c>
      <c r="AU271" s="153" t="s">
        <v>82</v>
      </c>
      <c r="AY271" s="19" t="s">
        <v>144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9" t="s">
        <v>80</v>
      </c>
      <c r="BK271" s="154">
        <f>ROUND(I271*H271,2)</f>
        <v>0</v>
      </c>
      <c r="BL271" s="19" t="s">
        <v>313</v>
      </c>
      <c r="BM271" s="153" t="s">
        <v>2260</v>
      </c>
    </row>
    <row r="272" spans="2:51" s="16" customFormat="1" ht="12">
      <c r="B272" s="185"/>
      <c r="D272" s="161" t="s">
        <v>221</v>
      </c>
      <c r="E272" s="186" t="s">
        <v>3</v>
      </c>
      <c r="F272" s="187" t="s">
        <v>2057</v>
      </c>
      <c r="H272" s="186" t="s">
        <v>3</v>
      </c>
      <c r="I272" s="188"/>
      <c r="L272" s="185"/>
      <c r="M272" s="189"/>
      <c r="N272" s="190"/>
      <c r="O272" s="190"/>
      <c r="P272" s="190"/>
      <c r="Q272" s="190"/>
      <c r="R272" s="190"/>
      <c r="S272" s="190"/>
      <c r="T272" s="191"/>
      <c r="AT272" s="186" t="s">
        <v>221</v>
      </c>
      <c r="AU272" s="186" t="s">
        <v>82</v>
      </c>
      <c r="AV272" s="16" t="s">
        <v>80</v>
      </c>
      <c r="AW272" s="16" t="s">
        <v>33</v>
      </c>
      <c r="AX272" s="16" t="s">
        <v>72</v>
      </c>
      <c r="AY272" s="186" t="s">
        <v>144</v>
      </c>
    </row>
    <row r="273" spans="2:51" s="13" customFormat="1" ht="12">
      <c r="B273" s="160"/>
      <c r="D273" s="161" t="s">
        <v>221</v>
      </c>
      <c r="E273" s="162" t="s">
        <v>3</v>
      </c>
      <c r="F273" s="163" t="s">
        <v>82</v>
      </c>
      <c r="H273" s="164">
        <v>2</v>
      </c>
      <c r="I273" s="165"/>
      <c r="L273" s="160"/>
      <c r="M273" s="166"/>
      <c r="N273" s="167"/>
      <c r="O273" s="167"/>
      <c r="P273" s="167"/>
      <c r="Q273" s="167"/>
      <c r="R273" s="167"/>
      <c r="S273" s="167"/>
      <c r="T273" s="168"/>
      <c r="AT273" s="162" t="s">
        <v>221</v>
      </c>
      <c r="AU273" s="162" t="s">
        <v>82</v>
      </c>
      <c r="AV273" s="13" t="s">
        <v>82</v>
      </c>
      <c r="AW273" s="13" t="s">
        <v>33</v>
      </c>
      <c r="AX273" s="13" t="s">
        <v>80</v>
      </c>
      <c r="AY273" s="162" t="s">
        <v>144</v>
      </c>
    </row>
    <row r="274" spans="1:65" s="2" customFormat="1" ht="16.5" customHeight="1">
      <c r="A274" s="34"/>
      <c r="B274" s="140"/>
      <c r="C274" s="141" t="s">
        <v>597</v>
      </c>
      <c r="D274" s="141" t="s">
        <v>147</v>
      </c>
      <c r="E274" s="142" t="s">
        <v>2261</v>
      </c>
      <c r="F274" s="143" t="s">
        <v>2262</v>
      </c>
      <c r="G274" s="144" t="s">
        <v>1857</v>
      </c>
      <c r="H274" s="145">
        <v>1</v>
      </c>
      <c r="I274" s="146"/>
      <c r="J274" s="147">
        <f>ROUND(I274*H274,2)</f>
        <v>0</v>
      </c>
      <c r="K274" s="148"/>
      <c r="L274" s="35"/>
      <c r="M274" s="149" t="s">
        <v>3</v>
      </c>
      <c r="N274" s="150" t="s">
        <v>43</v>
      </c>
      <c r="O274" s="55"/>
      <c r="P274" s="151">
        <f>O274*H274</f>
        <v>0</v>
      </c>
      <c r="Q274" s="151">
        <v>0.00064</v>
      </c>
      <c r="R274" s="151">
        <f>Q274*H274</f>
        <v>0.00064</v>
      </c>
      <c r="S274" s="151">
        <v>0</v>
      </c>
      <c r="T274" s="15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3" t="s">
        <v>313</v>
      </c>
      <c r="AT274" s="153" t="s">
        <v>147</v>
      </c>
      <c r="AU274" s="153" t="s">
        <v>82</v>
      </c>
      <c r="AY274" s="19" t="s">
        <v>144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9" t="s">
        <v>80</v>
      </c>
      <c r="BK274" s="154">
        <f>ROUND(I274*H274,2)</f>
        <v>0</v>
      </c>
      <c r="BL274" s="19" t="s">
        <v>313</v>
      </c>
      <c r="BM274" s="153" t="s">
        <v>2263</v>
      </c>
    </row>
    <row r="275" spans="2:51" s="16" customFormat="1" ht="12">
      <c r="B275" s="185"/>
      <c r="D275" s="161" t="s">
        <v>221</v>
      </c>
      <c r="E275" s="186" t="s">
        <v>3</v>
      </c>
      <c r="F275" s="187" t="s">
        <v>2057</v>
      </c>
      <c r="H275" s="186" t="s">
        <v>3</v>
      </c>
      <c r="I275" s="188"/>
      <c r="L275" s="185"/>
      <c r="M275" s="189"/>
      <c r="N275" s="190"/>
      <c r="O275" s="190"/>
      <c r="P275" s="190"/>
      <c r="Q275" s="190"/>
      <c r="R275" s="190"/>
      <c r="S275" s="190"/>
      <c r="T275" s="191"/>
      <c r="AT275" s="186" t="s">
        <v>221</v>
      </c>
      <c r="AU275" s="186" t="s">
        <v>82</v>
      </c>
      <c r="AV275" s="16" t="s">
        <v>80</v>
      </c>
      <c r="AW275" s="16" t="s">
        <v>33</v>
      </c>
      <c r="AX275" s="16" t="s">
        <v>72</v>
      </c>
      <c r="AY275" s="186" t="s">
        <v>144</v>
      </c>
    </row>
    <row r="276" spans="2:51" s="13" customFormat="1" ht="12">
      <c r="B276" s="160"/>
      <c r="D276" s="161" t="s">
        <v>221</v>
      </c>
      <c r="E276" s="162" t="s">
        <v>3</v>
      </c>
      <c r="F276" s="163" t="s">
        <v>80</v>
      </c>
      <c r="H276" s="164">
        <v>1</v>
      </c>
      <c r="I276" s="165"/>
      <c r="L276" s="160"/>
      <c r="M276" s="166"/>
      <c r="N276" s="167"/>
      <c r="O276" s="167"/>
      <c r="P276" s="167"/>
      <c r="Q276" s="167"/>
      <c r="R276" s="167"/>
      <c r="S276" s="167"/>
      <c r="T276" s="168"/>
      <c r="AT276" s="162" t="s">
        <v>221</v>
      </c>
      <c r="AU276" s="162" t="s">
        <v>82</v>
      </c>
      <c r="AV276" s="13" t="s">
        <v>82</v>
      </c>
      <c r="AW276" s="13" t="s">
        <v>33</v>
      </c>
      <c r="AX276" s="13" t="s">
        <v>80</v>
      </c>
      <c r="AY276" s="162" t="s">
        <v>144</v>
      </c>
    </row>
    <row r="277" spans="1:65" s="2" customFormat="1" ht="16.5" customHeight="1">
      <c r="A277" s="34"/>
      <c r="B277" s="140"/>
      <c r="C277" s="192" t="s">
        <v>602</v>
      </c>
      <c r="D277" s="192" t="s">
        <v>280</v>
      </c>
      <c r="E277" s="193" t="s">
        <v>2264</v>
      </c>
      <c r="F277" s="194" t="s">
        <v>2265</v>
      </c>
      <c r="G277" s="195" t="s">
        <v>337</v>
      </c>
      <c r="H277" s="196">
        <v>1</v>
      </c>
      <c r="I277" s="197"/>
      <c r="J277" s="198">
        <f>ROUND(I277*H277,2)</f>
        <v>0</v>
      </c>
      <c r="K277" s="199"/>
      <c r="L277" s="200"/>
      <c r="M277" s="201" t="s">
        <v>3</v>
      </c>
      <c r="N277" s="202" t="s">
        <v>43</v>
      </c>
      <c r="O277" s="55"/>
      <c r="P277" s="151">
        <f>O277*H277</f>
        <v>0</v>
      </c>
      <c r="Q277" s="151">
        <v>0.014</v>
      </c>
      <c r="R277" s="151">
        <f>Q277*H277</f>
        <v>0.014</v>
      </c>
      <c r="S277" s="151">
        <v>0</v>
      </c>
      <c r="T277" s="15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3" t="s">
        <v>412</v>
      </c>
      <c r="AT277" s="153" t="s">
        <v>280</v>
      </c>
      <c r="AU277" s="153" t="s">
        <v>82</v>
      </c>
      <c r="AY277" s="19" t="s">
        <v>144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9" t="s">
        <v>80</v>
      </c>
      <c r="BK277" s="154">
        <f>ROUND(I277*H277,2)</f>
        <v>0</v>
      </c>
      <c r="BL277" s="19" t="s">
        <v>313</v>
      </c>
      <c r="BM277" s="153" t="s">
        <v>2266</v>
      </c>
    </row>
    <row r="278" spans="2:51" s="16" customFormat="1" ht="12">
      <c r="B278" s="185"/>
      <c r="D278" s="161" t="s">
        <v>221</v>
      </c>
      <c r="E278" s="186" t="s">
        <v>3</v>
      </c>
      <c r="F278" s="187" t="s">
        <v>2057</v>
      </c>
      <c r="H278" s="186" t="s">
        <v>3</v>
      </c>
      <c r="I278" s="188"/>
      <c r="L278" s="185"/>
      <c r="M278" s="189"/>
      <c r="N278" s="190"/>
      <c r="O278" s="190"/>
      <c r="P278" s="190"/>
      <c r="Q278" s="190"/>
      <c r="R278" s="190"/>
      <c r="S278" s="190"/>
      <c r="T278" s="191"/>
      <c r="AT278" s="186" t="s">
        <v>221</v>
      </c>
      <c r="AU278" s="186" t="s">
        <v>82</v>
      </c>
      <c r="AV278" s="16" t="s">
        <v>80</v>
      </c>
      <c r="AW278" s="16" t="s">
        <v>33</v>
      </c>
      <c r="AX278" s="16" t="s">
        <v>72</v>
      </c>
      <c r="AY278" s="186" t="s">
        <v>144</v>
      </c>
    </row>
    <row r="279" spans="2:51" s="13" customFormat="1" ht="12">
      <c r="B279" s="160"/>
      <c r="D279" s="161" t="s">
        <v>221</v>
      </c>
      <c r="E279" s="162" t="s">
        <v>3</v>
      </c>
      <c r="F279" s="163" t="s">
        <v>80</v>
      </c>
      <c r="H279" s="164">
        <v>1</v>
      </c>
      <c r="I279" s="165"/>
      <c r="L279" s="160"/>
      <c r="M279" s="166"/>
      <c r="N279" s="167"/>
      <c r="O279" s="167"/>
      <c r="P279" s="167"/>
      <c r="Q279" s="167"/>
      <c r="R279" s="167"/>
      <c r="S279" s="167"/>
      <c r="T279" s="168"/>
      <c r="AT279" s="162" t="s">
        <v>221</v>
      </c>
      <c r="AU279" s="162" t="s">
        <v>82</v>
      </c>
      <c r="AV279" s="13" t="s">
        <v>82</v>
      </c>
      <c r="AW279" s="13" t="s">
        <v>33</v>
      </c>
      <c r="AX279" s="13" t="s">
        <v>80</v>
      </c>
      <c r="AY279" s="162" t="s">
        <v>144</v>
      </c>
    </row>
    <row r="280" spans="1:65" s="2" customFormat="1" ht="16.5" customHeight="1">
      <c r="A280" s="34"/>
      <c r="B280" s="140"/>
      <c r="C280" s="141" t="s">
        <v>606</v>
      </c>
      <c r="D280" s="141" t="s">
        <v>147</v>
      </c>
      <c r="E280" s="142" t="s">
        <v>2267</v>
      </c>
      <c r="F280" s="143" t="s">
        <v>2268</v>
      </c>
      <c r="G280" s="144" t="s">
        <v>1857</v>
      </c>
      <c r="H280" s="145">
        <v>4</v>
      </c>
      <c r="I280" s="146"/>
      <c r="J280" s="147">
        <f>ROUND(I280*H280,2)</f>
        <v>0</v>
      </c>
      <c r="K280" s="148"/>
      <c r="L280" s="35"/>
      <c r="M280" s="149" t="s">
        <v>3</v>
      </c>
      <c r="N280" s="150" t="s">
        <v>43</v>
      </c>
      <c r="O280" s="55"/>
      <c r="P280" s="151">
        <f>O280*H280</f>
        <v>0</v>
      </c>
      <c r="Q280" s="151">
        <v>0.00172</v>
      </c>
      <c r="R280" s="151">
        <f>Q280*H280</f>
        <v>0.00688</v>
      </c>
      <c r="S280" s="151">
        <v>0</v>
      </c>
      <c r="T280" s="15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3" t="s">
        <v>313</v>
      </c>
      <c r="AT280" s="153" t="s">
        <v>147</v>
      </c>
      <c r="AU280" s="153" t="s">
        <v>82</v>
      </c>
      <c r="AY280" s="19" t="s">
        <v>144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9" t="s">
        <v>80</v>
      </c>
      <c r="BK280" s="154">
        <f>ROUND(I280*H280,2)</f>
        <v>0</v>
      </c>
      <c r="BL280" s="19" t="s">
        <v>313</v>
      </c>
      <c r="BM280" s="153" t="s">
        <v>2269</v>
      </c>
    </row>
    <row r="281" spans="2:51" s="16" customFormat="1" ht="12">
      <c r="B281" s="185"/>
      <c r="D281" s="161" t="s">
        <v>221</v>
      </c>
      <c r="E281" s="186" t="s">
        <v>3</v>
      </c>
      <c r="F281" s="187" t="s">
        <v>2057</v>
      </c>
      <c r="H281" s="186" t="s">
        <v>3</v>
      </c>
      <c r="I281" s="188"/>
      <c r="L281" s="185"/>
      <c r="M281" s="189"/>
      <c r="N281" s="190"/>
      <c r="O281" s="190"/>
      <c r="P281" s="190"/>
      <c r="Q281" s="190"/>
      <c r="R281" s="190"/>
      <c r="S281" s="190"/>
      <c r="T281" s="191"/>
      <c r="AT281" s="186" t="s">
        <v>221</v>
      </c>
      <c r="AU281" s="186" t="s">
        <v>82</v>
      </c>
      <c r="AV281" s="16" t="s">
        <v>80</v>
      </c>
      <c r="AW281" s="16" t="s">
        <v>33</v>
      </c>
      <c r="AX281" s="16" t="s">
        <v>72</v>
      </c>
      <c r="AY281" s="186" t="s">
        <v>144</v>
      </c>
    </row>
    <row r="282" spans="2:51" s="13" customFormat="1" ht="12">
      <c r="B282" s="160"/>
      <c r="D282" s="161" t="s">
        <v>221</v>
      </c>
      <c r="E282" s="162" t="s">
        <v>3</v>
      </c>
      <c r="F282" s="163" t="s">
        <v>160</v>
      </c>
      <c r="H282" s="164">
        <v>4</v>
      </c>
      <c r="I282" s="165"/>
      <c r="L282" s="160"/>
      <c r="M282" s="166"/>
      <c r="N282" s="167"/>
      <c r="O282" s="167"/>
      <c r="P282" s="167"/>
      <c r="Q282" s="167"/>
      <c r="R282" s="167"/>
      <c r="S282" s="167"/>
      <c r="T282" s="168"/>
      <c r="AT282" s="162" t="s">
        <v>221</v>
      </c>
      <c r="AU282" s="162" t="s">
        <v>82</v>
      </c>
      <c r="AV282" s="13" t="s">
        <v>82</v>
      </c>
      <c r="AW282" s="13" t="s">
        <v>33</v>
      </c>
      <c r="AX282" s="13" t="s">
        <v>80</v>
      </c>
      <c r="AY282" s="162" t="s">
        <v>144</v>
      </c>
    </row>
    <row r="283" spans="1:65" s="2" customFormat="1" ht="16.5" customHeight="1">
      <c r="A283" s="34"/>
      <c r="B283" s="140"/>
      <c r="C283" s="141" t="s">
        <v>610</v>
      </c>
      <c r="D283" s="141" t="s">
        <v>147</v>
      </c>
      <c r="E283" s="142" t="s">
        <v>2270</v>
      </c>
      <c r="F283" s="143" t="s">
        <v>2271</v>
      </c>
      <c r="G283" s="144" t="s">
        <v>1857</v>
      </c>
      <c r="H283" s="145">
        <v>6</v>
      </c>
      <c r="I283" s="146"/>
      <c r="J283" s="147">
        <f>ROUND(I283*H283,2)</f>
        <v>0</v>
      </c>
      <c r="K283" s="148"/>
      <c r="L283" s="35"/>
      <c r="M283" s="149" t="s">
        <v>3</v>
      </c>
      <c r="N283" s="150" t="s">
        <v>43</v>
      </c>
      <c r="O283" s="55"/>
      <c r="P283" s="151">
        <f>O283*H283</f>
        <v>0</v>
      </c>
      <c r="Q283" s="151">
        <v>0.0018</v>
      </c>
      <c r="R283" s="151">
        <f>Q283*H283</f>
        <v>0.0108</v>
      </c>
      <c r="S283" s="151">
        <v>0</v>
      </c>
      <c r="T283" s="15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3" t="s">
        <v>313</v>
      </c>
      <c r="AT283" s="153" t="s">
        <v>147</v>
      </c>
      <c r="AU283" s="153" t="s">
        <v>82</v>
      </c>
      <c r="AY283" s="19" t="s">
        <v>144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9" t="s">
        <v>80</v>
      </c>
      <c r="BK283" s="154">
        <f>ROUND(I283*H283,2)</f>
        <v>0</v>
      </c>
      <c r="BL283" s="19" t="s">
        <v>313</v>
      </c>
      <c r="BM283" s="153" t="s">
        <v>2272</v>
      </c>
    </row>
    <row r="284" spans="2:51" s="16" customFormat="1" ht="12">
      <c r="B284" s="185"/>
      <c r="D284" s="161" t="s">
        <v>221</v>
      </c>
      <c r="E284" s="186" t="s">
        <v>3</v>
      </c>
      <c r="F284" s="187" t="s">
        <v>2057</v>
      </c>
      <c r="H284" s="186" t="s">
        <v>3</v>
      </c>
      <c r="I284" s="188"/>
      <c r="L284" s="185"/>
      <c r="M284" s="189"/>
      <c r="N284" s="190"/>
      <c r="O284" s="190"/>
      <c r="P284" s="190"/>
      <c r="Q284" s="190"/>
      <c r="R284" s="190"/>
      <c r="S284" s="190"/>
      <c r="T284" s="191"/>
      <c r="AT284" s="186" t="s">
        <v>221</v>
      </c>
      <c r="AU284" s="186" t="s">
        <v>82</v>
      </c>
      <c r="AV284" s="16" t="s">
        <v>80</v>
      </c>
      <c r="AW284" s="16" t="s">
        <v>33</v>
      </c>
      <c r="AX284" s="16" t="s">
        <v>72</v>
      </c>
      <c r="AY284" s="186" t="s">
        <v>144</v>
      </c>
    </row>
    <row r="285" spans="2:51" s="13" customFormat="1" ht="12">
      <c r="B285" s="160"/>
      <c r="D285" s="161" t="s">
        <v>221</v>
      </c>
      <c r="E285" s="162" t="s">
        <v>3</v>
      </c>
      <c r="F285" s="163" t="s">
        <v>167</v>
      </c>
      <c r="H285" s="164">
        <v>6</v>
      </c>
      <c r="I285" s="165"/>
      <c r="L285" s="160"/>
      <c r="M285" s="166"/>
      <c r="N285" s="167"/>
      <c r="O285" s="167"/>
      <c r="P285" s="167"/>
      <c r="Q285" s="167"/>
      <c r="R285" s="167"/>
      <c r="S285" s="167"/>
      <c r="T285" s="168"/>
      <c r="AT285" s="162" t="s">
        <v>221</v>
      </c>
      <c r="AU285" s="162" t="s">
        <v>82</v>
      </c>
      <c r="AV285" s="13" t="s">
        <v>82</v>
      </c>
      <c r="AW285" s="13" t="s">
        <v>33</v>
      </c>
      <c r="AX285" s="13" t="s">
        <v>80</v>
      </c>
      <c r="AY285" s="162" t="s">
        <v>144</v>
      </c>
    </row>
    <row r="286" spans="1:65" s="2" customFormat="1" ht="16.5" customHeight="1">
      <c r="A286" s="34"/>
      <c r="B286" s="140"/>
      <c r="C286" s="141" t="s">
        <v>615</v>
      </c>
      <c r="D286" s="141" t="s">
        <v>147</v>
      </c>
      <c r="E286" s="142" t="s">
        <v>2273</v>
      </c>
      <c r="F286" s="143" t="s">
        <v>2274</v>
      </c>
      <c r="G286" s="144" t="s">
        <v>1857</v>
      </c>
      <c r="H286" s="145">
        <v>4</v>
      </c>
      <c r="I286" s="146"/>
      <c r="J286" s="147">
        <f>ROUND(I286*H286,2)</f>
        <v>0</v>
      </c>
      <c r="K286" s="148"/>
      <c r="L286" s="35"/>
      <c r="M286" s="149" t="s">
        <v>3</v>
      </c>
      <c r="N286" s="150" t="s">
        <v>43</v>
      </c>
      <c r="O286" s="55"/>
      <c r="P286" s="151">
        <f>O286*H286</f>
        <v>0</v>
      </c>
      <c r="Q286" s="151">
        <v>0.00284</v>
      </c>
      <c r="R286" s="151">
        <f>Q286*H286</f>
        <v>0.01136</v>
      </c>
      <c r="S286" s="151">
        <v>0</v>
      </c>
      <c r="T286" s="15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3" t="s">
        <v>313</v>
      </c>
      <c r="AT286" s="153" t="s">
        <v>147</v>
      </c>
      <c r="AU286" s="153" t="s">
        <v>82</v>
      </c>
      <c r="AY286" s="19" t="s">
        <v>144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9" t="s">
        <v>80</v>
      </c>
      <c r="BK286" s="154">
        <f>ROUND(I286*H286,2)</f>
        <v>0</v>
      </c>
      <c r="BL286" s="19" t="s">
        <v>313</v>
      </c>
      <c r="BM286" s="153" t="s">
        <v>2275</v>
      </c>
    </row>
    <row r="287" spans="2:51" s="16" customFormat="1" ht="12">
      <c r="B287" s="185"/>
      <c r="D287" s="161" t="s">
        <v>221</v>
      </c>
      <c r="E287" s="186" t="s">
        <v>3</v>
      </c>
      <c r="F287" s="187" t="s">
        <v>2057</v>
      </c>
      <c r="H287" s="186" t="s">
        <v>3</v>
      </c>
      <c r="I287" s="188"/>
      <c r="L287" s="185"/>
      <c r="M287" s="189"/>
      <c r="N287" s="190"/>
      <c r="O287" s="190"/>
      <c r="P287" s="190"/>
      <c r="Q287" s="190"/>
      <c r="R287" s="190"/>
      <c r="S287" s="190"/>
      <c r="T287" s="191"/>
      <c r="AT287" s="186" t="s">
        <v>221</v>
      </c>
      <c r="AU287" s="186" t="s">
        <v>82</v>
      </c>
      <c r="AV287" s="16" t="s">
        <v>80</v>
      </c>
      <c r="AW287" s="16" t="s">
        <v>33</v>
      </c>
      <c r="AX287" s="16" t="s">
        <v>72</v>
      </c>
      <c r="AY287" s="186" t="s">
        <v>144</v>
      </c>
    </row>
    <row r="288" spans="2:51" s="13" customFormat="1" ht="12">
      <c r="B288" s="160"/>
      <c r="D288" s="161" t="s">
        <v>221</v>
      </c>
      <c r="E288" s="162" t="s">
        <v>3</v>
      </c>
      <c r="F288" s="163" t="s">
        <v>160</v>
      </c>
      <c r="H288" s="164">
        <v>4</v>
      </c>
      <c r="I288" s="165"/>
      <c r="L288" s="160"/>
      <c r="M288" s="166"/>
      <c r="N288" s="167"/>
      <c r="O288" s="167"/>
      <c r="P288" s="167"/>
      <c r="Q288" s="167"/>
      <c r="R288" s="167"/>
      <c r="S288" s="167"/>
      <c r="T288" s="168"/>
      <c r="AT288" s="162" t="s">
        <v>221</v>
      </c>
      <c r="AU288" s="162" t="s">
        <v>82</v>
      </c>
      <c r="AV288" s="13" t="s">
        <v>82</v>
      </c>
      <c r="AW288" s="13" t="s">
        <v>33</v>
      </c>
      <c r="AX288" s="13" t="s">
        <v>80</v>
      </c>
      <c r="AY288" s="162" t="s">
        <v>144</v>
      </c>
    </row>
    <row r="289" spans="1:65" s="2" customFormat="1" ht="16.5" customHeight="1">
      <c r="A289" s="34"/>
      <c r="B289" s="140"/>
      <c r="C289" s="141" t="s">
        <v>620</v>
      </c>
      <c r="D289" s="141" t="s">
        <v>147</v>
      </c>
      <c r="E289" s="142" t="s">
        <v>2276</v>
      </c>
      <c r="F289" s="143" t="s">
        <v>2277</v>
      </c>
      <c r="G289" s="144" t="s">
        <v>337</v>
      </c>
      <c r="H289" s="145">
        <v>10</v>
      </c>
      <c r="I289" s="146"/>
      <c r="J289" s="147">
        <f>ROUND(I289*H289,2)</f>
        <v>0</v>
      </c>
      <c r="K289" s="148"/>
      <c r="L289" s="35"/>
      <c r="M289" s="149" t="s">
        <v>3</v>
      </c>
      <c r="N289" s="150" t="s">
        <v>43</v>
      </c>
      <c r="O289" s="55"/>
      <c r="P289" s="151">
        <f>O289*H289</f>
        <v>0</v>
      </c>
      <c r="Q289" s="151">
        <v>0.00014</v>
      </c>
      <c r="R289" s="151">
        <f>Q289*H289</f>
        <v>0.0013999999999999998</v>
      </c>
      <c r="S289" s="151">
        <v>0</v>
      </c>
      <c r="T289" s="15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3" t="s">
        <v>313</v>
      </c>
      <c r="AT289" s="153" t="s">
        <v>147</v>
      </c>
      <c r="AU289" s="153" t="s">
        <v>82</v>
      </c>
      <c r="AY289" s="19" t="s">
        <v>144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9" t="s">
        <v>80</v>
      </c>
      <c r="BK289" s="154">
        <f>ROUND(I289*H289,2)</f>
        <v>0</v>
      </c>
      <c r="BL289" s="19" t="s">
        <v>313</v>
      </c>
      <c r="BM289" s="153" t="s">
        <v>2278</v>
      </c>
    </row>
    <row r="290" spans="2:51" s="16" customFormat="1" ht="12">
      <c r="B290" s="185"/>
      <c r="D290" s="161" t="s">
        <v>221</v>
      </c>
      <c r="E290" s="186" t="s">
        <v>3</v>
      </c>
      <c r="F290" s="187" t="s">
        <v>2057</v>
      </c>
      <c r="H290" s="186" t="s">
        <v>3</v>
      </c>
      <c r="I290" s="188"/>
      <c r="L290" s="185"/>
      <c r="M290" s="189"/>
      <c r="N290" s="190"/>
      <c r="O290" s="190"/>
      <c r="P290" s="190"/>
      <c r="Q290" s="190"/>
      <c r="R290" s="190"/>
      <c r="S290" s="190"/>
      <c r="T290" s="191"/>
      <c r="AT290" s="186" t="s">
        <v>221</v>
      </c>
      <c r="AU290" s="186" t="s">
        <v>82</v>
      </c>
      <c r="AV290" s="16" t="s">
        <v>80</v>
      </c>
      <c r="AW290" s="16" t="s">
        <v>33</v>
      </c>
      <c r="AX290" s="16" t="s">
        <v>72</v>
      </c>
      <c r="AY290" s="186" t="s">
        <v>144</v>
      </c>
    </row>
    <row r="291" spans="2:51" s="13" customFormat="1" ht="12">
      <c r="B291" s="160"/>
      <c r="D291" s="161" t="s">
        <v>221</v>
      </c>
      <c r="E291" s="162" t="s">
        <v>3</v>
      </c>
      <c r="F291" s="163" t="s">
        <v>183</v>
      </c>
      <c r="H291" s="164">
        <v>10</v>
      </c>
      <c r="I291" s="165"/>
      <c r="L291" s="160"/>
      <c r="M291" s="166"/>
      <c r="N291" s="167"/>
      <c r="O291" s="167"/>
      <c r="P291" s="167"/>
      <c r="Q291" s="167"/>
      <c r="R291" s="167"/>
      <c r="S291" s="167"/>
      <c r="T291" s="168"/>
      <c r="AT291" s="162" t="s">
        <v>221</v>
      </c>
      <c r="AU291" s="162" t="s">
        <v>82</v>
      </c>
      <c r="AV291" s="13" t="s">
        <v>82</v>
      </c>
      <c r="AW291" s="13" t="s">
        <v>33</v>
      </c>
      <c r="AX291" s="13" t="s">
        <v>80</v>
      </c>
      <c r="AY291" s="162" t="s">
        <v>144</v>
      </c>
    </row>
    <row r="292" spans="1:65" s="2" customFormat="1" ht="16.5" customHeight="1">
      <c r="A292" s="34"/>
      <c r="B292" s="140"/>
      <c r="C292" s="141" t="s">
        <v>630</v>
      </c>
      <c r="D292" s="141" t="s">
        <v>147</v>
      </c>
      <c r="E292" s="142" t="s">
        <v>2279</v>
      </c>
      <c r="F292" s="143" t="s">
        <v>2280</v>
      </c>
      <c r="G292" s="144" t="s">
        <v>337</v>
      </c>
      <c r="H292" s="145">
        <v>10</v>
      </c>
      <c r="I292" s="146"/>
      <c r="J292" s="147">
        <f>ROUND(I292*H292,2)</f>
        <v>0</v>
      </c>
      <c r="K292" s="148"/>
      <c r="L292" s="35"/>
      <c r="M292" s="149" t="s">
        <v>3</v>
      </c>
      <c r="N292" s="150" t="s">
        <v>43</v>
      </c>
      <c r="O292" s="55"/>
      <c r="P292" s="151">
        <f>O292*H292</f>
        <v>0</v>
      </c>
      <c r="Q292" s="151">
        <v>0.00014</v>
      </c>
      <c r="R292" s="151">
        <f>Q292*H292</f>
        <v>0.0013999999999999998</v>
      </c>
      <c r="S292" s="151">
        <v>0</v>
      </c>
      <c r="T292" s="15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3" t="s">
        <v>313</v>
      </c>
      <c r="AT292" s="153" t="s">
        <v>147</v>
      </c>
      <c r="AU292" s="153" t="s">
        <v>82</v>
      </c>
      <c r="AY292" s="19" t="s">
        <v>144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9" t="s">
        <v>80</v>
      </c>
      <c r="BK292" s="154">
        <f>ROUND(I292*H292,2)</f>
        <v>0</v>
      </c>
      <c r="BL292" s="19" t="s">
        <v>313</v>
      </c>
      <c r="BM292" s="153" t="s">
        <v>2281</v>
      </c>
    </row>
    <row r="293" spans="2:51" s="16" customFormat="1" ht="12">
      <c r="B293" s="185"/>
      <c r="D293" s="161" t="s">
        <v>221</v>
      </c>
      <c r="E293" s="186" t="s">
        <v>3</v>
      </c>
      <c r="F293" s="187" t="s">
        <v>2057</v>
      </c>
      <c r="H293" s="186" t="s">
        <v>3</v>
      </c>
      <c r="I293" s="188"/>
      <c r="L293" s="185"/>
      <c r="M293" s="189"/>
      <c r="N293" s="190"/>
      <c r="O293" s="190"/>
      <c r="P293" s="190"/>
      <c r="Q293" s="190"/>
      <c r="R293" s="190"/>
      <c r="S293" s="190"/>
      <c r="T293" s="191"/>
      <c r="AT293" s="186" t="s">
        <v>221</v>
      </c>
      <c r="AU293" s="186" t="s">
        <v>82</v>
      </c>
      <c r="AV293" s="16" t="s">
        <v>80</v>
      </c>
      <c r="AW293" s="16" t="s">
        <v>33</v>
      </c>
      <c r="AX293" s="16" t="s">
        <v>72</v>
      </c>
      <c r="AY293" s="186" t="s">
        <v>144</v>
      </c>
    </row>
    <row r="294" spans="2:51" s="13" customFormat="1" ht="12">
      <c r="B294" s="160"/>
      <c r="D294" s="161" t="s">
        <v>221</v>
      </c>
      <c r="E294" s="162" t="s">
        <v>3</v>
      </c>
      <c r="F294" s="163" t="s">
        <v>2282</v>
      </c>
      <c r="H294" s="164">
        <v>10</v>
      </c>
      <c r="I294" s="165"/>
      <c r="L294" s="160"/>
      <c r="M294" s="166"/>
      <c r="N294" s="167"/>
      <c r="O294" s="167"/>
      <c r="P294" s="167"/>
      <c r="Q294" s="167"/>
      <c r="R294" s="167"/>
      <c r="S294" s="167"/>
      <c r="T294" s="168"/>
      <c r="AT294" s="162" t="s">
        <v>221</v>
      </c>
      <c r="AU294" s="162" t="s">
        <v>82</v>
      </c>
      <c r="AV294" s="13" t="s">
        <v>82</v>
      </c>
      <c r="AW294" s="13" t="s">
        <v>33</v>
      </c>
      <c r="AX294" s="13" t="s">
        <v>80</v>
      </c>
      <c r="AY294" s="162" t="s">
        <v>144</v>
      </c>
    </row>
    <row r="295" spans="1:65" s="2" customFormat="1" ht="16.5" customHeight="1">
      <c r="A295" s="34"/>
      <c r="B295" s="140"/>
      <c r="C295" s="192" t="s">
        <v>640</v>
      </c>
      <c r="D295" s="192" t="s">
        <v>280</v>
      </c>
      <c r="E295" s="193" t="s">
        <v>2283</v>
      </c>
      <c r="F295" s="194" t="s">
        <v>2284</v>
      </c>
      <c r="G295" s="195" t="s">
        <v>337</v>
      </c>
      <c r="H295" s="196">
        <v>1</v>
      </c>
      <c r="I295" s="197"/>
      <c r="J295" s="198">
        <f>ROUND(I295*H295,2)</f>
        <v>0</v>
      </c>
      <c r="K295" s="199"/>
      <c r="L295" s="200"/>
      <c r="M295" s="201" t="s">
        <v>3</v>
      </c>
      <c r="N295" s="202" t="s">
        <v>43</v>
      </c>
      <c r="O295" s="55"/>
      <c r="P295" s="151">
        <f>O295*H295</f>
        <v>0</v>
      </c>
      <c r="Q295" s="151">
        <v>0.00035</v>
      </c>
      <c r="R295" s="151">
        <f>Q295*H295</f>
        <v>0.00035</v>
      </c>
      <c r="S295" s="151">
        <v>0</v>
      </c>
      <c r="T295" s="15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3" t="s">
        <v>412</v>
      </c>
      <c r="AT295" s="153" t="s">
        <v>280</v>
      </c>
      <c r="AU295" s="153" t="s">
        <v>82</v>
      </c>
      <c r="AY295" s="19" t="s">
        <v>144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9" t="s">
        <v>80</v>
      </c>
      <c r="BK295" s="154">
        <f>ROUND(I295*H295,2)</f>
        <v>0</v>
      </c>
      <c r="BL295" s="19" t="s">
        <v>313</v>
      </c>
      <c r="BM295" s="153" t="s">
        <v>2285</v>
      </c>
    </row>
    <row r="296" spans="2:51" s="16" customFormat="1" ht="12">
      <c r="B296" s="185"/>
      <c r="D296" s="161" t="s">
        <v>221</v>
      </c>
      <c r="E296" s="186" t="s">
        <v>3</v>
      </c>
      <c r="F296" s="187" t="s">
        <v>2057</v>
      </c>
      <c r="H296" s="186" t="s">
        <v>3</v>
      </c>
      <c r="I296" s="188"/>
      <c r="L296" s="185"/>
      <c r="M296" s="189"/>
      <c r="N296" s="190"/>
      <c r="O296" s="190"/>
      <c r="P296" s="190"/>
      <c r="Q296" s="190"/>
      <c r="R296" s="190"/>
      <c r="S296" s="190"/>
      <c r="T296" s="191"/>
      <c r="AT296" s="186" t="s">
        <v>221</v>
      </c>
      <c r="AU296" s="186" t="s">
        <v>82</v>
      </c>
      <c r="AV296" s="16" t="s">
        <v>80</v>
      </c>
      <c r="AW296" s="16" t="s">
        <v>33</v>
      </c>
      <c r="AX296" s="16" t="s">
        <v>72</v>
      </c>
      <c r="AY296" s="186" t="s">
        <v>144</v>
      </c>
    </row>
    <row r="297" spans="2:51" s="13" customFormat="1" ht="12">
      <c r="B297" s="160"/>
      <c r="D297" s="161" t="s">
        <v>221</v>
      </c>
      <c r="E297" s="162" t="s">
        <v>3</v>
      </c>
      <c r="F297" s="163" t="s">
        <v>80</v>
      </c>
      <c r="H297" s="164">
        <v>1</v>
      </c>
      <c r="I297" s="165"/>
      <c r="L297" s="160"/>
      <c r="M297" s="166"/>
      <c r="N297" s="167"/>
      <c r="O297" s="167"/>
      <c r="P297" s="167"/>
      <c r="Q297" s="167"/>
      <c r="R297" s="167"/>
      <c r="S297" s="167"/>
      <c r="T297" s="168"/>
      <c r="AT297" s="162" t="s">
        <v>221</v>
      </c>
      <c r="AU297" s="162" t="s">
        <v>82</v>
      </c>
      <c r="AV297" s="13" t="s">
        <v>82</v>
      </c>
      <c r="AW297" s="13" t="s">
        <v>33</v>
      </c>
      <c r="AX297" s="13" t="s">
        <v>80</v>
      </c>
      <c r="AY297" s="162" t="s">
        <v>144</v>
      </c>
    </row>
    <row r="298" spans="1:65" s="2" customFormat="1" ht="16.5" customHeight="1">
      <c r="A298" s="34"/>
      <c r="B298" s="140"/>
      <c r="C298" s="192" t="s">
        <v>647</v>
      </c>
      <c r="D298" s="192" t="s">
        <v>280</v>
      </c>
      <c r="E298" s="193" t="s">
        <v>2286</v>
      </c>
      <c r="F298" s="194" t="s">
        <v>2287</v>
      </c>
      <c r="G298" s="195" t="s">
        <v>337</v>
      </c>
      <c r="H298" s="196">
        <v>9</v>
      </c>
      <c r="I298" s="197"/>
      <c r="J298" s="198">
        <f>ROUND(I298*H298,2)</f>
        <v>0</v>
      </c>
      <c r="K298" s="199"/>
      <c r="L298" s="200"/>
      <c r="M298" s="201" t="s">
        <v>3</v>
      </c>
      <c r="N298" s="202" t="s">
        <v>43</v>
      </c>
      <c r="O298" s="55"/>
      <c r="P298" s="151">
        <f>O298*H298</f>
        <v>0</v>
      </c>
      <c r="Q298" s="151">
        <v>0.00025</v>
      </c>
      <c r="R298" s="151">
        <f>Q298*H298</f>
        <v>0.0022500000000000003</v>
      </c>
      <c r="S298" s="151">
        <v>0</v>
      </c>
      <c r="T298" s="15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3" t="s">
        <v>412</v>
      </c>
      <c r="AT298" s="153" t="s">
        <v>280</v>
      </c>
      <c r="AU298" s="153" t="s">
        <v>82</v>
      </c>
      <c r="AY298" s="19" t="s">
        <v>144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9" t="s">
        <v>80</v>
      </c>
      <c r="BK298" s="154">
        <f>ROUND(I298*H298,2)</f>
        <v>0</v>
      </c>
      <c r="BL298" s="19" t="s">
        <v>313</v>
      </c>
      <c r="BM298" s="153" t="s">
        <v>2288</v>
      </c>
    </row>
    <row r="299" spans="2:51" s="16" customFormat="1" ht="12">
      <c r="B299" s="185"/>
      <c r="D299" s="161" t="s">
        <v>221</v>
      </c>
      <c r="E299" s="186" t="s">
        <v>3</v>
      </c>
      <c r="F299" s="187" t="s">
        <v>2057</v>
      </c>
      <c r="H299" s="186" t="s">
        <v>3</v>
      </c>
      <c r="I299" s="188"/>
      <c r="L299" s="185"/>
      <c r="M299" s="189"/>
      <c r="N299" s="190"/>
      <c r="O299" s="190"/>
      <c r="P299" s="190"/>
      <c r="Q299" s="190"/>
      <c r="R299" s="190"/>
      <c r="S299" s="190"/>
      <c r="T299" s="191"/>
      <c r="AT299" s="186" t="s">
        <v>221</v>
      </c>
      <c r="AU299" s="186" t="s">
        <v>82</v>
      </c>
      <c r="AV299" s="16" t="s">
        <v>80</v>
      </c>
      <c r="AW299" s="16" t="s">
        <v>33</v>
      </c>
      <c r="AX299" s="16" t="s">
        <v>72</v>
      </c>
      <c r="AY299" s="186" t="s">
        <v>144</v>
      </c>
    </row>
    <row r="300" spans="2:51" s="13" customFormat="1" ht="12">
      <c r="B300" s="160"/>
      <c r="D300" s="161" t="s">
        <v>221</v>
      </c>
      <c r="E300" s="162" t="s">
        <v>3</v>
      </c>
      <c r="F300" s="163" t="s">
        <v>179</v>
      </c>
      <c r="H300" s="164">
        <v>9</v>
      </c>
      <c r="I300" s="165"/>
      <c r="L300" s="160"/>
      <c r="M300" s="166"/>
      <c r="N300" s="167"/>
      <c r="O300" s="167"/>
      <c r="P300" s="167"/>
      <c r="Q300" s="167"/>
      <c r="R300" s="167"/>
      <c r="S300" s="167"/>
      <c r="T300" s="168"/>
      <c r="AT300" s="162" t="s">
        <v>221</v>
      </c>
      <c r="AU300" s="162" t="s">
        <v>82</v>
      </c>
      <c r="AV300" s="13" t="s">
        <v>82</v>
      </c>
      <c r="AW300" s="13" t="s">
        <v>33</v>
      </c>
      <c r="AX300" s="13" t="s">
        <v>80</v>
      </c>
      <c r="AY300" s="162" t="s">
        <v>144</v>
      </c>
    </row>
    <row r="301" spans="1:65" s="2" customFormat="1" ht="16.5" customHeight="1">
      <c r="A301" s="34"/>
      <c r="B301" s="140"/>
      <c r="C301" s="141" t="s">
        <v>653</v>
      </c>
      <c r="D301" s="141" t="s">
        <v>147</v>
      </c>
      <c r="E301" s="142" t="s">
        <v>2289</v>
      </c>
      <c r="F301" s="143" t="s">
        <v>2290</v>
      </c>
      <c r="G301" s="144" t="s">
        <v>337</v>
      </c>
      <c r="H301" s="145">
        <v>5</v>
      </c>
      <c r="I301" s="146"/>
      <c r="J301" s="147">
        <f>ROUND(I301*H301,2)</f>
        <v>0</v>
      </c>
      <c r="K301" s="148"/>
      <c r="L301" s="35"/>
      <c r="M301" s="149" t="s">
        <v>3</v>
      </c>
      <c r="N301" s="150" t="s">
        <v>43</v>
      </c>
      <c r="O301" s="55"/>
      <c r="P301" s="151">
        <f>O301*H301</f>
        <v>0</v>
      </c>
      <c r="Q301" s="151">
        <v>9E-05</v>
      </c>
      <c r="R301" s="151">
        <f>Q301*H301</f>
        <v>0.00045000000000000004</v>
      </c>
      <c r="S301" s="151">
        <v>0</v>
      </c>
      <c r="T301" s="15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3" t="s">
        <v>313</v>
      </c>
      <c r="AT301" s="153" t="s">
        <v>147</v>
      </c>
      <c r="AU301" s="153" t="s">
        <v>82</v>
      </c>
      <c r="AY301" s="19" t="s">
        <v>144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9" t="s">
        <v>80</v>
      </c>
      <c r="BK301" s="154">
        <f>ROUND(I301*H301,2)</f>
        <v>0</v>
      </c>
      <c r="BL301" s="19" t="s">
        <v>313</v>
      </c>
      <c r="BM301" s="153" t="s">
        <v>2291</v>
      </c>
    </row>
    <row r="302" spans="2:51" s="16" customFormat="1" ht="12">
      <c r="B302" s="185"/>
      <c r="D302" s="161" t="s">
        <v>221</v>
      </c>
      <c r="E302" s="186" t="s">
        <v>3</v>
      </c>
      <c r="F302" s="187" t="s">
        <v>2057</v>
      </c>
      <c r="H302" s="186" t="s">
        <v>3</v>
      </c>
      <c r="I302" s="188"/>
      <c r="L302" s="185"/>
      <c r="M302" s="189"/>
      <c r="N302" s="190"/>
      <c r="O302" s="190"/>
      <c r="P302" s="190"/>
      <c r="Q302" s="190"/>
      <c r="R302" s="190"/>
      <c r="S302" s="190"/>
      <c r="T302" s="191"/>
      <c r="AT302" s="186" t="s">
        <v>221</v>
      </c>
      <c r="AU302" s="186" t="s">
        <v>82</v>
      </c>
      <c r="AV302" s="16" t="s">
        <v>80</v>
      </c>
      <c r="AW302" s="16" t="s">
        <v>33</v>
      </c>
      <c r="AX302" s="16" t="s">
        <v>72</v>
      </c>
      <c r="AY302" s="186" t="s">
        <v>144</v>
      </c>
    </row>
    <row r="303" spans="2:51" s="13" customFormat="1" ht="12">
      <c r="B303" s="160"/>
      <c r="D303" s="161" t="s">
        <v>221</v>
      </c>
      <c r="E303" s="162" t="s">
        <v>3</v>
      </c>
      <c r="F303" s="163" t="s">
        <v>143</v>
      </c>
      <c r="H303" s="164">
        <v>5</v>
      </c>
      <c r="I303" s="165"/>
      <c r="L303" s="160"/>
      <c r="M303" s="166"/>
      <c r="N303" s="167"/>
      <c r="O303" s="167"/>
      <c r="P303" s="167"/>
      <c r="Q303" s="167"/>
      <c r="R303" s="167"/>
      <c r="S303" s="167"/>
      <c r="T303" s="168"/>
      <c r="AT303" s="162" t="s">
        <v>221</v>
      </c>
      <c r="AU303" s="162" t="s">
        <v>82</v>
      </c>
      <c r="AV303" s="13" t="s">
        <v>82</v>
      </c>
      <c r="AW303" s="13" t="s">
        <v>33</v>
      </c>
      <c r="AX303" s="13" t="s">
        <v>80</v>
      </c>
      <c r="AY303" s="162" t="s">
        <v>144</v>
      </c>
    </row>
    <row r="304" spans="1:65" s="2" customFormat="1" ht="21.75" customHeight="1">
      <c r="A304" s="34"/>
      <c r="B304" s="140"/>
      <c r="C304" s="141" t="s">
        <v>658</v>
      </c>
      <c r="D304" s="141" t="s">
        <v>147</v>
      </c>
      <c r="E304" s="142" t="s">
        <v>2292</v>
      </c>
      <c r="F304" s="143" t="s">
        <v>2293</v>
      </c>
      <c r="G304" s="144" t="s">
        <v>283</v>
      </c>
      <c r="H304" s="145">
        <v>0.35</v>
      </c>
      <c r="I304" s="146"/>
      <c r="J304" s="147">
        <f>ROUND(I304*H304,2)</f>
        <v>0</v>
      </c>
      <c r="K304" s="148"/>
      <c r="L304" s="35"/>
      <c r="M304" s="149" t="s">
        <v>3</v>
      </c>
      <c r="N304" s="150" t="s">
        <v>43</v>
      </c>
      <c r="O304" s="55"/>
      <c r="P304" s="151">
        <f>O304*H304</f>
        <v>0</v>
      </c>
      <c r="Q304" s="151">
        <v>0</v>
      </c>
      <c r="R304" s="151">
        <f>Q304*H304</f>
        <v>0</v>
      </c>
      <c r="S304" s="151">
        <v>0</v>
      </c>
      <c r="T304" s="15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53" t="s">
        <v>313</v>
      </c>
      <c r="AT304" s="153" t="s">
        <v>147</v>
      </c>
      <c r="AU304" s="153" t="s">
        <v>82</v>
      </c>
      <c r="AY304" s="19" t="s">
        <v>144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9" t="s">
        <v>80</v>
      </c>
      <c r="BK304" s="154">
        <f>ROUND(I304*H304,2)</f>
        <v>0</v>
      </c>
      <c r="BL304" s="19" t="s">
        <v>313</v>
      </c>
      <c r="BM304" s="153" t="s">
        <v>2294</v>
      </c>
    </row>
    <row r="305" spans="2:63" s="12" customFormat="1" ht="22.9" customHeight="1">
      <c r="B305" s="127"/>
      <c r="D305" s="128" t="s">
        <v>71</v>
      </c>
      <c r="E305" s="138" t="s">
        <v>2295</v>
      </c>
      <c r="F305" s="138" t="s">
        <v>2296</v>
      </c>
      <c r="I305" s="130"/>
      <c r="J305" s="139">
        <f>BK305</f>
        <v>0</v>
      </c>
      <c r="L305" s="127"/>
      <c r="M305" s="132"/>
      <c r="N305" s="133"/>
      <c r="O305" s="133"/>
      <c r="P305" s="134">
        <f>SUM(P306:P321)</f>
        <v>0</v>
      </c>
      <c r="Q305" s="133"/>
      <c r="R305" s="134">
        <f>SUM(R306:R321)</f>
        <v>0.13945000000000002</v>
      </c>
      <c r="S305" s="133"/>
      <c r="T305" s="135">
        <f>SUM(T306:T321)</f>
        <v>0</v>
      </c>
      <c r="AR305" s="128" t="s">
        <v>82</v>
      </c>
      <c r="AT305" s="136" t="s">
        <v>71</v>
      </c>
      <c r="AU305" s="136" t="s">
        <v>80</v>
      </c>
      <c r="AY305" s="128" t="s">
        <v>144</v>
      </c>
      <c r="BK305" s="137">
        <f>SUM(BK306:BK321)</f>
        <v>0</v>
      </c>
    </row>
    <row r="306" spans="1:65" s="2" customFormat="1" ht="21.75" customHeight="1">
      <c r="A306" s="34"/>
      <c r="B306" s="140"/>
      <c r="C306" s="141" t="s">
        <v>667</v>
      </c>
      <c r="D306" s="141" t="s">
        <v>147</v>
      </c>
      <c r="E306" s="142" t="s">
        <v>2297</v>
      </c>
      <c r="F306" s="143" t="s">
        <v>2298</v>
      </c>
      <c r="G306" s="144" t="s">
        <v>1857</v>
      </c>
      <c r="H306" s="145">
        <v>5</v>
      </c>
      <c r="I306" s="146"/>
      <c r="J306" s="147">
        <f>ROUND(I306*H306,2)</f>
        <v>0</v>
      </c>
      <c r="K306" s="148"/>
      <c r="L306" s="35"/>
      <c r="M306" s="149" t="s">
        <v>3</v>
      </c>
      <c r="N306" s="150" t="s">
        <v>43</v>
      </c>
      <c r="O306" s="55"/>
      <c r="P306" s="151">
        <f>O306*H306</f>
        <v>0</v>
      </c>
      <c r="Q306" s="151">
        <v>0.01935</v>
      </c>
      <c r="R306" s="151">
        <f>Q306*H306</f>
        <v>0.09675</v>
      </c>
      <c r="S306" s="151">
        <v>0</v>
      </c>
      <c r="T306" s="15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3" t="s">
        <v>313</v>
      </c>
      <c r="AT306" s="153" t="s">
        <v>147</v>
      </c>
      <c r="AU306" s="153" t="s">
        <v>82</v>
      </c>
      <c r="AY306" s="19" t="s">
        <v>144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9" t="s">
        <v>80</v>
      </c>
      <c r="BK306" s="154">
        <f>ROUND(I306*H306,2)</f>
        <v>0</v>
      </c>
      <c r="BL306" s="19" t="s">
        <v>313</v>
      </c>
      <c r="BM306" s="153" t="s">
        <v>2299</v>
      </c>
    </row>
    <row r="307" spans="2:51" s="16" customFormat="1" ht="12">
      <c r="B307" s="185"/>
      <c r="D307" s="161" t="s">
        <v>221</v>
      </c>
      <c r="E307" s="186" t="s">
        <v>3</v>
      </c>
      <c r="F307" s="187" t="s">
        <v>2057</v>
      </c>
      <c r="H307" s="186" t="s">
        <v>3</v>
      </c>
      <c r="I307" s="188"/>
      <c r="L307" s="185"/>
      <c r="M307" s="189"/>
      <c r="N307" s="190"/>
      <c r="O307" s="190"/>
      <c r="P307" s="190"/>
      <c r="Q307" s="190"/>
      <c r="R307" s="190"/>
      <c r="S307" s="190"/>
      <c r="T307" s="191"/>
      <c r="AT307" s="186" t="s">
        <v>221</v>
      </c>
      <c r="AU307" s="186" t="s">
        <v>82</v>
      </c>
      <c r="AV307" s="16" t="s">
        <v>80</v>
      </c>
      <c r="AW307" s="16" t="s">
        <v>33</v>
      </c>
      <c r="AX307" s="16" t="s">
        <v>72</v>
      </c>
      <c r="AY307" s="186" t="s">
        <v>144</v>
      </c>
    </row>
    <row r="308" spans="2:51" s="13" customFormat="1" ht="12">
      <c r="B308" s="160"/>
      <c r="D308" s="161" t="s">
        <v>221</v>
      </c>
      <c r="E308" s="162" t="s">
        <v>3</v>
      </c>
      <c r="F308" s="163" t="s">
        <v>143</v>
      </c>
      <c r="H308" s="164">
        <v>5</v>
      </c>
      <c r="I308" s="165"/>
      <c r="L308" s="160"/>
      <c r="M308" s="166"/>
      <c r="N308" s="167"/>
      <c r="O308" s="167"/>
      <c r="P308" s="167"/>
      <c r="Q308" s="167"/>
      <c r="R308" s="167"/>
      <c r="S308" s="167"/>
      <c r="T308" s="168"/>
      <c r="AT308" s="162" t="s">
        <v>221</v>
      </c>
      <c r="AU308" s="162" t="s">
        <v>82</v>
      </c>
      <c r="AV308" s="13" t="s">
        <v>82</v>
      </c>
      <c r="AW308" s="13" t="s">
        <v>33</v>
      </c>
      <c r="AX308" s="13" t="s">
        <v>80</v>
      </c>
      <c r="AY308" s="162" t="s">
        <v>144</v>
      </c>
    </row>
    <row r="309" spans="1:65" s="2" customFormat="1" ht="21.75" customHeight="1">
      <c r="A309" s="34"/>
      <c r="B309" s="140"/>
      <c r="C309" s="141" t="s">
        <v>672</v>
      </c>
      <c r="D309" s="141" t="s">
        <v>147</v>
      </c>
      <c r="E309" s="142" t="s">
        <v>2300</v>
      </c>
      <c r="F309" s="143" t="s">
        <v>2301</v>
      </c>
      <c r="G309" s="144" t="s">
        <v>1857</v>
      </c>
      <c r="H309" s="145">
        <v>1</v>
      </c>
      <c r="I309" s="146"/>
      <c r="J309" s="147">
        <f>ROUND(I309*H309,2)</f>
        <v>0</v>
      </c>
      <c r="K309" s="148"/>
      <c r="L309" s="35"/>
      <c r="M309" s="149" t="s">
        <v>3</v>
      </c>
      <c r="N309" s="150" t="s">
        <v>43</v>
      </c>
      <c r="O309" s="55"/>
      <c r="P309" s="151">
        <f>O309*H309</f>
        <v>0</v>
      </c>
      <c r="Q309" s="151">
        <v>0.01935</v>
      </c>
      <c r="R309" s="151">
        <f>Q309*H309</f>
        <v>0.01935</v>
      </c>
      <c r="S309" s="151">
        <v>0</v>
      </c>
      <c r="T309" s="15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3" t="s">
        <v>313</v>
      </c>
      <c r="AT309" s="153" t="s">
        <v>147</v>
      </c>
      <c r="AU309" s="153" t="s">
        <v>82</v>
      </c>
      <c r="AY309" s="19" t="s">
        <v>144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9" t="s">
        <v>80</v>
      </c>
      <c r="BK309" s="154">
        <f>ROUND(I309*H309,2)</f>
        <v>0</v>
      </c>
      <c r="BL309" s="19" t="s">
        <v>313</v>
      </c>
      <c r="BM309" s="153" t="s">
        <v>2302</v>
      </c>
    </row>
    <row r="310" spans="2:51" s="16" customFormat="1" ht="12">
      <c r="B310" s="185"/>
      <c r="D310" s="161" t="s">
        <v>221</v>
      </c>
      <c r="E310" s="186" t="s">
        <v>3</v>
      </c>
      <c r="F310" s="187" t="s">
        <v>2057</v>
      </c>
      <c r="H310" s="186" t="s">
        <v>3</v>
      </c>
      <c r="I310" s="188"/>
      <c r="L310" s="185"/>
      <c r="M310" s="189"/>
      <c r="N310" s="190"/>
      <c r="O310" s="190"/>
      <c r="P310" s="190"/>
      <c r="Q310" s="190"/>
      <c r="R310" s="190"/>
      <c r="S310" s="190"/>
      <c r="T310" s="191"/>
      <c r="AT310" s="186" t="s">
        <v>221</v>
      </c>
      <c r="AU310" s="186" t="s">
        <v>82</v>
      </c>
      <c r="AV310" s="16" t="s">
        <v>80</v>
      </c>
      <c r="AW310" s="16" t="s">
        <v>33</v>
      </c>
      <c r="AX310" s="16" t="s">
        <v>72</v>
      </c>
      <c r="AY310" s="186" t="s">
        <v>144</v>
      </c>
    </row>
    <row r="311" spans="2:51" s="13" customFormat="1" ht="12">
      <c r="B311" s="160"/>
      <c r="D311" s="161" t="s">
        <v>221</v>
      </c>
      <c r="E311" s="162" t="s">
        <v>3</v>
      </c>
      <c r="F311" s="163" t="s">
        <v>80</v>
      </c>
      <c r="H311" s="164">
        <v>1</v>
      </c>
      <c r="I311" s="165"/>
      <c r="L311" s="160"/>
      <c r="M311" s="166"/>
      <c r="N311" s="167"/>
      <c r="O311" s="167"/>
      <c r="P311" s="167"/>
      <c r="Q311" s="167"/>
      <c r="R311" s="167"/>
      <c r="S311" s="167"/>
      <c r="T311" s="168"/>
      <c r="AT311" s="162" t="s">
        <v>221</v>
      </c>
      <c r="AU311" s="162" t="s">
        <v>82</v>
      </c>
      <c r="AV311" s="13" t="s">
        <v>82</v>
      </c>
      <c r="AW311" s="13" t="s">
        <v>33</v>
      </c>
      <c r="AX311" s="13" t="s">
        <v>80</v>
      </c>
      <c r="AY311" s="162" t="s">
        <v>144</v>
      </c>
    </row>
    <row r="312" spans="1:65" s="2" customFormat="1" ht="21.75" customHeight="1">
      <c r="A312" s="34"/>
      <c r="B312" s="140"/>
      <c r="C312" s="141" t="s">
        <v>678</v>
      </c>
      <c r="D312" s="141" t="s">
        <v>147</v>
      </c>
      <c r="E312" s="142" t="s">
        <v>2303</v>
      </c>
      <c r="F312" s="143" t="s">
        <v>2304</v>
      </c>
      <c r="G312" s="144" t="s">
        <v>1857</v>
      </c>
      <c r="H312" s="145">
        <v>1</v>
      </c>
      <c r="I312" s="146"/>
      <c r="J312" s="147">
        <f>ROUND(I312*H312,2)</f>
        <v>0</v>
      </c>
      <c r="K312" s="148"/>
      <c r="L312" s="35"/>
      <c r="M312" s="149" t="s">
        <v>3</v>
      </c>
      <c r="N312" s="150" t="s">
        <v>43</v>
      </c>
      <c r="O312" s="55"/>
      <c r="P312" s="151">
        <f>O312*H312</f>
        <v>0</v>
      </c>
      <c r="Q312" s="151">
        <v>0.01935</v>
      </c>
      <c r="R312" s="151">
        <f>Q312*H312</f>
        <v>0.01935</v>
      </c>
      <c r="S312" s="151">
        <v>0</v>
      </c>
      <c r="T312" s="15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3" t="s">
        <v>313</v>
      </c>
      <c r="AT312" s="153" t="s">
        <v>147</v>
      </c>
      <c r="AU312" s="153" t="s">
        <v>82</v>
      </c>
      <c r="AY312" s="19" t="s">
        <v>144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9" t="s">
        <v>80</v>
      </c>
      <c r="BK312" s="154">
        <f>ROUND(I312*H312,2)</f>
        <v>0</v>
      </c>
      <c r="BL312" s="19" t="s">
        <v>313</v>
      </c>
      <c r="BM312" s="153" t="s">
        <v>2305</v>
      </c>
    </row>
    <row r="313" spans="2:51" s="16" customFormat="1" ht="12">
      <c r="B313" s="185"/>
      <c r="D313" s="161" t="s">
        <v>221</v>
      </c>
      <c r="E313" s="186" t="s">
        <v>3</v>
      </c>
      <c r="F313" s="187" t="s">
        <v>2057</v>
      </c>
      <c r="H313" s="186" t="s">
        <v>3</v>
      </c>
      <c r="I313" s="188"/>
      <c r="L313" s="185"/>
      <c r="M313" s="189"/>
      <c r="N313" s="190"/>
      <c r="O313" s="190"/>
      <c r="P313" s="190"/>
      <c r="Q313" s="190"/>
      <c r="R313" s="190"/>
      <c r="S313" s="190"/>
      <c r="T313" s="191"/>
      <c r="AT313" s="186" t="s">
        <v>221</v>
      </c>
      <c r="AU313" s="186" t="s">
        <v>82</v>
      </c>
      <c r="AV313" s="16" t="s">
        <v>80</v>
      </c>
      <c r="AW313" s="16" t="s">
        <v>33</v>
      </c>
      <c r="AX313" s="16" t="s">
        <v>72</v>
      </c>
      <c r="AY313" s="186" t="s">
        <v>144</v>
      </c>
    </row>
    <row r="314" spans="2:51" s="13" customFormat="1" ht="12">
      <c r="B314" s="160"/>
      <c r="D314" s="161" t="s">
        <v>221</v>
      </c>
      <c r="E314" s="162" t="s">
        <v>3</v>
      </c>
      <c r="F314" s="163" t="s">
        <v>80</v>
      </c>
      <c r="H314" s="164">
        <v>1</v>
      </c>
      <c r="I314" s="165"/>
      <c r="L314" s="160"/>
      <c r="M314" s="166"/>
      <c r="N314" s="167"/>
      <c r="O314" s="167"/>
      <c r="P314" s="167"/>
      <c r="Q314" s="167"/>
      <c r="R314" s="167"/>
      <c r="S314" s="167"/>
      <c r="T314" s="168"/>
      <c r="AT314" s="162" t="s">
        <v>221</v>
      </c>
      <c r="AU314" s="162" t="s">
        <v>82</v>
      </c>
      <c r="AV314" s="13" t="s">
        <v>82</v>
      </c>
      <c r="AW314" s="13" t="s">
        <v>33</v>
      </c>
      <c r="AX314" s="13" t="s">
        <v>80</v>
      </c>
      <c r="AY314" s="162" t="s">
        <v>144</v>
      </c>
    </row>
    <row r="315" spans="1:65" s="2" customFormat="1" ht="16.5" customHeight="1">
      <c r="A315" s="34"/>
      <c r="B315" s="140"/>
      <c r="C315" s="141" t="s">
        <v>684</v>
      </c>
      <c r="D315" s="141" t="s">
        <v>147</v>
      </c>
      <c r="E315" s="142" t="s">
        <v>2306</v>
      </c>
      <c r="F315" s="143" t="s">
        <v>2307</v>
      </c>
      <c r="G315" s="144" t="s">
        <v>1857</v>
      </c>
      <c r="H315" s="145">
        <v>7</v>
      </c>
      <c r="I315" s="146"/>
      <c r="J315" s="147">
        <f>ROUND(I315*H315,2)</f>
        <v>0</v>
      </c>
      <c r="K315" s="148"/>
      <c r="L315" s="35"/>
      <c r="M315" s="149" t="s">
        <v>3</v>
      </c>
      <c r="N315" s="150" t="s">
        <v>43</v>
      </c>
      <c r="O315" s="55"/>
      <c r="P315" s="151">
        <f>O315*H315</f>
        <v>0</v>
      </c>
      <c r="Q315" s="151">
        <v>0.0005</v>
      </c>
      <c r="R315" s="151">
        <f>Q315*H315</f>
        <v>0.0035</v>
      </c>
      <c r="S315" s="151">
        <v>0</v>
      </c>
      <c r="T315" s="15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3" t="s">
        <v>313</v>
      </c>
      <c r="AT315" s="153" t="s">
        <v>147</v>
      </c>
      <c r="AU315" s="153" t="s">
        <v>82</v>
      </c>
      <c r="AY315" s="19" t="s">
        <v>144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9" t="s">
        <v>80</v>
      </c>
      <c r="BK315" s="154">
        <f>ROUND(I315*H315,2)</f>
        <v>0</v>
      </c>
      <c r="BL315" s="19" t="s">
        <v>313</v>
      </c>
      <c r="BM315" s="153" t="s">
        <v>2308</v>
      </c>
    </row>
    <row r="316" spans="2:51" s="16" customFormat="1" ht="12">
      <c r="B316" s="185"/>
      <c r="D316" s="161" t="s">
        <v>221</v>
      </c>
      <c r="E316" s="186" t="s">
        <v>3</v>
      </c>
      <c r="F316" s="187" t="s">
        <v>2057</v>
      </c>
      <c r="H316" s="186" t="s">
        <v>3</v>
      </c>
      <c r="I316" s="188"/>
      <c r="L316" s="185"/>
      <c r="M316" s="189"/>
      <c r="N316" s="190"/>
      <c r="O316" s="190"/>
      <c r="P316" s="190"/>
      <c r="Q316" s="190"/>
      <c r="R316" s="190"/>
      <c r="S316" s="190"/>
      <c r="T316" s="191"/>
      <c r="AT316" s="186" t="s">
        <v>221</v>
      </c>
      <c r="AU316" s="186" t="s">
        <v>82</v>
      </c>
      <c r="AV316" s="16" t="s">
        <v>80</v>
      </c>
      <c r="AW316" s="16" t="s">
        <v>33</v>
      </c>
      <c r="AX316" s="16" t="s">
        <v>72</v>
      </c>
      <c r="AY316" s="186" t="s">
        <v>144</v>
      </c>
    </row>
    <row r="317" spans="2:51" s="13" customFormat="1" ht="12">
      <c r="B317" s="160"/>
      <c r="D317" s="161" t="s">
        <v>221</v>
      </c>
      <c r="E317" s="162" t="s">
        <v>3</v>
      </c>
      <c r="F317" s="163" t="s">
        <v>171</v>
      </c>
      <c r="H317" s="164">
        <v>7</v>
      </c>
      <c r="I317" s="165"/>
      <c r="L317" s="160"/>
      <c r="M317" s="166"/>
      <c r="N317" s="167"/>
      <c r="O317" s="167"/>
      <c r="P317" s="167"/>
      <c r="Q317" s="167"/>
      <c r="R317" s="167"/>
      <c r="S317" s="167"/>
      <c r="T317" s="168"/>
      <c r="AT317" s="162" t="s">
        <v>221</v>
      </c>
      <c r="AU317" s="162" t="s">
        <v>82</v>
      </c>
      <c r="AV317" s="13" t="s">
        <v>82</v>
      </c>
      <c r="AW317" s="13" t="s">
        <v>33</v>
      </c>
      <c r="AX317" s="13" t="s">
        <v>80</v>
      </c>
      <c r="AY317" s="162" t="s">
        <v>144</v>
      </c>
    </row>
    <row r="318" spans="1:65" s="2" customFormat="1" ht="21.75" customHeight="1">
      <c r="A318" s="34"/>
      <c r="B318" s="140"/>
      <c r="C318" s="141" t="s">
        <v>689</v>
      </c>
      <c r="D318" s="141" t="s">
        <v>147</v>
      </c>
      <c r="E318" s="142" t="s">
        <v>2309</v>
      </c>
      <c r="F318" s="143" t="s">
        <v>2310</v>
      </c>
      <c r="G318" s="144" t="s">
        <v>1857</v>
      </c>
      <c r="H318" s="145">
        <v>1</v>
      </c>
      <c r="I318" s="146"/>
      <c r="J318" s="147">
        <f>ROUND(I318*H318,2)</f>
        <v>0</v>
      </c>
      <c r="K318" s="148"/>
      <c r="L318" s="35"/>
      <c r="M318" s="149" t="s">
        <v>3</v>
      </c>
      <c r="N318" s="150" t="s">
        <v>43</v>
      </c>
      <c r="O318" s="55"/>
      <c r="P318" s="151">
        <f>O318*H318</f>
        <v>0</v>
      </c>
      <c r="Q318" s="151">
        <v>0.0005</v>
      </c>
      <c r="R318" s="151">
        <f>Q318*H318</f>
        <v>0.0005</v>
      </c>
      <c r="S318" s="151">
        <v>0</v>
      </c>
      <c r="T318" s="15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3" t="s">
        <v>313</v>
      </c>
      <c r="AT318" s="153" t="s">
        <v>147</v>
      </c>
      <c r="AU318" s="153" t="s">
        <v>82</v>
      </c>
      <c r="AY318" s="19" t="s">
        <v>144</v>
      </c>
      <c r="BE318" s="154">
        <f>IF(N318="základní",J318,0)</f>
        <v>0</v>
      </c>
      <c r="BF318" s="154">
        <f>IF(N318="snížená",J318,0)</f>
        <v>0</v>
      </c>
      <c r="BG318" s="154">
        <f>IF(N318="zákl. přenesená",J318,0)</f>
        <v>0</v>
      </c>
      <c r="BH318" s="154">
        <f>IF(N318="sníž. přenesená",J318,0)</f>
        <v>0</v>
      </c>
      <c r="BI318" s="154">
        <f>IF(N318="nulová",J318,0)</f>
        <v>0</v>
      </c>
      <c r="BJ318" s="19" t="s">
        <v>80</v>
      </c>
      <c r="BK318" s="154">
        <f>ROUND(I318*H318,2)</f>
        <v>0</v>
      </c>
      <c r="BL318" s="19" t="s">
        <v>313</v>
      </c>
      <c r="BM318" s="153" t="s">
        <v>2311</v>
      </c>
    </row>
    <row r="319" spans="2:51" s="16" customFormat="1" ht="12">
      <c r="B319" s="185"/>
      <c r="D319" s="161" t="s">
        <v>221</v>
      </c>
      <c r="E319" s="186" t="s">
        <v>3</v>
      </c>
      <c r="F319" s="187" t="s">
        <v>2057</v>
      </c>
      <c r="H319" s="186" t="s">
        <v>3</v>
      </c>
      <c r="I319" s="188"/>
      <c r="L319" s="185"/>
      <c r="M319" s="189"/>
      <c r="N319" s="190"/>
      <c r="O319" s="190"/>
      <c r="P319" s="190"/>
      <c r="Q319" s="190"/>
      <c r="R319" s="190"/>
      <c r="S319" s="190"/>
      <c r="T319" s="191"/>
      <c r="AT319" s="186" t="s">
        <v>221</v>
      </c>
      <c r="AU319" s="186" t="s">
        <v>82</v>
      </c>
      <c r="AV319" s="16" t="s">
        <v>80</v>
      </c>
      <c r="AW319" s="16" t="s">
        <v>33</v>
      </c>
      <c r="AX319" s="16" t="s">
        <v>72</v>
      </c>
      <c r="AY319" s="186" t="s">
        <v>144</v>
      </c>
    </row>
    <row r="320" spans="2:51" s="13" customFormat="1" ht="12">
      <c r="B320" s="160"/>
      <c r="D320" s="161" t="s">
        <v>221</v>
      </c>
      <c r="E320" s="162" t="s">
        <v>3</v>
      </c>
      <c r="F320" s="163" t="s">
        <v>80</v>
      </c>
      <c r="H320" s="164">
        <v>1</v>
      </c>
      <c r="I320" s="165"/>
      <c r="L320" s="160"/>
      <c r="M320" s="166"/>
      <c r="N320" s="167"/>
      <c r="O320" s="167"/>
      <c r="P320" s="167"/>
      <c r="Q320" s="167"/>
      <c r="R320" s="167"/>
      <c r="S320" s="167"/>
      <c r="T320" s="168"/>
      <c r="AT320" s="162" t="s">
        <v>221</v>
      </c>
      <c r="AU320" s="162" t="s">
        <v>82</v>
      </c>
      <c r="AV320" s="13" t="s">
        <v>82</v>
      </c>
      <c r="AW320" s="13" t="s">
        <v>33</v>
      </c>
      <c r="AX320" s="13" t="s">
        <v>80</v>
      </c>
      <c r="AY320" s="162" t="s">
        <v>144</v>
      </c>
    </row>
    <row r="321" spans="1:65" s="2" customFormat="1" ht="21.75" customHeight="1">
      <c r="A321" s="34"/>
      <c r="B321" s="140"/>
      <c r="C321" s="141" t="s">
        <v>695</v>
      </c>
      <c r="D321" s="141" t="s">
        <v>147</v>
      </c>
      <c r="E321" s="142" t="s">
        <v>2312</v>
      </c>
      <c r="F321" s="143" t="s">
        <v>2313</v>
      </c>
      <c r="G321" s="144" t="s">
        <v>283</v>
      </c>
      <c r="H321" s="145">
        <v>0.139</v>
      </c>
      <c r="I321" s="146"/>
      <c r="J321" s="147">
        <f>ROUND(I321*H321,2)</f>
        <v>0</v>
      </c>
      <c r="K321" s="148"/>
      <c r="L321" s="35"/>
      <c r="M321" s="155" t="s">
        <v>3</v>
      </c>
      <c r="N321" s="156" t="s">
        <v>43</v>
      </c>
      <c r="O321" s="157"/>
      <c r="P321" s="158">
        <f>O321*H321</f>
        <v>0</v>
      </c>
      <c r="Q321" s="158">
        <v>0</v>
      </c>
      <c r="R321" s="158">
        <f>Q321*H321</f>
        <v>0</v>
      </c>
      <c r="S321" s="158">
        <v>0</v>
      </c>
      <c r="T321" s="15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3" t="s">
        <v>313</v>
      </c>
      <c r="AT321" s="153" t="s">
        <v>147</v>
      </c>
      <c r="AU321" s="153" t="s">
        <v>82</v>
      </c>
      <c r="AY321" s="19" t="s">
        <v>144</v>
      </c>
      <c r="BE321" s="154">
        <f>IF(N321="základní",J321,0)</f>
        <v>0</v>
      </c>
      <c r="BF321" s="154">
        <f>IF(N321="snížená",J321,0)</f>
        <v>0</v>
      </c>
      <c r="BG321" s="154">
        <f>IF(N321="zákl. přenesená",J321,0)</f>
        <v>0</v>
      </c>
      <c r="BH321" s="154">
        <f>IF(N321="sníž. přenesená",J321,0)</f>
        <v>0</v>
      </c>
      <c r="BI321" s="154">
        <f>IF(N321="nulová",J321,0)</f>
        <v>0</v>
      </c>
      <c r="BJ321" s="19" t="s">
        <v>80</v>
      </c>
      <c r="BK321" s="154">
        <f>ROUND(I321*H321,2)</f>
        <v>0</v>
      </c>
      <c r="BL321" s="19" t="s">
        <v>313</v>
      </c>
      <c r="BM321" s="153" t="s">
        <v>2314</v>
      </c>
    </row>
    <row r="322" spans="1:31" s="2" customFormat="1" ht="6.95" customHeight="1">
      <c r="A322" s="34"/>
      <c r="B322" s="44"/>
      <c r="C322" s="45"/>
      <c r="D322" s="45"/>
      <c r="E322" s="45"/>
      <c r="F322" s="45"/>
      <c r="G322" s="45"/>
      <c r="H322" s="45"/>
      <c r="I322" s="45"/>
      <c r="J322" s="45"/>
      <c r="K322" s="45"/>
      <c r="L322" s="35"/>
      <c r="M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</row>
  </sheetData>
  <autoFilter ref="C83:K32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94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2315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ROUND((SUM(BE81:BE132)),2)</f>
        <v>0</v>
      </c>
      <c r="G33" s="34"/>
      <c r="H33" s="34"/>
      <c r="I33" s="98">
        <v>0.21</v>
      </c>
      <c r="J33" s="97">
        <f>ROUND(((SUM(BE81:BE132))*I33),2)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ROUND((SUM(BF81:BF132)),2)</f>
        <v>0</v>
      </c>
      <c r="G34" s="34"/>
      <c r="H34" s="34"/>
      <c r="I34" s="98">
        <v>0.15</v>
      </c>
      <c r="J34" s="97">
        <f>ROUND(((SUM(BF81:BF132))*I34),2)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ROUND((SUM(BG81:BG132)),2)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ROUND((SUM(BH81:BH132)),2)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ROUND((SUM(BI81:BI132)),2)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D_1_4_4 - Plynová odběrná zařízení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2316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130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27" t="str">
        <f>E7</f>
        <v>Novostavba budovy ZŠ Obrataň</v>
      </c>
      <c r="F71" s="328"/>
      <c r="G71" s="328"/>
      <c r="H71" s="328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123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22" t="str">
        <f>E9</f>
        <v>D_1_4_4 - Plynová odběrná zařízení</v>
      </c>
      <c r="F73" s="326"/>
      <c r="G73" s="326"/>
      <c r="H73" s="326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 xml:space="preserve"> </v>
      </c>
      <c r="G75" s="34"/>
      <c r="H75" s="34"/>
      <c r="I75" s="29" t="s">
        <v>23</v>
      </c>
      <c r="J75" s="52" t="str">
        <f>IF(J12="","",J12)</f>
        <v>11. 1. 2021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4"/>
      <c r="E77" s="34"/>
      <c r="F77" s="27" t="str">
        <f>E15</f>
        <v>Obec Obrataň</v>
      </c>
      <c r="G77" s="34"/>
      <c r="H77" s="34"/>
      <c r="I77" s="29" t="s">
        <v>31</v>
      </c>
      <c r="J77" s="32" t="str">
        <f>E21</f>
        <v>Ing. Patrik Příhoda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4"/>
      <c r="E78" s="34"/>
      <c r="F78" s="27" t="str">
        <f>IF(E18="","",E18)</f>
        <v>Vyplň údaj</v>
      </c>
      <c r="G78" s="34"/>
      <c r="H78" s="34"/>
      <c r="I78" s="29" t="s">
        <v>34</v>
      </c>
      <c r="J78" s="32" t="str">
        <f>E24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131</v>
      </c>
      <c r="D80" s="119" t="s">
        <v>57</v>
      </c>
      <c r="E80" s="119" t="s">
        <v>53</v>
      </c>
      <c r="F80" s="119" t="s">
        <v>54</v>
      </c>
      <c r="G80" s="119" t="s">
        <v>132</v>
      </c>
      <c r="H80" s="119" t="s">
        <v>133</v>
      </c>
      <c r="I80" s="119" t="s">
        <v>134</v>
      </c>
      <c r="J80" s="120" t="s">
        <v>127</v>
      </c>
      <c r="K80" s="121" t="s">
        <v>135</v>
      </c>
      <c r="L80" s="122"/>
      <c r="M80" s="59" t="s">
        <v>3</v>
      </c>
      <c r="N80" s="60" t="s">
        <v>42</v>
      </c>
      <c r="O80" s="60" t="s">
        <v>136</v>
      </c>
      <c r="P80" s="60" t="s">
        <v>137</v>
      </c>
      <c r="Q80" s="60" t="s">
        <v>138</v>
      </c>
      <c r="R80" s="60" t="s">
        <v>139</v>
      </c>
      <c r="S80" s="60" t="s">
        <v>140</v>
      </c>
      <c r="T80" s="61" t="s">
        <v>141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142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</f>
        <v>0</v>
      </c>
      <c r="Q81" s="63"/>
      <c r="R81" s="124">
        <f>R82</f>
        <v>0.16175</v>
      </c>
      <c r="S81" s="63"/>
      <c r="T81" s="12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71</v>
      </c>
      <c r="AU81" s="19" t="s">
        <v>128</v>
      </c>
      <c r="BK81" s="126">
        <f>BK82</f>
        <v>0</v>
      </c>
    </row>
    <row r="82" spans="2:63" s="12" customFormat="1" ht="25.9" customHeight="1">
      <c r="B82" s="127"/>
      <c r="D82" s="128" t="s">
        <v>71</v>
      </c>
      <c r="E82" s="129" t="s">
        <v>872</v>
      </c>
      <c r="F82" s="129" t="s">
        <v>873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0.16175</v>
      </c>
      <c r="S82" s="133"/>
      <c r="T82" s="135">
        <f>T83</f>
        <v>0</v>
      </c>
      <c r="AR82" s="128" t="s">
        <v>82</v>
      </c>
      <c r="AT82" s="136" t="s">
        <v>71</v>
      </c>
      <c r="AU82" s="136" t="s">
        <v>72</v>
      </c>
      <c r="AY82" s="128" t="s">
        <v>144</v>
      </c>
      <c r="BK82" s="137">
        <f>BK83</f>
        <v>0</v>
      </c>
    </row>
    <row r="83" spans="2:63" s="12" customFormat="1" ht="22.9" customHeight="1">
      <c r="B83" s="127"/>
      <c r="D83" s="128" t="s">
        <v>71</v>
      </c>
      <c r="E83" s="138" t="s">
        <v>2317</v>
      </c>
      <c r="F83" s="138" t="s">
        <v>2318</v>
      </c>
      <c r="I83" s="130"/>
      <c r="J83" s="139">
        <f>BK83</f>
        <v>0</v>
      </c>
      <c r="L83" s="127"/>
      <c r="M83" s="132"/>
      <c r="N83" s="133"/>
      <c r="O83" s="133"/>
      <c r="P83" s="134">
        <f>SUM(P84:P132)</f>
        <v>0</v>
      </c>
      <c r="Q83" s="133"/>
      <c r="R83" s="134">
        <f>SUM(R84:R132)</f>
        <v>0.16175</v>
      </c>
      <c r="S83" s="133"/>
      <c r="T83" s="135">
        <f>SUM(T84:T132)</f>
        <v>0</v>
      </c>
      <c r="AR83" s="128" t="s">
        <v>82</v>
      </c>
      <c r="AT83" s="136" t="s">
        <v>71</v>
      </c>
      <c r="AU83" s="136" t="s">
        <v>80</v>
      </c>
      <c r="AY83" s="128" t="s">
        <v>144</v>
      </c>
      <c r="BK83" s="137">
        <f>SUM(BK84:BK132)</f>
        <v>0</v>
      </c>
    </row>
    <row r="84" spans="1:65" s="2" customFormat="1" ht="16.5" customHeight="1">
      <c r="A84" s="34"/>
      <c r="B84" s="140"/>
      <c r="C84" s="141" t="s">
        <v>80</v>
      </c>
      <c r="D84" s="141" t="s">
        <v>147</v>
      </c>
      <c r="E84" s="142" t="s">
        <v>2319</v>
      </c>
      <c r="F84" s="143" t="s">
        <v>2320</v>
      </c>
      <c r="G84" s="144" t="s">
        <v>1857</v>
      </c>
      <c r="H84" s="145">
        <v>1</v>
      </c>
      <c r="I84" s="146"/>
      <c r="J84" s="147">
        <f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>O84*H84</f>
        <v>0</v>
      </c>
      <c r="Q84" s="151">
        <v>0.00338</v>
      </c>
      <c r="R84" s="151">
        <f>Q84*H84</f>
        <v>0.00338</v>
      </c>
      <c r="S84" s="151">
        <v>0</v>
      </c>
      <c r="T84" s="152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313</v>
      </c>
      <c r="AT84" s="153" t="s">
        <v>147</v>
      </c>
      <c r="AU84" s="153" t="s">
        <v>82</v>
      </c>
      <c r="AY84" s="19" t="s">
        <v>144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9" t="s">
        <v>80</v>
      </c>
      <c r="BK84" s="154">
        <f>ROUND(I84*H84,2)</f>
        <v>0</v>
      </c>
      <c r="BL84" s="19" t="s">
        <v>313</v>
      </c>
      <c r="BM84" s="153" t="s">
        <v>2321</v>
      </c>
    </row>
    <row r="85" spans="2:51" s="16" customFormat="1" ht="12">
      <c r="B85" s="185"/>
      <c r="D85" s="161" t="s">
        <v>221</v>
      </c>
      <c r="E85" s="186" t="s">
        <v>3</v>
      </c>
      <c r="F85" s="187" t="s">
        <v>2322</v>
      </c>
      <c r="H85" s="186" t="s">
        <v>3</v>
      </c>
      <c r="I85" s="188"/>
      <c r="L85" s="185"/>
      <c r="M85" s="189"/>
      <c r="N85" s="190"/>
      <c r="O85" s="190"/>
      <c r="P85" s="190"/>
      <c r="Q85" s="190"/>
      <c r="R85" s="190"/>
      <c r="S85" s="190"/>
      <c r="T85" s="191"/>
      <c r="AT85" s="186" t="s">
        <v>221</v>
      </c>
      <c r="AU85" s="186" t="s">
        <v>82</v>
      </c>
      <c r="AV85" s="16" t="s">
        <v>80</v>
      </c>
      <c r="AW85" s="16" t="s">
        <v>33</v>
      </c>
      <c r="AX85" s="16" t="s">
        <v>72</v>
      </c>
      <c r="AY85" s="186" t="s">
        <v>144</v>
      </c>
    </row>
    <row r="86" spans="2:51" s="13" customFormat="1" ht="12">
      <c r="B86" s="160"/>
      <c r="D86" s="161" t="s">
        <v>221</v>
      </c>
      <c r="E86" s="162" t="s">
        <v>3</v>
      </c>
      <c r="F86" s="163" t="s">
        <v>80</v>
      </c>
      <c r="H86" s="164">
        <v>1</v>
      </c>
      <c r="I86" s="165"/>
      <c r="L86" s="160"/>
      <c r="M86" s="166"/>
      <c r="N86" s="167"/>
      <c r="O86" s="167"/>
      <c r="P86" s="167"/>
      <c r="Q86" s="167"/>
      <c r="R86" s="167"/>
      <c r="S86" s="167"/>
      <c r="T86" s="168"/>
      <c r="AT86" s="162" t="s">
        <v>221</v>
      </c>
      <c r="AU86" s="162" t="s">
        <v>82</v>
      </c>
      <c r="AV86" s="13" t="s">
        <v>82</v>
      </c>
      <c r="AW86" s="13" t="s">
        <v>33</v>
      </c>
      <c r="AX86" s="13" t="s">
        <v>80</v>
      </c>
      <c r="AY86" s="162" t="s">
        <v>144</v>
      </c>
    </row>
    <row r="87" spans="1:65" s="2" customFormat="1" ht="16.5" customHeight="1">
      <c r="A87" s="34"/>
      <c r="B87" s="140"/>
      <c r="C87" s="141" t="s">
        <v>82</v>
      </c>
      <c r="D87" s="141" t="s">
        <v>147</v>
      </c>
      <c r="E87" s="142" t="s">
        <v>2323</v>
      </c>
      <c r="F87" s="143" t="s">
        <v>2324</v>
      </c>
      <c r="G87" s="144" t="s">
        <v>1857</v>
      </c>
      <c r="H87" s="145">
        <v>1</v>
      </c>
      <c r="I87" s="146"/>
      <c r="J87" s="147">
        <f>ROUND(I87*H87,2)</f>
        <v>0</v>
      </c>
      <c r="K87" s="148"/>
      <c r="L87" s="35"/>
      <c r="M87" s="149" t="s">
        <v>3</v>
      </c>
      <c r="N87" s="150" t="s">
        <v>43</v>
      </c>
      <c r="O87" s="55"/>
      <c r="P87" s="151">
        <f>O87*H87</f>
        <v>0</v>
      </c>
      <c r="Q87" s="151">
        <v>0.00022</v>
      </c>
      <c r="R87" s="151">
        <f>Q87*H87</f>
        <v>0.00022</v>
      </c>
      <c r="S87" s="151">
        <v>0</v>
      </c>
      <c r="T87" s="152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313</v>
      </c>
      <c r="AT87" s="153" t="s">
        <v>147</v>
      </c>
      <c r="AU87" s="153" t="s">
        <v>82</v>
      </c>
      <c r="AY87" s="19" t="s">
        <v>144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9" t="s">
        <v>80</v>
      </c>
      <c r="BK87" s="154">
        <f>ROUND(I87*H87,2)</f>
        <v>0</v>
      </c>
      <c r="BL87" s="19" t="s">
        <v>313</v>
      </c>
      <c r="BM87" s="153" t="s">
        <v>2325</v>
      </c>
    </row>
    <row r="88" spans="2:51" s="16" customFormat="1" ht="12">
      <c r="B88" s="185"/>
      <c r="D88" s="161" t="s">
        <v>221</v>
      </c>
      <c r="E88" s="186" t="s">
        <v>3</v>
      </c>
      <c r="F88" s="187" t="s">
        <v>2322</v>
      </c>
      <c r="H88" s="186" t="s">
        <v>3</v>
      </c>
      <c r="I88" s="188"/>
      <c r="L88" s="185"/>
      <c r="M88" s="189"/>
      <c r="N88" s="190"/>
      <c r="O88" s="190"/>
      <c r="P88" s="190"/>
      <c r="Q88" s="190"/>
      <c r="R88" s="190"/>
      <c r="S88" s="190"/>
      <c r="T88" s="191"/>
      <c r="AT88" s="186" t="s">
        <v>221</v>
      </c>
      <c r="AU88" s="186" t="s">
        <v>82</v>
      </c>
      <c r="AV88" s="16" t="s">
        <v>80</v>
      </c>
      <c r="AW88" s="16" t="s">
        <v>33</v>
      </c>
      <c r="AX88" s="16" t="s">
        <v>72</v>
      </c>
      <c r="AY88" s="186" t="s">
        <v>144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80</v>
      </c>
      <c r="H89" s="164">
        <v>1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21.75" customHeight="1">
      <c r="A90" s="34"/>
      <c r="B90" s="140"/>
      <c r="C90" s="141" t="s">
        <v>156</v>
      </c>
      <c r="D90" s="141" t="s">
        <v>147</v>
      </c>
      <c r="E90" s="142" t="s">
        <v>2326</v>
      </c>
      <c r="F90" s="143" t="s">
        <v>2327</v>
      </c>
      <c r="G90" s="144" t="s">
        <v>409</v>
      </c>
      <c r="H90" s="145">
        <v>24</v>
      </c>
      <c r="I90" s="146"/>
      <c r="J90" s="147">
        <f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>O90*H90</f>
        <v>0</v>
      </c>
      <c r="Q90" s="151">
        <v>0.00039</v>
      </c>
      <c r="R90" s="151">
        <f>Q90*H90</f>
        <v>0.00936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313</v>
      </c>
      <c r="AT90" s="153" t="s">
        <v>147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313</v>
      </c>
      <c r="BM90" s="153" t="s">
        <v>2328</v>
      </c>
    </row>
    <row r="91" spans="2:51" s="16" customFormat="1" ht="12">
      <c r="B91" s="185"/>
      <c r="D91" s="161" t="s">
        <v>221</v>
      </c>
      <c r="E91" s="186" t="s">
        <v>3</v>
      </c>
      <c r="F91" s="187" t="s">
        <v>2322</v>
      </c>
      <c r="H91" s="186" t="s">
        <v>3</v>
      </c>
      <c r="I91" s="188"/>
      <c r="L91" s="185"/>
      <c r="M91" s="189"/>
      <c r="N91" s="190"/>
      <c r="O91" s="190"/>
      <c r="P91" s="190"/>
      <c r="Q91" s="190"/>
      <c r="R91" s="190"/>
      <c r="S91" s="190"/>
      <c r="T91" s="191"/>
      <c r="AT91" s="186" t="s">
        <v>221</v>
      </c>
      <c r="AU91" s="186" t="s">
        <v>82</v>
      </c>
      <c r="AV91" s="16" t="s">
        <v>80</v>
      </c>
      <c r="AW91" s="16" t="s">
        <v>33</v>
      </c>
      <c r="AX91" s="16" t="s">
        <v>72</v>
      </c>
      <c r="AY91" s="186" t="s">
        <v>144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377</v>
      </c>
      <c r="H92" s="164">
        <v>24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21.75" customHeight="1">
      <c r="A93" s="34"/>
      <c r="B93" s="140"/>
      <c r="C93" s="141" t="s">
        <v>160</v>
      </c>
      <c r="D93" s="141" t="s">
        <v>147</v>
      </c>
      <c r="E93" s="142" t="s">
        <v>2329</v>
      </c>
      <c r="F93" s="143" t="s">
        <v>2330</v>
      </c>
      <c r="G93" s="144" t="s">
        <v>409</v>
      </c>
      <c r="H93" s="145">
        <v>1.5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0.0005</v>
      </c>
      <c r="R93" s="151">
        <f>Q93*H93</f>
        <v>0.00075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313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313</v>
      </c>
      <c r="BM93" s="153" t="s">
        <v>2331</v>
      </c>
    </row>
    <row r="94" spans="2:51" s="16" customFormat="1" ht="12">
      <c r="B94" s="185"/>
      <c r="D94" s="161" t="s">
        <v>221</v>
      </c>
      <c r="E94" s="186" t="s">
        <v>3</v>
      </c>
      <c r="F94" s="187" t="s">
        <v>2322</v>
      </c>
      <c r="H94" s="186" t="s">
        <v>3</v>
      </c>
      <c r="I94" s="188"/>
      <c r="L94" s="185"/>
      <c r="M94" s="189"/>
      <c r="N94" s="190"/>
      <c r="O94" s="190"/>
      <c r="P94" s="190"/>
      <c r="Q94" s="190"/>
      <c r="R94" s="190"/>
      <c r="S94" s="190"/>
      <c r="T94" s="191"/>
      <c r="AT94" s="186" t="s">
        <v>221</v>
      </c>
      <c r="AU94" s="186" t="s">
        <v>82</v>
      </c>
      <c r="AV94" s="16" t="s">
        <v>80</v>
      </c>
      <c r="AW94" s="16" t="s">
        <v>33</v>
      </c>
      <c r="AX94" s="16" t="s">
        <v>72</v>
      </c>
      <c r="AY94" s="186" t="s">
        <v>144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2332</v>
      </c>
      <c r="H95" s="164">
        <v>1.5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21.75" customHeight="1">
      <c r="A96" s="34"/>
      <c r="B96" s="140"/>
      <c r="C96" s="141" t="s">
        <v>143</v>
      </c>
      <c r="D96" s="141" t="s">
        <v>147</v>
      </c>
      <c r="E96" s="142" t="s">
        <v>2333</v>
      </c>
      <c r="F96" s="143" t="s">
        <v>2330</v>
      </c>
      <c r="G96" s="144" t="s">
        <v>337</v>
      </c>
      <c r="H96" s="145">
        <v>1</v>
      </c>
      <c r="I96" s="146"/>
      <c r="J96" s="147">
        <f>ROUND(I96*H96,2)</f>
        <v>0</v>
      </c>
      <c r="K96" s="148"/>
      <c r="L96" s="35"/>
      <c r="M96" s="149" t="s">
        <v>3</v>
      </c>
      <c r="N96" s="150" t="s">
        <v>43</v>
      </c>
      <c r="O96" s="55"/>
      <c r="P96" s="151">
        <f>O96*H96</f>
        <v>0</v>
      </c>
      <c r="Q96" s="151">
        <v>0.0005</v>
      </c>
      <c r="R96" s="151">
        <f>Q96*H96</f>
        <v>0.0005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313</v>
      </c>
      <c r="AT96" s="153" t="s">
        <v>147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313</v>
      </c>
      <c r="BM96" s="153" t="s">
        <v>2334</v>
      </c>
    </row>
    <row r="97" spans="2:51" s="16" customFormat="1" ht="12">
      <c r="B97" s="185"/>
      <c r="D97" s="161" t="s">
        <v>221</v>
      </c>
      <c r="E97" s="186" t="s">
        <v>3</v>
      </c>
      <c r="F97" s="187" t="s">
        <v>2322</v>
      </c>
      <c r="H97" s="186" t="s">
        <v>3</v>
      </c>
      <c r="I97" s="188"/>
      <c r="L97" s="185"/>
      <c r="M97" s="189"/>
      <c r="N97" s="190"/>
      <c r="O97" s="190"/>
      <c r="P97" s="190"/>
      <c r="Q97" s="190"/>
      <c r="R97" s="190"/>
      <c r="S97" s="190"/>
      <c r="T97" s="191"/>
      <c r="AT97" s="186" t="s">
        <v>221</v>
      </c>
      <c r="AU97" s="186" t="s">
        <v>82</v>
      </c>
      <c r="AV97" s="16" t="s">
        <v>80</v>
      </c>
      <c r="AW97" s="16" t="s">
        <v>33</v>
      </c>
      <c r="AX97" s="16" t="s">
        <v>72</v>
      </c>
      <c r="AY97" s="186" t="s">
        <v>144</v>
      </c>
    </row>
    <row r="98" spans="2:51" s="13" customFormat="1" ht="12">
      <c r="B98" s="160"/>
      <c r="D98" s="161" t="s">
        <v>221</v>
      </c>
      <c r="E98" s="162" t="s">
        <v>3</v>
      </c>
      <c r="F98" s="163" t="s">
        <v>80</v>
      </c>
      <c r="H98" s="164">
        <v>1</v>
      </c>
      <c r="I98" s="165"/>
      <c r="L98" s="160"/>
      <c r="M98" s="166"/>
      <c r="N98" s="167"/>
      <c r="O98" s="167"/>
      <c r="P98" s="167"/>
      <c r="Q98" s="167"/>
      <c r="R98" s="167"/>
      <c r="S98" s="167"/>
      <c r="T98" s="168"/>
      <c r="AT98" s="162" t="s">
        <v>221</v>
      </c>
      <c r="AU98" s="162" t="s">
        <v>82</v>
      </c>
      <c r="AV98" s="13" t="s">
        <v>82</v>
      </c>
      <c r="AW98" s="13" t="s">
        <v>33</v>
      </c>
      <c r="AX98" s="13" t="s">
        <v>80</v>
      </c>
      <c r="AY98" s="162" t="s">
        <v>144</v>
      </c>
    </row>
    <row r="99" spans="1:65" s="2" customFormat="1" ht="21.75" customHeight="1">
      <c r="A99" s="34"/>
      <c r="B99" s="140"/>
      <c r="C99" s="141" t="s">
        <v>167</v>
      </c>
      <c r="D99" s="141" t="s">
        <v>147</v>
      </c>
      <c r="E99" s="142" t="s">
        <v>2335</v>
      </c>
      <c r="F99" s="143" t="s">
        <v>2330</v>
      </c>
      <c r="G99" s="144" t="s">
        <v>337</v>
      </c>
      <c r="H99" s="145">
        <v>1</v>
      </c>
      <c r="I99" s="146"/>
      <c r="J99" s="147">
        <f>ROUND(I99*H99,2)</f>
        <v>0</v>
      </c>
      <c r="K99" s="148"/>
      <c r="L99" s="35"/>
      <c r="M99" s="149" t="s">
        <v>3</v>
      </c>
      <c r="N99" s="150" t="s">
        <v>43</v>
      </c>
      <c r="O99" s="55"/>
      <c r="P99" s="151">
        <f>O99*H99</f>
        <v>0</v>
      </c>
      <c r="Q99" s="151">
        <v>0.0005</v>
      </c>
      <c r="R99" s="151">
        <f>Q99*H99</f>
        <v>0.0005</v>
      </c>
      <c r="S99" s="151">
        <v>0</v>
      </c>
      <c r="T99" s="152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313</v>
      </c>
      <c r="AT99" s="153" t="s">
        <v>147</v>
      </c>
      <c r="AU99" s="153" t="s">
        <v>82</v>
      </c>
      <c r="AY99" s="19" t="s">
        <v>144</v>
      </c>
      <c r="BE99" s="154">
        <f>IF(N99="základní",J99,0)</f>
        <v>0</v>
      </c>
      <c r="BF99" s="154">
        <f>IF(N99="snížená",J99,0)</f>
        <v>0</v>
      </c>
      <c r="BG99" s="154">
        <f>IF(N99="zákl. přenesená",J99,0)</f>
        <v>0</v>
      </c>
      <c r="BH99" s="154">
        <f>IF(N99="sníž. přenesená",J99,0)</f>
        <v>0</v>
      </c>
      <c r="BI99" s="154">
        <f>IF(N99="nulová",J99,0)</f>
        <v>0</v>
      </c>
      <c r="BJ99" s="19" t="s">
        <v>80</v>
      </c>
      <c r="BK99" s="154">
        <f>ROUND(I99*H99,2)</f>
        <v>0</v>
      </c>
      <c r="BL99" s="19" t="s">
        <v>313</v>
      </c>
      <c r="BM99" s="153" t="s">
        <v>2336</v>
      </c>
    </row>
    <row r="100" spans="2:51" s="16" customFormat="1" ht="12">
      <c r="B100" s="185"/>
      <c r="D100" s="161" t="s">
        <v>221</v>
      </c>
      <c r="E100" s="186" t="s">
        <v>3</v>
      </c>
      <c r="F100" s="187" t="s">
        <v>2322</v>
      </c>
      <c r="H100" s="186" t="s">
        <v>3</v>
      </c>
      <c r="I100" s="188"/>
      <c r="L100" s="185"/>
      <c r="M100" s="189"/>
      <c r="N100" s="190"/>
      <c r="O100" s="190"/>
      <c r="P100" s="190"/>
      <c r="Q100" s="190"/>
      <c r="R100" s="190"/>
      <c r="S100" s="190"/>
      <c r="T100" s="191"/>
      <c r="AT100" s="186" t="s">
        <v>221</v>
      </c>
      <c r="AU100" s="186" t="s">
        <v>82</v>
      </c>
      <c r="AV100" s="16" t="s">
        <v>80</v>
      </c>
      <c r="AW100" s="16" t="s">
        <v>33</v>
      </c>
      <c r="AX100" s="16" t="s">
        <v>72</v>
      </c>
      <c r="AY100" s="186" t="s">
        <v>144</v>
      </c>
    </row>
    <row r="101" spans="2:51" s="13" customFormat="1" ht="12">
      <c r="B101" s="160"/>
      <c r="D101" s="161" t="s">
        <v>221</v>
      </c>
      <c r="E101" s="162" t="s">
        <v>3</v>
      </c>
      <c r="F101" s="163" t="s">
        <v>80</v>
      </c>
      <c r="H101" s="164">
        <v>1</v>
      </c>
      <c r="I101" s="165"/>
      <c r="L101" s="160"/>
      <c r="M101" s="166"/>
      <c r="N101" s="167"/>
      <c r="O101" s="167"/>
      <c r="P101" s="167"/>
      <c r="Q101" s="167"/>
      <c r="R101" s="167"/>
      <c r="S101" s="167"/>
      <c r="T101" s="168"/>
      <c r="AT101" s="162" t="s">
        <v>221</v>
      </c>
      <c r="AU101" s="162" t="s">
        <v>82</v>
      </c>
      <c r="AV101" s="13" t="s">
        <v>82</v>
      </c>
      <c r="AW101" s="13" t="s">
        <v>33</v>
      </c>
      <c r="AX101" s="13" t="s">
        <v>80</v>
      </c>
      <c r="AY101" s="162" t="s">
        <v>144</v>
      </c>
    </row>
    <row r="102" spans="1:65" s="2" customFormat="1" ht="16.5" customHeight="1">
      <c r="A102" s="34"/>
      <c r="B102" s="140"/>
      <c r="C102" s="141" t="s">
        <v>171</v>
      </c>
      <c r="D102" s="141" t="s">
        <v>147</v>
      </c>
      <c r="E102" s="142" t="s">
        <v>2337</v>
      </c>
      <c r="F102" s="143" t="s">
        <v>2338</v>
      </c>
      <c r="G102" s="144" t="s">
        <v>409</v>
      </c>
      <c r="H102" s="145">
        <v>10</v>
      </c>
      <c r="I102" s="146"/>
      <c r="J102" s="147">
        <f>ROUND(I102*H102,2)</f>
        <v>0</v>
      </c>
      <c r="K102" s="148"/>
      <c r="L102" s="35"/>
      <c r="M102" s="149" t="s">
        <v>3</v>
      </c>
      <c r="N102" s="150" t="s">
        <v>43</v>
      </c>
      <c r="O102" s="55"/>
      <c r="P102" s="151">
        <f>O102*H102</f>
        <v>0</v>
      </c>
      <c r="Q102" s="151">
        <v>0.00125</v>
      </c>
      <c r="R102" s="151">
        <f>Q102*H102</f>
        <v>0.0125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313</v>
      </c>
      <c r="AT102" s="153" t="s">
        <v>147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313</v>
      </c>
      <c r="BM102" s="153" t="s">
        <v>2339</v>
      </c>
    </row>
    <row r="103" spans="2:51" s="16" customFormat="1" ht="12">
      <c r="B103" s="185"/>
      <c r="D103" s="161" t="s">
        <v>221</v>
      </c>
      <c r="E103" s="186" t="s">
        <v>3</v>
      </c>
      <c r="F103" s="187" t="s">
        <v>2322</v>
      </c>
      <c r="H103" s="186" t="s">
        <v>3</v>
      </c>
      <c r="I103" s="188"/>
      <c r="L103" s="185"/>
      <c r="M103" s="189"/>
      <c r="N103" s="190"/>
      <c r="O103" s="190"/>
      <c r="P103" s="190"/>
      <c r="Q103" s="190"/>
      <c r="R103" s="190"/>
      <c r="S103" s="190"/>
      <c r="T103" s="191"/>
      <c r="AT103" s="186" t="s">
        <v>221</v>
      </c>
      <c r="AU103" s="186" t="s">
        <v>82</v>
      </c>
      <c r="AV103" s="16" t="s">
        <v>80</v>
      </c>
      <c r="AW103" s="16" t="s">
        <v>33</v>
      </c>
      <c r="AX103" s="16" t="s">
        <v>72</v>
      </c>
      <c r="AY103" s="186" t="s">
        <v>144</v>
      </c>
    </row>
    <row r="104" spans="2:51" s="13" customFormat="1" ht="12">
      <c r="B104" s="160"/>
      <c r="D104" s="161" t="s">
        <v>221</v>
      </c>
      <c r="E104" s="162" t="s">
        <v>3</v>
      </c>
      <c r="F104" s="163" t="s">
        <v>183</v>
      </c>
      <c r="H104" s="164">
        <v>10</v>
      </c>
      <c r="I104" s="165"/>
      <c r="L104" s="160"/>
      <c r="M104" s="166"/>
      <c r="N104" s="167"/>
      <c r="O104" s="167"/>
      <c r="P104" s="167"/>
      <c r="Q104" s="167"/>
      <c r="R104" s="167"/>
      <c r="S104" s="167"/>
      <c r="T104" s="168"/>
      <c r="AT104" s="162" t="s">
        <v>221</v>
      </c>
      <c r="AU104" s="162" t="s">
        <v>82</v>
      </c>
      <c r="AV104" s="13" t="s">
        <v>82</v>
      </c>
      <c r="AW104" s="13" t="s">
        <v>33</v>
      </c>
      <c r="AX104" s="13" t="s">
        <v>80</v>
      </c>
      <c r="AY104" s="162" t="s">
        <v>144</v>
      </c>
    </row>
    <row r="105" spans="1:65" s="2" customFormat="1" ht="16.5" customHeight="1">
      <c r="A105" s="34"/>
      <c r="B105" s="140"/>
      <c r="C105" s="141" t="s">
        <v>175</v>
      </c>
      <c r="D105" s="141" t="s">
        <v>147</v>
      </c>
      <c r="E105" s="142" t="s">
        <v>2340</v>
      </c>
      <c r="F105" s="143" t="s">
        <v>2341</v>
      </c>
      <c r="G105" s="144" t="s">
        <v>409</v>
      </c>
      <c r="H105" s="145">
        <v>2</v>
      </c>
      <c r="I105" s="146"/>
      <c r="J105" s="147">
        <f>ROUND(I105*H105,2)</f>
        <v>0</v>
      </c>
      <c r="K105" s="148"/>
      <c r="L105" s="35"/>
      <c r="M105" s="149" t="s">
        <v>3</v>
      </c>
      <c r="N105" s="150" t="s">
        <v>43</v>
      </c>
      <c r="O105" s="55"/>
      <c r="P105" s="151">
        <f>O105*H105</f>
        <v>0</v>
      </c>
      <c r="Q105" s="151">
        <v>0.005</v>
      </c>
      <c r="R105" s="151">
        <f>Q105*H105</f>
        <v>0.01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313</v>
      </c>
      <c r="AT105" s="153" t="s">
        <v>147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313</v>
      </c>
      <c r="BM105" s="153" t="s">
        <v>2342</v>
      </c>
    </row>
    <row r="106" spans="2:51" s="16" customFormat="1" ht="12">
      <c r="B106" s="185"/>
      <c r="D106" s="161" t="s">
        <v>221</v>
      </c>
      <c r="E106" s="186" t="s">
        <v>3</v>
      </c>
      <c r="F106" s="187" t="s">
        <v>2322</v>
      </c>
      <c r="H106" s="186" t="s">
        <v>3</v>
      </c>
      <c r="I106" s="188"/>
      <c r="L106" s="185"/>
      <c r="M106" s="189"/>
      <c r="N106" s="190"/>
      <c r="O106" s="190"/>
      <c r="P106" s="190"/>
      <c r="Q106" s="190"/>
      <c r="R106" s="190"/>
      <c r="S106" s="190"/>
      <c r="T106" s="191"/>
      <c r="AT106" s="186" t="s">
        <v>221</v>
      </c>
      <c r="AU106" s="186" t="s">
        <v>82</v>
      </c>
      <c r="AV106" s="16" t="s">
        <v>80</v>
      </c>
      <c r="AW106" s="16" t="s">
        <v>33</v>
      </c>
      <c r="AX106" s="16" t="s">
        <v>72</v>
      </c>
      <c r="AY106" s="186" t="s">
        <v>144</v>
      </c>
    </row>
    <row r="107" spans="2:51" s="13" customFormat="1" ht="12">
      <c r="B107" s="160"/>
      <c r="D107" s="161" t="s">
        <v>221</v>
      </c>
      <c r="E107" s="162" t="s">
        <v>3</v>
      </c>
      <c r="F107" s="163" t="s">
        <v>82</v>
      </c>
      <c r="H107" s="164">
        <v>2</v>
      </c>
      <c r="I107" s="165"/>
      <c r="L107" s="160"/>
      <c r="M107" s="166"/>
      <c r="N107" s="167"/>
      <c r="O107" s="167"/>
      <c r="P107" s="167"/>
      <c r="Q107" s="167"/>
      <c r="R107" s="167"/>
      <c r="S107" s="167"/>
      <c r="T107" s="168"/>
      <c r="AT107" s="162" t="s">
        <v>221</v>
      </c>
      <c r="AU107" s="162" t="s">
        <v>82</v>
      </c>
      <c r="AV107" s="13" t="s">
        <v>82</v>
      </c>
      <c r="AW107" s="13" t="s">
        <v>33</v>
      </c>
      <c r="AX107" s="13" t="s">
        <v>80</v>
      </c>
      <c r="AY107" s="162" t="s">
        <v>144</v>
      </c>
    </row>
    <row r="108" spans="1:65" s="2" customFormat="1" ht="16.5" customHeight="1">
      <c r="A108" s="34"/>
      <c r="B108" s="140"/>
      <c r="C108" s="141" t="s">
        <v>179</v>
      </c>
      <c r="D108" s="141" t="s">
        <v>147</v>
      </c>
      <c r="E108" s="142" t="s">
        <v>2343</v>
      </c>
      <c r="F108" s="143" t="s">
        <v>2344</v>
      </c>
      <c r="G108" s="144" t="s">
        <v>409</v>
      </c>
      <c r="H108" s="145">
        <v>36</v>
      </c>
      <c r="I108" s="146"/>
      <c r="J108" s="147">
        <f>ROUND(I108*H108,2)</f>
        <v>0</v>
      </c>
      <c r="K108" s="148"/>
      <c r="L108" s="35"/>
      <c r="M108" s="149" t="s">
        <v>3</v>
      </c>
      <c r="N108" s="150" t="s">
        <v>43</v>
      </c>
      <c r="O108" s="55"/>
      <c r="P108" s="151">
        <f>O108*H108</f>
        <v>0</v>
      </c>
      <c r="Q108" s="151">
        <v>0</v>
      </c>
      <c r="R108" s="151">
        <f>Q108*H108</f>
        <v>0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313</v>
      </c>
      <c r="AT108" s="153" t="s">
        <v>147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313</v>
      </c>
      <c r="BM108" s="153" t="s">
        <v>2345</v>
      </c>
    </row>
    <row r="109" spans="2:51" s="16" customFormat="1" ht="12">
      <c r="B109" s="185"/>
      <c r="D109" s="161" t="s">
        <v>221</v>
      </c>
      <c r="E109" s="186" t="s">
        <v>3</v>
      </c>
      <c r="F109" s="187" t="s">
        <v>2322</v>
      </c>
      <c r="H109" s="186" t="s">
        <v>3</v>
      </c>
      <c r="I109" s="188"/>
      <c r="L109" s="185"/>
      <c r="M109" s="189"/>
      <c r="N109" s="190"/>
      <c r="O109" s="190"/>
      <c r="P109" s="190"/>
      <c r="Q109" s="190"/>
      <c r="R109" s="190"/>
      <c r="S109" s="190"/>
      <c r="T109" s="191"/>
      <c r="AT109" s="186" t="s">
        <v>221</v>
      </c>
      <c r="AU109" s="186" t="s">
        <v>82</v>
      </c>
      <c r="AV109" s="16" t="s">
        <v>80</v>
      </c>
      <c r="AW109" s="16" t="s">
        <v>33</v>
      </c>
      <c r="AX109" s="16" t="s">
        <v>72</v>
      </c>
      <c r="AY109" s="186" t="s">
        <v>144</v>
      </c>
    </row>
    <row r="110" spans="2:51" s="13" customFormat="1" ht="12">
      <c r="B110" s="160"/>
      <c r="D110" s="161" t="s">
        <v>221</v>
      </c>
      <c r="E110" s="162" t="s">
        <v>3</v>
      </c>
      <c r="F110" s="163" t="s">
        <v>2346</v>
      </c>
      <c r="H110" s="164">
        <v>36</v>
      </c>
      <c r="I110" s="165"/>
      <c r="L110" s="160"/>
      <c r="M110" s="166"/>
      <c r="N110" s="167"/>
      <c r="O110" s="167"/>
      <c r="P110" s="167"/>
      <c r="Q110" s="167"/>
      <c r="R110" s="167"/>
      <c r="S110" s="167"/>
      <c r="T110" s="168"/>
      <c r="AT110" s="162" t="s">
        <v>221</v>
      </c>
      <c r="AU110" s="162" t="s">
        <v>82</v>
      </c>
      <c r="AV110" s="13" t="s">
        <v>82</v>
      </c>
      <c r="AW110" s="13" t="s">
        <v>33</v>
      </c>
      <c r="AX110" s="13" t="s">
        <v>80</v>
      </c>
      <c r="AY110" s="162" t="s">
        <v>144</v>
      </c>
    </row>
    <row r="111" spans="1:65" s="2" customFormat="1" ht="16.5" customHeight="1">
      <c r="A111" s="34"/>
      <c r="B111" s="140"/>
      <c r="C111" s="141" t="s">
        <v>183</v>
      </c>
      <c r="D111" s="141" t="s">
        <v>147</v>
      </c>
      <c r="E111" s="142" t="s">
        <v>2347</v>
      </c>
      <c r="F111" s="143" t="s">
        <v>2348</v>
      </c>
      <c r="G111" s="144" t="s">
        <v>409</v>
      </c>
      <c r="H111" s="145">
        <v>36</v>
      </c>
      <c r="I111" s="146"/>
      <c r="J111" s="147">
        <f>ROUND(I111*H111,2)</f>
        <v>0</v>
      </c>
      <c r="K111" s="148"/>
      <c r="L111" s="35"/>
      <c r="M111" s="149" t="s">
        <v>3</v>
      </c>
      <c r="N111" s="150" t="s">
        <v>43</v>
      </c>
      <c r="O111" s="55"/>
      <c r="P111" s="151">
        <f>O111*H111</f>
        <v>0</v>
      </c>
      <c r="Q111" s="151">
        <v>0</v>
      </c>
      <c r="R111" s="151">
        <f>Q111*H111</f>
        <v>0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313</v>
      </c>
      <c r="AT111" s="153" t="s">
        <v>147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313</v>
      </c>
      <c r="BM111" s="153" t="s">
        <v>2349</v>
      </c>
    </row>
    <row r="112" spans="2:51" s="16" customFormat="1" ht="12">
      <c r="B112" s="185"/>
      <c r="D112" s="161" t="s">
        <v>221</v>
      </c>
      <c r="E112" s="186" t="s">
        <v>3</v>
      </c>
      <c r="F112" s="187" t="s">
        <v>2322</v>
      </c>
      <c r="H112" s="186" t="s">
        <v>3</v>
      </c>
      <c r="I112" s="188"/>
      <c r="L112" s="185"/>
      <c r="M112" s="189"/>
      <c r="N112" s="190"/>
      <c r="O112" s="190"/>
      <c r="P112" s="190"/>
      <c r="Q112" s="190"/>
      <c r="R112" s="190"/>
      <c r="S112" s="190"/>
      <c r="T112" s="191"/>
      <c r="AT112" s="186" t="s">
        <v>221</v>
      </c>
      <c r="AU112" s="186" t="s">
        <v>82</v>
      </c>
      <c r="AV112" s="16" t="s">
        <v>80</v>
      </c>
      <c r="AW112" s="16" t="s">
        <v>33</v>
      </c>
      <c r="AX112" s="16" t="s">
        <v>72</v>
      </c>
      <c r="AY112" s="186" t="s">
        <v>144</v>
      </c>
    </row>
    <row r="113" spans="2:51" s="13" customFormat="1" ht="12">
      <c r="B113" s="160"/>
      <c r="D113" s="161" t="s">
        <v>221</v>
      </c>
      <c r="E113" s="162" t="s">
        <v>3</v>
      </c>
      <c r="F113" s="163" t="s">
        <v>2346</v>
      </c>
      <c r="H113" s="164">
        <v>36</v>
      </c>
      <c r="I113" s="165"/>
      <c r="L113" s="160"/>
      <c r="M113" s="166"/>
      <c r="N113" s="167"/>
      <c r="O113" s="167"/>
      <c r="P113" s="167"/>
      <c r="Q113" s="167"/>
      <c r="R113" s="167"/>
      <c r="S113" s="167"/>
      <c r="T113" s="168"/>
      <c r="AT113" s="162" t="s">
        <v>221</v>
      </c>
      <c r="AU113" s="162" t="s">
        <v>82</v>
      </c>
      <c r="AV113" s="13" t="s">
        <v>82</v>
      </c>
      <c r="AW113" s="13" t="s">
        <v>33</v>
      </c>
      <c r="AX113" s="13" t="s">
        <v>80</v>
      </c>
      <c r="AY113" s="162" t="s">
        <v>144</v>
      </c>
    </row>
    <row r="114" spans="1:65" s="2" customFormat="1" ht="16.5" customHeight="1">
      <c r="A114" s="34"/>
      <c r="B114" s="140"/>
      <c r="C114" s="141" t="s">
        <v>286</v>
      </c>
      <c r="D114" s="141" t="s">
        <v>147</v>
      </c>
      <c r="E114" s="142" t="s">
        <v>2350</v>
      </c>
      <c r="F114" s="143" t="s">
        <v>2351</v>
      </c>
      <c r="G114" s="144" t="s">
        <v>337</v>
      </c>
      <c r="H114" s="145">
        <v>1</v>
      </c>
      <c r="I114" s="146"/>
      <c r="J114" s="147">
        <f>ROUND(I114*H114,2)</f>
        <v>0</v>
      </c>
      <c r="K114" s="148"/>
      <c r="L114" s="35"/>
      <c r="M114" s="149" t="s">
        <v>3</v>
      </c>
      <c r="N114" s="150" t="s">
        <v>43</v>
      </c>
      <c r="O114" s="55"/>
      <c r="P114" s="151">
        <f>O114*H114</f>
        <v>0</v>
      </c>
      <c r="Q114" s="151">
        <v>0</v>
      </c>
      <c r="R114" s="151">
        <f>Q114*H114</f>
        <v>0</v>
      </c>
      <c r="S114" s="151">
        <v>0</v>
      </c>
      <c r="T114" s="15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313</v>
      </c>
      <c r="AT114" s="153" t="s">
        <v>147</v>
      </c>
      <c r="AU114" s="153" t="s">
        <v>82</v>
      </c>
      <c r="AY114" s="19" t="s">
        <v>144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9" t="s">
        <v>80</v>
      </c>
      <c r="BK114" s="154">
        <f>ROUND(I114*H114,2)</f>
        <v>0</v>
      </c>
      <c r="BL114" s="19" t="s">
        <v>313</v>
      </c>
      <c r="BM114" s="153" t="s">
        <v>2352</v>
      </c>
    </row>
    <row r="115" spans="2:51" s="16" customFormat="1" ht="12">
      <c r="B115" s="185"/>
      <c r="D115" s="161" t="s">
        <v>221</v>
      </c>
      <c r="E115" s="186" t="s">
        <v>3</v>
      </c>
      <c r="F115" s="187" t="s">
        <v>2322</v>
      </c>
      <c r="H115" s="186" t="s">
        <v>3</v>
      </c>
      <c r="I115" s="188"/>
      <c r="L115" s="185"/>
      <c r="M115" s="189"/>
      <c r="N115" s="190"/>
      <c r="O115" s="190"/>
      <c r="P115" s="190"/>
      <c r="Q115" s="190"/>
      <c r="R115" s="190"/>
      <c r="S115" s="190"/>
      <c r="T115" s="191"/>
      <c r="AT115" s="186" t="s">
        <v>221</v>
      </c>
      <c r="AU115" s="186" t="s">
        <v>82</v>
      </c>
      <c r="AV115" s="16" t="s">
        <v>80</v>
      </c>
      <c r="AW115" s="16" t="s">
        <v>33</v>
      </c>
      <c r="AX115" s="16" t="s">
        <v>72</v>
      </c>
      <c r="AY115" s="186" t="s">
        <v>144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80</v>
      </c>
      <c r="H116" s="164">
        <v>1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80</v>
      </c>
      <c r="AY116" s="162" t="s">
        <v>144</v>
      </c>
    </row>
    <row r="117" spans="1:65" s="2" customFormat="1" ht="21.75" customHeight="1">
      <c r="A117" s="34"/>
      <c r="B117" s="140"/>
      <c r="C117" s="141" t="s">
        <v>292</v>
      </c>
      <c r="D117" s="141" t="s">
        <v>147</v>
      </c>
      <c r="E117" s="142" t="s">
        <v>2353</v>
      </c>
      <c r="F117" s="143" t="s">
        <v>2354</v>
      </c>
      <c r="G117" s="144" t="s">
        <v>337</v>
      </c>
      <c r="H117" s="145">
        <v>1</v>
      </c>
      <c r="I117" s="146"/>
      <c r="J117" s="147">
        <f>ROUND(I117*H117,2)</f>
        <v>0</v>
      </c>
      <c r="K117" s="148"/>
      <c r="L117" s="35"/>
      <c r="M117" s="149" t="s">
        <v>3</v>
      </c>
      <c r="N117" s="150" t="s">
        <v>43</v>
      </c>
      <c r="O117" s="55"/>
      <c r="P117" s="151">
        <f>O117*H117</f>
        <v>0</v>
      </c>
      <c r="Q117" s="151">
        <v>0.00038</v>
      </c>
      <c r="R117" s="151">
        <f>Q117*H117</f>
        <v>0.00038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313</v>
      </c>
      <c r="AT117" s="153" t="s">
        <v>147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313</v>
      </c>
      <c r="BM117" s="153" t="s">
        <v>2355</v>
      </c>
    </row>
    <row r="118" spans="2:51" s="16" customFormat="1" ht="12">
      <c r="B118" s="185"/>
      <c r="D118" s="161" t="s">
        <v>221</v>
      </c>
      <c r="E118" s="186" t="s">
        <v>3</v>
      </c>
      <c r="F118" s="187" t="s">
        <v>2322</v>
      </c>
      <c r="H118" s="186" t="s">
        <v>3</v>
      </c>
      <c r="I118" s="188"/>
      <c r="L118" s="185"/>
      <c r="M118" s="189"/>
      <c r="N118" s="190"/>
      <c r="O118" s="190"/>
      <c r="P118" s="190"/>
      <c r="Q118" s="190"/>
      <c r="R118" s="190"/>
      <c r="S118" s="190"/>
      <c r="T118" s="191"/>
      <c r="AT118" s="186" t="s">
        <v>221</v>
      </c>
      <c r="AU118" s="186" t="s">
        <v>82</v>
      </c>
      <c r="AV118" s="16" t="s">
        <v>80</v>
      </c>
      <c r="AW118" s="16" t="s">
        <v>33</v>
      </c>
      <c r="AX118" s="16" t="s">
        <v>72</v>
      </c>
      <c r="AY118" s="186" t="s">
        <v>144</v>
      </c>
    </row>
    <row r="119" spans="2:51" s="13" customFormat="1" ht="12">
      <c r="B119" s="160"/>
      <c r="D119" s="161" t="s">
        <v>221</v>
      </c>
      <c r="E119" s="162" t="s">
        <v>3</v>
      </c>
      <c r="F119" s="163" t="s">
        <v>80</v>
      </c>
      <c r="H119" s="164">
        <v>1</v>
      </c>
      <c r="I119" s="165"/>
      <c r="L119" s="160"/>
      <c r="M119" s="166"/>
      <c r="N119" s="167"/>
      <c r="O119" s="167"/>
      <c r="P119" s="167"/>
      <c r="Q119" s="167"/>
      <c r="R119" s="167"/>
      <c r="S119" s="167"/>
      <c r="T119" s="168"/>
      <c r="AT119" s="162" t="s">
        <v>221</v>
      </c>
      <c r="AU119" s="162" t="s">
        <v>82</v>
      </c>
      <c r="AV119" s="13" t="s">
        <v>82</v>
      </c>
      <c r="AW119" s="13" t="s">
        <v>33</v>
      </c>
      <c r="AX119" s="13" t="s">
        <v>80</v>
      </c>
      <c r="AY119" s="162" t="s">
        <v>144</v>
      </c>
    </row>
    <row r="120" spans="1:65" s="2" customFormat="1" ht="21.75" customHeight="1">
      <c r="A120" s="34"/>
      <c r="B120" s="140"/>
      <c r="C120" s="141" t="s">
        <v>297</v>
      </c>
      <c r="D120" s="141" t="s">
        <v>147</v>
      </c>
      <c r="E120" s="142" t="s">
        <v>2356</v>
      </c>
      <c r="F120" s="143" t="s">
        <v>2357</v>
      </c>
      <c r="G120" s="144" t="s">
        <v>337</v>
      </c>
      <c r="H120" s="145">
        <v>1</v>
      </c>
      <c r="I120" s="146"/>
      <c r="J120" s="147">
        <f>ROUND(I120*H120,2)</f>
        <v>0</v>
      </c>
      <c r="K120" s="148"/>
      <c r="L120" s="35"/>
      <c r="M120" s="149" t="s">
        <v>3</v>
      </c>
      <c r="N120" s="150" t="s">
        <v>43</v>
      </c>
      <c r="O120" s="55"/>
      <c r="P120" s="151">
        <f>O120*H120</f>
        <v>0</v>
      </c>
      <c r="Q120" s="151">
        <v>0.00088</v>
      </c>
      <c r="R120" s="151">
        <f>Q120*H120</f>
        <v>0.00088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313</v>
      </c>
      <c r="AT120" s="153" t="s">
        <v>147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313</v>
      </c>
      <c r="BM120" s="153" t="s">
        <v>2358</v>
      </c>
    </row>
    <row r="121" spans="2:51" s="16" customFormat="1" ht="12">
      <c r="B121" s="185"/>
      <c r="D121" s="161" t="s">
        <v>221</v>
      </c>
      <c r="E121" s="186" t="s">
        <v>3</v>
      </c>
      <c r="F121" s="187" t="s">
        <v>2322</v>
      </c>
      <c r="H121" s="186" t="s">
        <v>3</v>
      </c>
      <c r="I121" s="188"/>
      <c r="L121" s="185"/>
      <c r="M121" s="189"/>
      <c r="N121" s="190"/>
      <c r="O121" s="190"/>
      <c r="P121" s="190"/>
      <c r="Q121" s="190"/>
      <c r="R121" s="190"/>
      <c r="S121" s="190"/>
      <c r="T121" s="191"/>
      <c r="AT121" s="186" t="s">
        <v>221</v>
      </c>
      <c r="AU121" s="186" t="s">
        <v>82</v>
      </c>
      <c r="AV121" s="16" t="s">
        <v>80</v>
      </c>
      <c r="AW121" s="16" t="s">
        <v>33</v>
      </c>
      <c r="AX121" s="16" t="s">
        <v>72</v>
      </c>
      <c r="AY121" s="186" t="s">
        <v>144</v>
      </c>
    </row>
    <row r="122" spans="2:51" s="13" customFormat="1" ht="12">
      <c r="B122" s="160"/>
      <c r="D122" s="161" t="s">
        <v>221</v>
      </c>
      <c r="E122" s="162" t="s">
        <v>3</v>
      </c>
      <c r="F122" s="163" t="s">
        <v>80</v>
      </c>
      <c r="H122" s="164">
        <v>1</v>
      </c>
      <c r="I122" s="165"/>
      <c r="L122" s="160"/>
      <c r="M122" s="166"/>
      <c r="N122" s="167"/>
      <c r="O122" s="167"/>
      <c r="P122" s="167"/>
      <c r="Q122" s="167"/>
      <c r="R122" s="167"/>
      <c r="S122" s="167"/>
      <c r="T122" s="168"/>
      <c r="AT122" s="162" t="s">
        <v>221</v>
      </c>
      <c r="AU122" s="162" t="s">
        <v>82</v>
      </c>
      <c r="AV122" s="13" t="s">
        <v>82</v>
      </c>
      <c r="AW122" s="13" t="s">
        <v>33</v>
      </c>
      <c r="AX122" s="13" t="s">
        <v>80</v>
      </c>
      <c r="AY122" s="162" t="s">
        <v>144</v>
      </c>
    </row>
    <row r="123" spans="1:65" s="2" customFormat="1" ht="21.75" customHeight="1">
      <c r="A123" s="34"/>
      <c r="B123" s="140"/>
      <c r="C123" s="141" t="s">
        <v>305</v>
      </c>
      <c r="D123" s="141" t="s">
        <v>147</v>
      </c>
      <c r="E123" s="142" t="s">
        <v>2359</v>
      </c>
      <c r="F123" s="143" t="s">
        <v>2360</v>
      </c>
      <c r="G123" s="144" t="s">
        <v>1857</v>
      </c>
      <c r="H123" s="145">
        <v>1</v>
      </c>
      <c r="I123" s="146"/>
      <c r="J123" s="147">
        <f>ROUND(I123*H123,2)</f>
        <v>0</v>
      </c>
      <c r="K123" s="148"/>
      <c r="L123" s="35"/>
      <c r="M123" s="149" t="s">
        <v>3</v>
      </c>
      <c r="N123" s="150" t="s">
        <v>43</v>
      </c>
      <c r="O123" s="55"/>
      <c r="P123" s="151">
        <f>O123*H123</f>
        <v>0</v>
      </c>
      <c r="Q123" s="151">
        <v>0.00328</v>
      </c>
      <c r="R123" s="151">
        <f>Q123*H123</f>
        <v>0.00328</v>
      </c>
      <c r="S123" s="151">
        <v>0</v>
      </c>
      <c r="T123" s="15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313</v>
      </c>
      <c r="AT123" s="153" t="s">
        <v>147</v>
      </c>
      <c r="AU123" s="153" t="s">
        <v>82</v>
      </c>
      <c r="AY123" s="19" t="s">
        <v>144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9" t="s">
        <v>80</v>
      </c>
      <c r="BK123" s="154">
        <f>ROUND(I123*H123,2)</f>
        <v>0</v>
      </c>
      <c r="BL123" s="19" t="s">
        <v>313</v>
      </c>
      <c r="BM123" s="153" t="s">
        <v>2361</v>
      </c>
    </row>
    <row r="124" spans="2:51" s="16" customFormat="1" ht="12">
      <c r="B124" s="185"/>
      <c r="D124" s="161" t="s">
        <v>221</v>
      </c>
      <c r="E124" s="186" t="s">
        <v>3</v>
      </c>
      <c r="F124" s="187" t="s">
        <v>2322</v>
      </c>
      <c r="H124" s="186" t="s">
        <v>3</v>
      </c>
      <c r="I124" s="188"/>
      <c r="L124" s="185"/>
      <c r="M124" s="189"/>
      <c r="N124" s="190"/>
      <c r="O124" s="190"/>
      <c r="P124" s="190"/>
      <c r="Q124" s="190"/>
      <c r="R124" s="190"/>
      <c r="S124" s="190"/>
      <c r="T124" s="191"/>
      <c r="AT124" s="186" t="s">
        <v>221</v>
      </c>
      <c r="AU124" s="186" t="s">
        <v>82</v>
      </c>
      <c r="AV124" s="16" t="s">
        <v>80</v>
      </c>
      <c r="AW124" s="16" t="s">
        <v>33</v>
      </c>
      <c r="AX124" s="16" t="s">
        <v>72</v>
      </c>
      <c r="AY124" s="186" t="s">
        <v>144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80</v>
      </c>
      <c r="H125" s="164">
        <v>1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16.5" customHeight="1">
      <c r="A126" s="34"/>
      <c r="B126" s="140"/>
      <c r="C126" s="141" t="s">
        <v>9</v>
      </c>
      <c r="D126" s="141" t="s">
        <v>147</v>
      </c>
      <c r="E126" s="142" t="s">
        <v>2362</v>
      </c>
      <c r="F126" s="143" t="s">
        <v>2363</v>
      </c>
      <c r="G126" s="144" t="s">
        <v>409</v>
      </c>
      <c r="H126" s="145">
        <v>24</v>
      </c>
      <c r="I126" s="146"/>
      <c r="J126" s="147">
        <f>ROUND(I126*H126,2)</f>
        <v>0</v>
      </c>
      <c r="K126" s="148"/>
      <c r="L126" s="35"/>
      <c r="M126" s="149" t="s">
        <v>3</v>
      </c>
      <c r="N126" s="150" t="s">
        <v>43</v>
      </c>
      <c r="O126" s="55"/>
      <c r="P126" s="151">
        <f>O126*H126</f>
        <v>0</v>
      </c>
      <c r="Q126" s="151">
        <v>0.005</v>
      </c>
      <c r="R126" s="151">
        <f>Q126*H126</f>
        <v>0.12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313</v>
      </c>
      <c r="AT126" s="153" t="s">
        <v>147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313</v>
      </c>
      <c r="BM126" s="153" t="s">
        <v>2364</v>
      </c>
    </row>
    <row r="127" spans="2:51" s="16" customFormat="1" ht="12">
      <c r="B127" s="185"/>
      <c r="D127" s="161" t="s">
        <v>221</v>
      </c>
      <c r="E127" s="186" t="s">
        <v>3</v>
      </c>
      <c r="F127" s="187" t="s">
        <v>2322</v>
      </c>
      <c r="H127" s="186" t="s">
        <v>3</v>
      </c>
      <c r="I127" s="188"/>
      <c r="L127" s="185"/>
      <c r="M127" s="189"/>
      <c r="N127" s="190"/>
      <c r="O127" s="190"/>
      <c r="P127" s="190"/>
      <c r="Q127" s="190"/>
      <c r="R127" s="190"/>
      <c r="S127" s="190"/>
      <c r="T127" s="191"/>
      <c r="AT127" s="186" t="s">
        <v>221</v>
      </c>
      <c r="AU127" s="186" t="s">
        <v>82</v>
      </c>
      <c r="AV127" s="16" t="s">
        <v>80</v>
      </c>
      <c r="AW127" s="16" t="s">
        <v>33</v>
      </c>
      <c r="AX127" s="16" t="s">
        <v>72</v>
      </c>
      <c r="AY127" s="186" t="s">
        <v>144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377</v>
      </c>
      <c r="H128" s="164">
        <v>24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41" t="s">
        <v>313</v>
      </c>
      <c r="D129" s="141" t="s">
        <v>147</v>
      </c>
      <c r="E129" s="142" t="s">
        <v>2365</v>
      </c>
      <c r="F129" s="143" t="s">
        <v>2363</v>
      </c>
      <c r="G129" s="144" t="s">
        <v>409</v>
      </c>
      <c r="H129" s="145">
        <v>24</v>
      </c>
      <c r="I129" s="146"/>
      <c r="J129" s="147">
        <f>ROUND(I129*H129,2)</f>
        <v>0</v>
      </c>
      <c r="K129" s="148"/>
      <c r="L129" s="35"/>
      <c r="M129" s="149" t="s">
        <v>3</v>
      </c>
      <c r="N129" s="150" t="s">
        <v>43</v>
      </c>
      <c r="O129" s="55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313</v>
      </c>
      <c r="AT129" s="153" t="s">
        <v>147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313</v>
      </c>
      <c r="BM129" s="153" t="s">
        <v>2366</v>
      </c>
    </row>
    <row r="130" spans="2:51" s="16" customFormat="1" ht="12">
      <c r="B130" s="185"/>
      <c r="D130" s="161" t="s">
        <v>221</v>
      </c>
      <c r="E130" s="186" t="s">
        <v>3</v>
      </c>
      <c r="F130" s="187" t="s">
        <v>2322</v>
      </c>
      <c r="H130" s="186" t="s">
        <v>3</v>
      </c>
      <c r="I130" s="188"/>
      <c r="L130" s="185"/>
      <c r="M130" s="189"/>
      <c r="N130" s="190"/>
      <c r="O130" s="190"/>
      <c r="P130" s="190"/>
      <c r="Q130" s="190"/>
      <c r="R130" s="190"/>
      <c r="S130" s="190"/>
      <c r="T130" s="191"/>
      <c r="AT130" s="186" t="s">
        <v>221</v>
      </c>
      <c r="AU130" s="186" t="s">
        <v>82</v>
      </c>
      <c r="AV130" s="16" t="s">
        <v>80</v>
      </c>
      <c r="AW130" s="16" t="s">
        <v>33</v>
      </c>
      <c r="AX130" s="16" t="s">
        <v>72</v>
      </c>
      <c r="AY130" s="186" t="s">
        <v>144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377</v>
      </c>
      <c r="H131" s="164">
        <v>24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21.75" customHeight="1">
      <c r="A132" s="34"/>
      <c r="B132" s="140"/>
      <c r="C132" s="141" t="s">
        <v>321</v>
      </c>
      <c r="D132" s="141" t="s">
        <v>147</v>
      </c>
      <c r="E132" s="142" t="s">
        <v>2367</v>
      </c>
      <c r="F132" s="143" t="s">
        <v>2368</v>
      </c>
      <c r="G132" s="144" t="s">
        <v>283</v>
      </c>
      <c r="H132" s="145">
        <v>0.162</v>
      </c>
      <c r="I132" s="146"/>
      <c r="J132" s="147">
        <f>ROUND(I132*H132,2)</f>
        <v>0</v>
      </c>
      <c r="K132" s="148"/>
      <c r="L132" s="35"/>
      <c r="M132" s="155" t="s">
        <v>3</v>
      </c>
      <c r="N132" s="156" t="s">
        <v>43</v>
      </c>
      <c r="O132" s="157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313</v>
      </c>
      <c r="AT132" s="153" t="s">
        <v>147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313</v>
      </c>
      <c r="BM132" s="153" t="s">
        <v>2369</v>
      </c>
    </row>
    <row r="133" spans="1:31" s="2" customFormat="1" ht="6.95" customHeight="1">
      <c r="A133" s="34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5"/>
      <c r="M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</sheetData>
  <autoFilter ref="C80:K13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97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2370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35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>Obec Obrataň</v>
      </c>
      <c r="F15" s="34"/>
      <c r="G15" s="34"/>
      <c r="H15" s="34"/>
      <c r="I15" s="29" t="s">
        <v>28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>Ing. Patrik Příhoda</v>
      </c>
      <c r="F21" s="34"/>
      <c r="G21" s="34"/>
      <c r="H21" s="34"/>
      <c r="I21" s="29" t="s">
        <v>28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28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ROUND((SUM(BE81:BE177)),2)</f>
        <v>0</v>
      </c>
      <c r="G33" s="34"/>
      <c r="H33" s="34"/>
      <c r="I33" s="98">
        <v>0.21</v>
      </c>
      <c r="J33" s="97">
        <f>ROUND(((SUM(BE81:BE177))*I33),2)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ROUND((SUM(BF81:BF177)),2)</f>
        <v>0</v>
      </c>
      <c r="G34" s="34"/>
      <c r="H34" s="34"/>
      <c r="I34" s="98">
        <v>0.15</v>
      </c>
      <c r="J34" s="97">
        <f>ROUND(((SUM(BF81:BF177))*I34),2)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ROUND((SUM(BG81:BG177)),2)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ROUND((SUM(BH81:BH177)),2)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ROUND((SUM(BI81:BI177)),2)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D_1_4_5 - Přípojka vody a kanalizace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 xml:space="preserve"> 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>Ing. Patrik Příhoda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188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2371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130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27" t="str">
        <f>E7</f>
        <v>Novostavba budovy ZŠ Obrataň</v>
      </c>
      <c r="F71" s="328"/>
      <c r="G71" s="328"/>
      <c r="H71" s="328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123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22" t="str">
        <f>E9</f>
        <v>D_1_4_5 - Přípojka vody a kanalizace</v>
      </c>
      <c r="F73" s="326"/>
      <c r="G73" s="326"/>
      <c r="H73" s="326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 xml:space="preserve"> </v>
      </c>
      <c r="G75" s="34"/>
      <c r="H75" s="34"/>
      <c r="I75" s="29" t="s">
        <v>23</v>
      </c>
      <c r="J75" s="52" t="str">
        <f>IF(J12="","",J12)</f>
        <v>11. 1. 2021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25</v>
      </c>
      <c r="D77" s="34"/>
      <c r="E77" s="34"/>
      <c r="F77" s="27" t="str">
        <f>E15</f>
        <v>Obec Obrataň</v>
      </c>
      <c r="G77" s="34"/>
      <c r="H77" s="34"/>
      <c r="I77" s="29" t="s">
        <v>31</v>
      </c>
      <c r="J77" s="32" t="str">
        <f>E21</f>
        <v>Ing. Patrik Příhoda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4"/>
      <c r="E78" s="34"/>
      <c r="F78" s="27" t="str">
        <f>IF(E18="","",E18)</f>
        <v>Vyplň údaj</v>
      </c>
      <c r="G78" s="34"/>
      <c r="H78" s="34"/>
      <c r="I78" s="29" t="s">
        <v>34</v>
      </c>
      <c r="J78" s="32" t="str">
        <f>E24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131</v>
      </c>
      <c r="D80" s="119" t="s">
        <v>57</v>
      </c>
      <c r="E80" s="119" t="s">
        <v>53</v>
      </c>
      <c r="F80" s="119" t="s">
        <v>54</v>
      </c>
      <c r="G80" s="119" t="s">
        <v>132</v>
      </c>
      <c r="H80" s="119" t="s">
        <v>133</v>
      </c>
      <c r="I80" s="119" t="s">
        <v>134</v>
      </c>
      <c r="J80" s="120" t="s">
        <v>127</v>
      </c>
      <c r="K80" s="121" t="s">
        <v>135</v>
      </c>
      <c r="L80" s="122"/>
      <c r="M80" s="59" t="s">
        <v>3</v>
      </c>
      <c r="N80" s="60" t="s">
        <v>42</v>
      </c>
      <c r="O80" s="60" t="s">
        <v>136</v>
      </c>
      <c r="P80" s="60" t="s">
        <v>137</v>
      </c>
      <c r="Q80" s="60" t="s">
        <v>138</v>
      </c>
      <c r="R80" s="60" t="s">
        <v>139</v>
      </c>
      <c r="S80" s="60" t="s">
        <v>140</v>
      </c>
      <c r="T80" s="61" t="s">
        <v>141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142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</f>
        <v>0</v>
      </c>
      <c r="Q81" s="63"/>
      <c r="R81" s="124">
        <f>R82</f>
        <v>0.45254000000000005</v>
      </c>
      <c r="S81" s="63"/>
      <c r="T81" s="12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71</v>
      </c>
      <c r="AU81" s="19" t="s">
        <v>128</v>
      </c>
      <c r="BK81" s="126">
        <f>BK82</f>
        <v>0</v>
      </c>
    </row>
    <row r="82" spans="2:63" s="12" customFormat="1" ht="25.9" customHeight="1">
      <c r="B82" s="127"/>
      <c r="D82" s="128" t="s">
        <v>71</v>
      </c>
      <c r="E82" s="129" t="s">
        <v>214</v>
      </c>
      <c r="F82" s="129" t="s">
        <v>215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0.45254000000000005</v>
      </c>
      <c r="S82" s="133"/>
      <c r="T82" s="135">
        <f>T83</f>
        <v>0</v>
      </c>
      <c r="AR82" s="128" t="s">
        <v>82</v>
      </c>
      <c r="AT82" s="136" t="s">
        <v>71</v>
      </c>
      <c r="AU82" s="136" t="s">
        <v>72</v>
      </c>
      <c r="AY82" s="128" t="s">
        <v>144</v>
      </c>
      <c r="BK82" s="137">
        <f>BK83</f>
        <v>0</v>
      </c>
    </row>
    <row r="83" spans="2:63" s="12" customFormat="1" ht="22.9" customHeight="1">
      <c r="B83" s="127"/>
      <c r="D83" s="128" t="s">
        <v>71</v>
      </c>
      <c r="E83" s="138" t="s">
        <v>175</v>
      </c>
      <c r="F83" s="138" t="s">
        <v>2372</v>
      </c>
      <c r="I83" s="130"/>
      <c r="J83" s="139">
        <f>BK83</f>
        <v>0</v>
      </c>
      <c r="L83" s="127"/>
      <c r="M83" s="132"/>
      <c r="N83" s="133"/>
      <c r="O83" s="133"/>
      <c r="P83" s="134">
        <f>SUM(P84:P177)</f>
        <v>0</v>
      </c>
      <c r="Q83" s="133"/>
      <c r="R83" s="134">
        <f>SUM(R84:R177)</f>
        <v>0.45254000000000005</v>
      </c>
      <c r="S83" s="133"/>
      <c r="T83" s="135">
        <f>SUM(T84:T177)</f>
        <v>0</v>
      </c>
      <c r="AR83" s="128" t="s">
        <v>80</v>
      </c>
      <c r="AT83" s="136" t="s">
        <v>71</v>
      </c>
      <c r="AU83" s="136" t="s">
        <v>80</v>
      </c>
      <c r="AY83" s="128" t="s">
        <v>144</v>
      </c>
      <c r="BK83" s="137">
        <f>SUM(BK84:BK177)</f>
        <v>0</v>
      </c>
    </row>
    <row r="84" spans="1:65" s="2" customFormat="1" ht="16.5" customHeight="1">
      <c r="A84" s="34"/>
      <c r="B84" s="140"/>
      <c r="C84" s="141" t="s">
        <v>80</v>
      </c>
      <c r="D84" s="141" t="s">
        <v>147</v>
      </c>
      <c r="E84" s="142" t="s">
        <v>2373</v>
      </c>
      <c r="F84" s="143" t="s">
        <v>2374</v>
      </c>
      <c r="G84" s="144" t="s">
        <v>1857</v>
      </c>
      <c r="H84" s="145">
        <v>1</v>
      </c>
      <c r="I84" s="146"/>
      <c r="J84" s="147">
        <f>ROUND(I84*H84,2)</f>
        <v>0</v>
      </c>
      <c r="K84" s="148"/>
      <c r="L84" s="35"/>
      <c r="M84" s="149" t="s">
        <v>3</v>
      </c>
      <c r="N84" s="150" t="s">
        <v>43</v>
      </c>
      <c r="O84" s="55"/>
      <c r="P84" s="151">
        <f>O84*H84</f>
        <v>0</v>
      </c>
      <c r="Q84" s="151">
        <v>0.002</v>
      </c>
      <c r="R84" s="151">
        <f>Q84*H84</f>
        <v>0.002</v>
      </c>
      <c r="S84" s="151">
        <v>0</v>
      </c>
      <c r="T84" s="152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3" t="s">
        <v>313</v>
      </c>
      <c r="AT84" s="153" t="s">
        <v>147</v>
      </c>
      <c r="AU84" s="153" t="s">
        <v>82</v>
      </c>
      <c r="AY84" s="19" t="s">
        <v>144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9" t="s">
        <v>80</v>
      </c>
      <c r="BK84" s="154">
        <f>ROUND(I84*H84,2)</f>
        <v>0</v>
      </c>
      <c r="BL84" s="19" t="s">
        <v>313</v>
      </c>
      <c r="BM84" s="153" t="s">
        <v>2375</v>
      </c>
    </row>
    <row r="85" spans="2:51" s="16" customFormat="1" ht="12">
      <c r="B85" s="185"/>
      <c r="D85" s="161" t="s">
        <v>221</v>
      </c>
      <c r="E85" s="186" t="s">
        <v>3</v>
      </c>
      <c r="F85" s="187" t="s">
        <v>2376</v>
      </c>
      <c r="H85" s="186" t="s">
        <v>3</v>
      </c>
      <c r="I85" s="188"/>
      <c r="L85" s="185"/>
      <c r="M85" s="189"/>
      <c r="N85" s="190"/>
      <c r="O85" s="190"/>
      <c r="P85" s="190"/>
      <c r="Q85" s="190"/>
      <c r="R85" s="190"/>
      <c r="S85" s="190"/>
      <c r="T85" s="191"/>
      <c r="AT85" s="186" t="s">
        <v>221</v>
      </c>
      <c r="AU85" s="186" t="s">
        <v>82</v>
      </c>
      <c r="AV85" s="16" t="s">
        <v>80</v>
      </c>
      <c r="AW85" s="16" t="s">
        <v>33</v>
      </c>
      <c r="AX85" s="16" t="s">
        <v>72</v>
      </c>
      <c r="AY85" s="186" t="s">
        <v>144</v>
      </c>
    </row>
    <row r="86" spans="2:51" s="13" customFormat="1" ht="12">
      <c r="B86" s="160"/>
      <c r="D86" s="161" t="s">
        <v>221</v>
      </c>
      <c r="E86" s="162" t="s">
        <v>3</v>
      </c>
      <c r="F86" s="163" t="s">
        <v>80</v>
      </c>
      <c r="H86" s="164">
        <v>1</v>
      </c>
      <c r="I86" s="165"/>
      <c r="L86" s="160"/>
      <c r="M86" s="166"/>
      <c r="N86" s="167"/>
      <c r="O86" s="167"/>
      <c r="P86" s="167"/>
      <c r="Q86" s="167"/>
      <c r="R86" s="167"/>
      <c r="S86" s="167"/>
      <c r="T86" s="168"/>
      <c r="AT86" s="162" t="s">
        <v>221</v>
      </c>
      <c r="AU86" s="162" t="s">
        <v>82</v>
      </c>
      <c r="AV86" s="13" t="s">
        <v>82</v>
      </c>
      <c r="AW86" s="13" t="s">
        <v>33</v>
      </c>
      <c r="AX86" s="13" t="s">
        <v>80</v>
      </c>
      <c r="AY86" s="162" t="s">
        <v>144</v>
      </c>
    </row>
    <row r="87" spans="1:65" s="2" customFormat="1" ht="21.75" customHeight="1">
      <c r="A87" s="34"/>
      <c r="B87" s="140"/>
      <c r="C87" s="141" t="s">
        <v>82</v>
      </c>
      <c r="D87" s="141" t="s">
        <v>147</v>
      </c>
      <c r="E87" s="142" t="s">
        <v>2377</v>
      </c>
      <c r="F87" s="143" t="s">
        <v>2378</v>
      </c>
      <c r="G87" s="144" t="s">
        <v>409</v>
      </c>
      <c r="H87" s="145">
        <v>15</v>
      </c>
      <c r="I87" s="146"/>
      <c r="J87" s="147">
        <f>ROUND(I87*H87,2)</f>
        <v>0</v>
      </c>
      <c r="K87" s="148"/>
      <c r="L87" s="35"/>
      <c r="M87" s="149" t="s">
        <v>3</v>
      </c>
      <c r="N87" s="150" t="s">
        <v>43</v>
      </c>
      <c r="O87" s="55"/>
      <c r="P87" s="151">
        <f>O87*H87</f>
        <v>0</v>
      </c>
      <c r="Q87" s="151">
        <v>0</v>
      </c>
      <c r="R87" s="151">
        <f>Q87*H87</f>
        <v>0</v>
      </c>
      <c r="S87" s="151">
        <v>0</v>
      </c>
      <c r="T87" s="152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160</v>
      </c>
      <c r="AT87" s="153" t="s">
        <v>147</v>
      </c>
      <c r="AU87" s="153" t="s">
        <v>82</v>
      </c>
      <c r="AY87" s="19" t="s">
        <v>144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9" t="s">
        <v>80</v>
      </c>
      <c r="BK87" s="154">
        <f>ROUND(I87*H87,2)</f>
        <v>0</v>
      </c>
      <c r="BL87" s="19" t="s">
        <v>160</v>
      </c>
      <c r="BM87" s="153" t="s">
        <v>2379</v>
      </c>
    </row>
    <row r="88" spans="2:51" s="16" customFormat="1" ht="12">
      <c r="B88" s="185"/>
      <c r="D88" s="161" t="s">
        <v>221</v>
      </c>
      <c r="E88" s="186" t="s">
        <v>3</v>
      </c>
      <c r="F88" s="187" t="s">
        <v>2376</v>
      </c>
      <c r="H88" s="186" t="s">
        <v>3</v>
      </c>
      <c r="I88" s="188"/>
      <c r="L88" s="185"/>
      <c r="M88" s="189"/>
      <c r="N88" s="190"/>
      <c r="O88" s="190"/>
      <c r="P88" s="190"/>
      <c r="Q88" s="190"/>
      <c r="R88" s="190"/>
      <c r="S88" s="190"/>
      <c r="T88" s="191"/>
      <c r="AT88" s="186" t="s">
        <v>221</v>
      </c>
      <c r="AU88" s="186" t="s">
        <v>82</v>
      </c>
      <c r="AV88" s="16" t="s">
        <v>80</v>
      </c>
      <c r="AW88" s="16" t="s">
        <v>33</v>
      </c>
      <c r="AX88" s="16" t="s">
        <v>72</v>
      </c>
      <c r="AY88" s="186" t="s">
        <v>144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9</v>
      </c>
      <c r="H89" s="164">
        <v>15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16.5" customHeight="1">
      <c r="A90" s="34"/>
      <c r="B90" s="140"/>
      <c r="C90" s="192" t="s">
        <v>156</v>
      </c>
      <c r="D90" s="192" t="s">
        <v>280</v>
      </c>
      <c r="E90" s="193" t="s">
        <v>2380</v>
      </c>
      <c r="F90" s="194" t="s">
        <v>2381</v>
      </c>
      <c r="G90" s="195" t="s">
        <v>409</v>
      </c>
      <c r="H90" s="196">
        <v>15</v>
      </c>
      <c r="I90" s="197"/>
      <c r="J90" s="198">
        <f>ROUND(I90*H90,2)</f>
        <v>0</v>
      </c>
      <c r="K90" s="199"/>
      <c r="L90" s="200"/>
      <c r="M90" s="201" t="s">
        <v>3</v>
      </c>
      <c r="N90" s="202" t="s">
        <v>43</v>
      </c>
      <c r="O90" s="55"/>
      <c r="P90" s="151">
        <f>O90*H90</f>
        <v>0</v>
      </c>
      <c r="Q90" s="151">
        <v>0.00028</v>
      </c>
      <c r="R90" s="151">
        <f>Q90*H90</f>
        <v>0.0042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175</v>
      </c>
      <c r="AT90" s="153" t="s">
        <v>280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160</v>
      </c>
      <c r="BM90" s="153" t="s">
        <v>2382</v>
      </c>
    </row>
    <row r="91" spans="2:51" s="16" customFormat="1" ht="12">
      <c r="B91" s="185"/>
      <c r="D91" s="161" t="s">
        <v>221</v>
      </c>
      <c r="E91" s="186" t="s">
        <v>3</v>
      </c>
      <c r="F91" s="187" t="s">
        <v>2376</v>
      </c>
      <c r="H91" s="186" t="s">
        <v>3</v>
      </c>
      <c r="I91" s="188"/>
      <c r="L91" s="185"/>
      <c r="M91" s="189"/>
      <c r="N91" s="190"/>
      <c r="O91" s="190"/>
      <c r="P91" s="190"/>
      <c r="Q91" s="190"/>
      <c r="R91" s="190"/>
      <c r="S91" s="190"/>
      <c r="T91" s="191"/>
      <c r="AT91" s="186" t="s">
        <v>221</v>
      </c>
      <c r="AU91" s="186" t="s">
        <v>82</v>
      </c>
      <c r="AV91" s="16" t="s">
        <v>80</v>
      </c>
      <c r="AW91" s="16" t="s">
        <v>33</v>
      </c>
      <c r="AX91" s="16" t="s">
        <v>72</v>
      </c>
      <c r="AY91" s="186" t="s">
        <v>144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9</v>
      </c>
      <c r="H92" s="164">
        <v>15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21.75" customHeight="1">
      <c r="A93" s="34"/>
      <c r="B93" s="140"/>
      <c r="C93" s="141" t="s">
        <v>160</v>
      </c>
      <c r="D93" s="141" t="s">
        <v>147</v>
      </c>
      <c r="E93" s="142" t="s">
        <v>2383</v>
      </c>
      <c r="F93" s="143" t="s">
        <v>2384</v>
      </c>
      <c r="G93" s="144" t="s">
        <v>409</v>
      </c>
      <c r="H93" s="145">
        <v>13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0.00276</v>
      </c>
      <c r="R93" s="151">
        <f>Q93*H93</f>
        <v>0.035879999999999995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160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160</v>
      </c>
      <c r="BM93" s="153" t="s">
        <v>2385</v>
      </c>
    </row>
    <row r="94" spans="2:51" s="16" customFormat="1" ht="12">
      <c r="B94" s="185"/>
      <c r="D94" s="161" t="s">
        <v>221</v>
      </c>
      <c r="E94" s="186" t="s">
        <v>3</v>
      </c>
      <c r="F94" s="187" t="s">
        <v>2376</v>
      </c>
      <c r="H94" s="186" t="s">
        <v>3</v>
      </c>
      <c r="I94" s="188"/>
      <c r="L94" s="185"/>
      <c r="M94" s="189"/>
      <c r="N94" s="190"/>
      <c r="O94" s="190"/>
      <c r="P94" s="190"/>
      <c r="Q94" s="190"/>
      <c r="R94" s="190"/>
      <c r="S94" s="190"/>
      <c r="T94" s="191"/>
      <c r="AT94" s="186" t="s">
        <v>221</v>
      </c>
      <c r="AU94" s="186" t="s">
        <v>82</v>
      </c>
      <c r="AV94" s="16" t="s">
        <v>80</v>
      </c>
      <c r="AW94" s="16" t="s">
        <v>33</v>
      </c>
      <c r="AX94" s="16" t="s">
        <v>72</v>
      </c>
      <c r="AY94" s="186" t="s">
        <v>144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297</v>
      </c>
      <c r="H95" s="164">
        <v>13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21.75" customHeight="1">
      <c r="A96" s="34"/>
      <c r="B96" s="140"/>
      <c r="C96" s="141" t="s">
        <v>143</v>
      </c>
      <c r="D96" s="141" t="s">
        <v>147</v>
      </c>
      <c r="E96" s="142" t="s">
        <v>2386</v>
      </c>
      <c r="F96" s="143" t="s">
        <v>2387</v>
      </c>
      <c r="G96" s="144" t="s">
        <v>409</v>
      </c>
      <c r="H96" s="145">
        <v>5</v>
      </c>
      <c r="I96" s="146"/>
      <c r="J96" s="147">
        <f>ROUND(I96*H96,2)</f>
        <v>0</v>
      </c>
      <c r="K96" s="148"/>
      <c r="L96" s="35"/>
      <c r="M96" s="149" t="s">
        <v>3</v>
      </c>
      <c r="N96" s="150" t="s">
        <v>43</v>
      </c>
      <c r="O96" s="55"/>
      <c r="P96" s="151">
        <f>O96*H96</f>
        <v>0</v>
      </c>
      <c r="Q96" s="151">
        <v>0.0044</v>
      </c>
      <c r="R96" s="151">
        <f>Q96*H96</f>
        <v>0.022000000000000002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160</v>
      </c>
      <c r="AT96" s="153" t="s">
        <v>147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160</v>
      </c>
      <c r="BM96" s="153" t="s">
        <v>2388</v>
      </c>
    </row>
    <row r="97" spans="2:51" s="16" customFormat="1" ht="12">
      <c r="B97" s="185"/>
      <c r="D97" s="161" t="s">
        <v>221</v>
      </c>
      <c r="E97" s="186" t="s">
        <v>3</v>
      </c>
      <c r="F97" s="187" t="s">
        <v>2376</v>
      </c>
      <c r="H97" s="186" t="s">
        <v>3</v>
      </c>
      <c r="I97" s="188"/>
      <c r="L97" s="185"/>
      <c r="M97" s="189"/>
      <c r="N97" s="190"/>
      <c r="O97" s="190"/>
      <c r="P97" s="190"/>
      <c r="Q97" s="190"/>
      <c r="R97" s="190"/>
      <c r="S97" s="190"/>
      <c r="T97" s="191"/>
      <c r="AT97" s="186" t="s">
        <v>221</v>
      </c>
      <c r="AU97" s="186" t="s">
        <v>82</v>
      </c>
      <c r="AV97" s="16" t="s">
        <v>80</v>
      </c>
      <c r="AW97" s="16" t="s">
        <v>33</v>
      </c>
      <c r="AX97" s="16" t="s">
        <v>72</v>
      </c>
      <c r="AY97" s="186" t="s">
        <v>144</v>
      </c>
    </row>
    <row r="98" spans="2:51" s="13" customFormat="1" ht="12">
      <c r="B98" s="160"/>
      <c r="D98" s="161" t="s">
        <v>221</v>
      </c>
      <c r="E98" s="162" t="s">
        <v>3</v>
      </c>
      <c r="F98" s="163" t="s">
        <v>143</v>
      </c>
      <c r="H98" s="164">
        <v>5</v>
      </c>
      <c r="I98" s="165"/>
      <c r="L98" s="160"/>
      <c r="M98" s="166"/>
      <c r="N98" s="167"/>
      <c r="O98" s="167"/>
      <c r="P98" s="167"/>
      <c r="Q98" s="167"/>
      <c r="R98" s="167"/>
      <c r="S98" s="167"/>
      <c r="T98" s="168"/>
      <c r="AT98" s="162" t="s">
        <v>221</v>
      </c>
      <c r="AU98" s="162" t="s">
        <v>82</v>
      </c>
      <c r="AV98" s="13" t="s">
        <v>82</v>
      </c>
      <c r="AW98" s="13" t="s">
        <v>33</v>
      </c>
      <c r="AX98" s="13" t="s">
        <v>80</v>
      </c>
      <c r="AY98" s="162" t="s">
        <v>144</v>
      </c>
    </row>
    <row r="99" spans="1:65" s="2" customFormat="1" ht="21.75" customHeight="1">
      <c r="A99" s="34"/>
      <c r="B99" s="140"/>
      <c r="C99" s="141" t="s">
        <v>167</v>
      </c>
      <c r="D99" s="141" t="s">
        <v>147</v>
      </c>
      <c r="E99" s="142" t="s">
        <v>2389</v>
      </c>
      <c r="F99" s="143" t="s">
        <v>2390</v>
      </c>
      <c r="G99" s="144" t="s">
        <v>337</v>
      </c>
      <c r="H99" s="145">
        <v>2</v>
      </c>
      <c r="I99" s="146"/>
      <c r="J99" s="147">
        <f>ROUND(I99*H99,2)</f>
        <v>0</v>
      </c>
      <c r="K99" s="148"/>
      <c r="L99" s="35"/>
      <c r="M99" s="149" t="s">
        <v>3</v>
      </c>
      <c r="N99" s="150" t="s">
        <v>43</v>
      </c>
      <c r="O99" s="55"/>
      <c r="P99" s="151">
        <f>O99*H99</f>
        <v>0</v>
      </c>
      <c r="Q99" s="151">
        <v>0.06864</v>
      </c>
      <c r="R99" s="151">
        <f>Q99*H99</f>
        <v>0.13728</v>
      </c>
      <c r="S99" s="151">
        <v>0</v>
      </c>
      <c r="T99" s="152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160</v>
      </c>
      <c r="AT99" s="153" t="s">
        <v>147</v>
      </c>
      <c r="AU99" s="153" t="s">
        <v>82</v>
      </c>
      <c r="AY99" s="19" t="s">
        <v>144</v>
      </c>
      <c r="BE99" s="154">
        <f>IF(N99="základní",J99,0)</f>
        <v>0</v>
      </c>
      <c r="BF99" s="154">
        <f>IF(N99="snížená",J99,0)</f>
        <v>0</v>
      </c>
      <c r="BG99" s="154">
        <f>IF(N99="zákl. přenesená",J99,0)</f>
        <v>0</v>
      </c>
      <c r="BH99" s="154">
        <f>IF(N99="sníž. přenesená",J99,0)</f>
        <v>0</v>
      </c>
      <c r="BI99" s="154">
        <f>IF(N99="nulová",J99,0)</f>
        <v>0</v>
      </c>
      <c r="BJ99" s="19" t="s">
        <v>80</v>
      </c>
      <c r="BK99" s="154">
        <f>ROUND(I99*H99,2)</f>
        <v>0</v>
      </c>
      <c r="BL99" s="19" t="s">
        <v>160</v>
      </c>
      <c r="BM99" s="153" t="s">
        <v>2391</v>
      </c>
    </row>
    <row r="100" spans="2:51" s="16" customFormat="1" ht="12">
      <c r="B100" s="185"/>
      <c r="D100" s="161" t="s">
        <v>221</v>
      </c>
      <c r="E100" s="186" t="s">
        <v>3</v>
      </c>
      <c r="F100" s="187" t="s">
        <v>2376</v>
      </c>
      <c r="H100" s="186" t="s">
        <v>3</v>
      </c>
      <c r="I100" s="188"/>
      <c r="L100" s="185"/>
      <c r="M100" s="189"/>
      <c r="N100" s="190"/>
      <c r="O100" s="190"/>
      <c r="P100" s="190"/>
      <c r="Q100" s="190"/>
      <c r="R100" s="190"/>
      <c r="S100" s="190"/>
      <c r="T100" s="191"/>
      <c r="AT100" s="186" t="s">
        <v>221</v>
      </c>
      <c r="AU100" s="186" t="s">
        <v>82</v>
      </c>
      <c r="AV100" s="16" t="s">
        <v>80</v>
      </c>
      <c r="AW100" s="16" t="s">
        <v>33</v>
      </c>
      <c r="AX100" s="16" t="s">
        <v>72</v>
      </c>
      <c r="AY100" s="186" t="s">
        <v>144</v>
      </c>
    </row>
    <row r="101" spans="2:51" s="13" customFormat="1" ht="12">
      <c r="B101" s="160"/>
      <c r="D101" s="161" t="s">
        <v>221</v>
      </c>
      <c r="E101" s="162" t="s">
        <v>3</v>
      </c>
      <c r="F101" s="163" t="s">
        <v>82</v>
      </c>
      <c r="H101" s="164">
        <v>2</v>
      </c>
      <c r="I101" s="165"/>
      <c r="L101" s="160"/>
      <c r="M101" s="166"/>
      <c r="N101" s="167"/>
      <c r="O101" s="167"/>
      <c r="P101" s="167"/>
      <c r="Q101" s="167"/>
      <c r="R101" s="167"/>
      <c r="S101" s="167"/>
      <c r="T101" s="168"/>
      <c r="AT101" s="162" t="s">
        <v>221</v>
      </c>
      <c r="AU101" s="162" t="s">
        <v>82</v>
      </c>
      <c r="AV101" s="13" t="s">
        <v>82</v>
      </c>
      <c r="AW101" s="13" t="s">
        <v>33</v>
      </c>
      <c r="AX101" s="13" t="s">
        <v>80</v>
      </c>
      <c r="AY101" s="162" t="s">
        <v>144</v>
      </c>
    </row>
    <row r="102" spans="1:65" s="2" customFormat="1" ht="21.75" customHeight="1">
      <c r="A102" s="34"/>
      <c r="B102" s="140"/>
      <c r="C102" s="141" t="s">
        <v>171</v>
      </c>
      <c r="D102" s="141" t="s">
        <v>147</v>
      </c>
      <c r="E102" s="142" t="s">
        <v>2392</v>
      </c>
      <c r="F102" s="143" t="s">
        <v>2393</v>
      </c>
      <c r="G102" s="144" t="s">
        <v>337</v>
      </c>
      <c r="H102" s="145">
        <v>1</v>
      </c>
      <c r="I102" s="146"/>
      <c r="J102" s="147">
        <f>ROUND(I102*H102,2)</f>
        <v>0</v>
      </c>
      <c r="K102" s="148"/>
      <c r="L102" s="35"/>
      <c r="M102" s="149" t="s">
        <v>3</v>
      </c>
      <c r="N102" s="150" t="s">
        <v>43</v>
      </c>
      <c r="O102" s="55"/>
      <c r="P102" s="151">
        <f>O102*H102</f>
        <v>0</v>
      </c>
      <c r="Q102" s="151">
        <v>0</v>
      </c>
      <c r="R102" s="151">
        <f>Q102*H102</f>
        <v>0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160</v>
      </c>
      <c r="AT102" s="153" t="s">
        <v>147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160</v>
      </c>
      <c r="BM102" s="153" t="s">
        <v>2394</v>
      </c>
    </row>
    <row r="103" spans="2:51" s="16" customFormat="1" ht="12">
      <c r="B103" s="185"/>
      <c r="D103" s="161" t="s">
        <v>221</v>
      </c>
      <c r="E103" s="186" t="s">
        <v>3</v>
      </c>
      <c r="F103" s="187" t="s">
        <v>2395</v>
      </c>
      <c r="H103" s="186" t="s">
        <v>3</v>
      </c>
      <c r="I103" s="188"/>
      <c r="L103" s="185"/>
      <c r="M103" s="189"/>
      <c r="N103" s="190"/>
      <c r="O103" s="190"/>
      <c r="P103" s="190"/>
      <c r="Q103" s="190"/>
      <c r="R103" s="190"/>
      <c r="S103" s="190"/>
      <c r="T103" s="191"/>
      <c r="AT103" s="186" t="s">
        <v>221</v>
      </c>
      <c r="AU103" s="186" t="s">
        <v>82</v>
      </c>
      <c r="AV103" s="16" t="s">
        <v>80</v>
      </c>
      <c r="AW103" s="16" t="s">
        <v>33</v>
      </c>
      <c r="AX103" s="16" t="s">
        <v>72</v>
      </c>
      <c r="AY103" s="186" t="s">
        <v>144</v>
      </c>
    </row>
    <row r="104" spans="2:51" s="13" customFormat="1" ht="12">
      <c r="B104" s="160"/>
      <c r="D104" s="161" t="s">
        <v>221</v>
      </c>
      <c r="E104" s="162" t="s">
        <v>3</v>
      </c>
      <c r="F104" s="163" t="s">
        <v>80</v>
      </c>
      <c r="H104" s="164">
        <v>1</v>
      </c>
      <c r="I104" s="165"/>
      <c r="L104" s="160"/>
      <c r="M104" s="166"/>
      <c r="N104" s="167"/>
      <c r="O104" s="167"/>
      <c r="P104" s="167"/>
      <c r="Q104" s="167"/>
      <c r="R104" s="167"/>
      <c r="S104" s="167"/>
      <c r="T104" s="168"/>
      <c r="AT104" s="162" t="s">
        <v>221</v>
      </c>
      <c r="AU104" s="162" t="s">
        <v>82</v>
      </c>
      <c r="AV104" s="13" t="s">
        <v>82</v>
      </c>
      <c r="AW104" s="13" t="s">
        <v>33</v>
      </c>
      <c r="AX104" s="13" t="s">
        <v>80</v>
      </c>
      <c r="AY104" s="162" t="s">
        <v>144</v>
      </c>
    </row>
    <row r="105" spans="1:65" s="2" customFormat="1" ht="16.5" customHeight="1">
      <c r="A105" s="34"/>
      <c r="B105" s="140"/>
      <c r="C105" s="192" t="s">
        <v>175</v>
      </c>
      <c r="D105" s="192" t="s">
        <v>280</v>
      </c>
      <c r="E105" s="193" t="s">
        <v>2396</v>
      </c>
      <c r="F105" s="194" t="s">
        <v>2397</v>
      </c>
      <c r="G105" s="195" t="s">
        <v>337</v>
      </c>
      <c r="H105" s="196">
        <v>1</v>
      </c>
      <c r="I105" s="197"/>
      <c r="J105" s="198">
        <f>ROUND(I105*H105,2)</f>
        <v>0</v>
      </c>
      <c r="K105" s="199"/>
      <c r="L105" s="200"/>
      <c r="M105" s="201" t="s">
        <v>3</v>
      </c>
      <c r="N105" s="202" t="s">
        <v>43</v>
      </c>
      <c r="O105" s="55"/>
      <c r="P105" s="151">
        <f>O105*H105</f>
        <v>0</v>
      </c>
      <c r="Q105" s="151">
        <v>0.00011</v>
      </c>
      <c r="R105" s="151">
        <f>Q105*H105</f>
        <v>0.00011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175</v>
      </c>
      <c r="AT105" s="153" t="s">
        <v>280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160</v>
      </c>
      <c r="BM105" s="153" t="s">
        <v>2398</v>
      </c>
    </row>
    <row r="106" spans="2:51" s="16" customFormat="1" ht="12">
      <c r="B106" s="185"/>
      <c r="D106" s="161" t="s">
        <v>221</v>
      </c>
      <c r="E106" s="186" t="s">
        <v>3</v>
      </c>
      <c r="F106" s="187" t="s">
        <v>2376</v>
      </c>
      <c r="H106" s="186" t="s">
        <v>3</v>
      </c>
      <c r="I106" s="188"/>
      <c r="L106" s="185"/>
      <c r="M106" s="189"/>
      <c r="N106" s="190"/>
      <c r="O106" s="190"/>
      <c r="P106" s="190"/>
      <c r="Q106" s="190"/>
      <c r="R106" s="190"/>
      <c r="S106" s="190"/>
      <c r="T106" s="191"/>
      <c r="AT106" s="186" t="s">
        <v>221</v>
      </c>
      <c r="AU106" s="186" t="s">
        <v>82</v>
      </c>
      <c r="AV106" s="16" t="s">
        <v>80</v>
      </c>
      <c r="AW106" s="16" t="s">
        <v>33</v>
      </c>
      <c r="AX106" s="16" t="s">
        <v>72</v>
      </c>
      <c r="AY106" s="186" t="s">
        <v>144</v>
      </c>
    </row>
    <row r="107" spans="2:51" s="13" customFormat="1" ht="12">
      <c r="B107" s="160"/>
      <c r="D107" s="161" t="s">
        <v>221</v>
      </c>
      <c r="E107" s="162" t="s">
        <v>3</v>
      </c>
      <c r="F107" s="163" t="s">
        <v>80</v>
      </c>
      <c r="H107" s="164">
        <v>1</v>
      </c>
      <c r="I107" s="165"/>
      <c r="L107" s="160"/>
      <c r="M107" s="166"/>
      <c r="N107" s="167"/>
      <c r="O107" s="167"/>
      <c r="P107" s="167"/>
      <c r="Q107" s="167"/>
      <c r="R107" s="167"/>
      <c r="S107" s="167"/>
      <c r="T107" s="168"/>
      <c r="AT107" s="162" t="s">
        <v>221</v>
      </c>
      <c r="AU107" s="162" t="s">
        <v>82</v>
      </c>
      <c r="AV107" s="13" t="s">
        <v>82</v>
      </c>
      <c r="AW107" s="13" t="s">
        <v>33</v>
      </c>
      <c r="AX107" s="13" t="s">
        <v>80</v>
      </c>
      <c r="AY107" s="162" t="s">
        <v>144</v>
      </c>
    </row>
    <row r="108" spans="1:65" s="2" customFormat="1" ht="21.75" customHeight="1">
      <c r="A108" s="34"/>
      <c r="B108" s="140"/>
      <c r="C108" s="141" t="s">
        <v>179</v>
      </c>
      <c r="D108" s="141" t="s">
        <v>147</v>
      </c>
      <c r="E108" s="142" t="s">
        <v>2399</v>
      </c>
      <c r="F108" s="143" t="s">
        <v>2400</v>
      </c>
      <c r="G108" s="144" t="s">
        <v>337</v>
      </c>
      <c r="H108" s="145">
        <v>1</v>
      </c>
      <c r="I108" s="146"/>
      <c r="J108" s="147">
        <f>ROUND(I108*H108,2)</f>
        <v>0</v>
      </c>
      <c r="K108" s="148"/>
      <c r="L108" s="35"/>
      <c r="M108" s="149" t="s">
        <v>3</v>
      </c>
      <c r="N108" s="150" t="s">
        <v>43</v>
      </c>
      <c r="O108" s="55"/>
      <c r="P108" s="151">
        <f>O108*H108</f>
        <v>0</v>
      </c>
      <c r="Q108" s="151">
        <v>0</v>
      </c>
      <c r="R108" s="151">
        <f>Q108*H108</f>
        <v>0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160</v>
      </c>
      <c r="AT108" s="153" t="s">
        <v>147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160</v>
      </c>
      <c r="BM108" s="153" t="s">
        <v>2401</v>
      </c>
    </row>
    <row r="109" spans="2:51" s="16" customFormat="1" ht="12">
      <c r="B109" s="185"/>
      <c r="D109" s="161" t="s">
        <v>221</v>
      </c>
      <c r="E109" s="186" t="s">
        <v>3</v>
      </c>
      <c r="F109" s="187" t="s">
        <v>2376</v>
      </c>
      <c r="H109" s="186" t="s">
        <v>3</v>
      </c>
      <c r="I109" s="188"/>
      <c r="L109" s="185"/>
      <c r="M109" s="189"/>
      <c r="N109" s="190"/>
      <c r="O109" s="190"/>
      <c r="P109" s="190"/>
      <c r="Q109" s="190"/>
      <c r="R109" s="190"/>
      <c r="S109" s="190"/>
      <c r="T109" s="191"/>
      <c r="AT109" s="186" t="s">
        <v>221</v>
      </c>
      <c r="AU109" s="186" t="s">
        <v>82</v>
      </c>
      <c r="AV109" s="16" t="s">
        <v>80</v>
      </c>
      <c r="AW109" s="16" t="s">
        <v>33</v>
      </c>
      <c r="AX109" s="16" t="s">
        <v>72</v>
      </c>
      <c r="AY109" s="186" t="s">
        <v>144</v>
      </c>
    </row>
    <row r="110" spans="2:51" s="13" customFormat="1" ht="12">
      <c r="B110" s="160"/>
      <c r="D110" s="161" t="s">
        <v>221</v>
      </c>
      <c r="E110" s="162" t="s">
        <v>3</v>
      </c>
      <c r="F110" s="163" t="s">
        <v>80</v>
      </c>
      <c r="H110" s="164">
        <v>1</v>
      </c>
      <c r="I110" s="165"/>
      <c r="L110" s="160"/>
      <c r="M110" s="166"/>
      <c r="N110" s="167"/>
      <c r="O110" s="167"/>
      <c r="P110" s="167"/>
      <c r="Q110" s="167"/>
      <c r="R110" s="167"/>
      <c r="S110" s="167"/>
      <c r="T110" s="168"/>
      <c r="AT110" s="162" t="s">
        <v>221</v>
      </c>
      <c r="AU110" s="162" t="s">
        <v>82</v>
      </c>
      <c r="AV110" s="13" t="s">
        <v>82</v>
      </c>
      <c r="AW110" s="13" t="s">
        <v>33</v>
      </c>
      <c r="AX110" s="13" t="s">
        <v>80</v>
      </c>
      <c r="AY110" s="162" t="s">
        <v>144</v>
      </c>
    </row>
    <row r="111" spans="1:65" s="2" customFormat="1" ht="21.75" customHeight="1">
      <c r="A111" s="34"/>
      <c r="B111" s="140"/>
      <c r="C111" s="141" t="s">
        <v>183</v>
      </c>
      <c r="D111" s="141" t="s">
        <v>147</v>
      </c>
      <c r="E111" s="142" t="s">
        <v>2402</v>
      </c>
      <c r="F111" s="143" t="s">
        <v>2400</v>
      </c>
      <c r="G111" s="144" t="s">
        <v>337</v>
      </c>
      <c r="H111" s="145">
        <v>1</v>
      </c>
      <c r="I111" s="146"/>
      <c r="J111" s="147">
        <f>ROUND(I111*H111,2)</f>
        <v>0</v>
      </c>
      <c r="K111" s="148"/>
      <c r="L111" s="35"/>
      <c r="M111" s="149" t="s">
        <v>3</v>
      </c>
      <c r="N111" s="150" t="s">
        <v>43</v>
      </c>
      <c r="O111" s="55"/>
      <c r="P111" s="151">
        <f>O111*H111</f>
        <v>0</v>
      </c>
      <c r="Q111" s="151">
        <v>0</v>
      </c>
      <c r="R111" s="151">
        <f>Q111*H111</f>
        <v>0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160</v>
      </c>
      <c r="AT111" s="153" t="s">
        <v>147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160</v>
      </c>
      <c r="BM111" s="153" t="s">
        <v>2403</v>
      </c>
    </row>
    <row r="112" spans="2:51" s="16" customFormat="1" ht="12">
      <c r="B112" s="185"/>
      <c r="D112" s="161" t="s">
        <v>221</v>
      </c>
      <c r="E112" s="186" t="s">
        <v>3</v>
      </c>
      <c r="F112" s="187" t="s">
        <v>2376</v>
      </c>
      <c r="H112" s="186" t="s">
        <v>3</v>
      </c>
      <c r="I112" s="188"/>
      <c r="L112" s="185"/>
      <c r="M112" s="189"/>
      <c r="N112" s="190"/>
      <c r="O112" s="190"/>
      <c r="P112" s="190"/>
      <c r="Q112" s="190"/>
      <c r="R112" s="190"/>
      <c r="S112" s="190"/>
      <c r="T112" s="191"/>
      <c r="AT112" s="186" t="s">
        <v>221</v>
      </c>
      <c r="AU112" s="186" t="s">
        <v>82</v>
      </c>
      <c r="AV112" s="16" t="s">
        <v>80</v>
      </c>
      <c r="AW112" s="16" t="s">
        <v>33</v>
      </c>
      <c r="AX112" s="16" t="s">
        <v>72</v>
      </c>
      <c r="AY112" s="186" t="s">
        <v>144</v>
      </c>
    </row>
    <row r="113" spans="2:51" s="13" customFormat="1" ht="12">
      <c r="B113" s="160"/>
      <c r="D113" s="161" t="s">
        <v>221</v>
      </c>
      <c r="E113" s="162" t="s">
        <v>3</v>
      </c>
      <c r="F113" s="163" t="s">
        <v>80</v>
      </c>
      <c r="H113" s="164">
        <v>1</v>
      </c>
      <c r="I113" s="165"/>
      <c r="L113" s="160"/>
      <c r="M113" s="166"/>
      <c r="N113" s="167"/>
      <c r="O113" s="167"/>
      <c r="P113" s="167"/>
      <c r="Q113" s="167"/>
      <c r="R113" s="167"/>
      <c r="S113" s="167"/>
      <c r="T113" s="168"/>
      <c r="AT113" s="162" t="s">
        <v>221</v>
      </c>
      <c r="AU113" s="162" t="s">
        <v>82</v>
      </c>
      <c r="AV113" s="13" t="s">
        <v>82</v>
      </c>
      <c r="AW113" s="13" t="s">
        <v>33</v>
      </c>
      <c r="AX113" s="13" t="s">
        <v>80</v>
      </c>
      <c r="AY113" s="162" t="s">
        <v>144</v>
      </c>
    </row>
    <row r="114" spans="1:65" s="2" customFormat="1" ht="21.75" customHeight="1">
      <c r="A114" s="34"/>
      <c r="B114" s="140"/>
      <c r="C114" s="141" t="s">
        <v>286</v>
      </c>
      <c r="D114" s="141" t="s">
        <v>147</v>
      </c>
      <c r="E114" s="142" t="s">
        <v>2404</v>
      </c>
      <c r="F114" s="143" t="s">
        <v>2405</v>
      </c>
      <c r="G114" s="144" t="s">
        <v>337</v>
      </c>
      <c r="H114" s="145">
        <v>4</v>
      </c>
      <c r="I114" s="146"/>
      <c r="J114" s="147">
        <f>ROUND(I114*H114,2)</f>
        <v>0</v>
      </c>
      <c r="K114" s="148"/>
      <c r="L114" s="35"/>
      <c r="M114" s="149" t="s">
        <v>3</v>
      </c>
      <c r="N114" s="150" t="s">
        <v>43</v>
      </c>
      <c r="O114" s="55"/>
      <c r="P114" s="151">
        <f>O114*H114</f>
        <v>0</v>
      </c>
      <c r="Q114" s="151">
        <v>0</v>
      </c>
      <c r="R114" s="151">
        <f>Q114*H114</f>
        <v>0</v>
      </c>
      <c r="S114" s="151">
        <v>0</v>
      </c>
      <c r="T114" s="15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160</v>
      </c>
      <c r="AT114" s="153" t="s">
        <v>147</v>
      </c>
      <c r="AU114" s="153" t="s">
        <v>82</v>
      </c>
      <c r="AY114" s="19" t="s">
        <v>144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9" t="s">
        <v>80</v>
      </c>
      <c r="BK114" s="154">
        <f>ROUND(I114*H114,2)</f>
        <v>0</v>
      </c>
      <c r="BL114" s="19" t="s">
        <v>160</v>
      </c>
      <c r="BM114" s="153" t="s">
        <v>2406</v>
      </c>
    </row>
    <row r="115" spans="2:51" s="16" customFormat="1" ht="12">
      <c r="B115" s="185"/>
      <c r="D115" s="161" t="s">
        <v>221</v>
      </c>
      <c r="E115" s="186" t="s">
        <v>3</v>
      </c>
      <c r="F115" s="187" t="s">
        <v>2376</v>
      </c>
      <c r="H115" s="186" t="s">
        <v>3</v>
      </c>
      <c r="I115" s="188"/>
      <c r="L115" s="185"/>
      <c r="M115" s="189"/>
      <c r="N115" s="190"/>
      <c r="O115" s="190"/>
      <c r="P115" s="190"/>
      <c r="Q115" s="190"/>
      <c r="R115" s="190"/>
      <c r="S115" s="190"/>
      <c r="T115" s="191"/>
      <c r="AT115" s="186" t="s">
        <v>221</v>
      </c>
      <c r="AU115" s="186" t="s">
        <v>82</v>
      </c>
      <c r="AV115" s="16" t="s">
        <v>80</v>
      </c>
      <c r="AW115" s="16" t="s">
        <v>33</v>
      </c>
      <c r="AX115" s="16" t="s">
        <v>72</v>
      </c>
      <c r="AY115" s="186" t="s">
        <v>144</v>
      </c>
    </row>
    <row r="116" spans="2:51" s="13" customFormat="1" ht="12">
      <c r="B116" s="160"/>
      <c r="D116" s="161" t="s">
        <v>221</v>
      </c>
      <c r="E116" s="162" t="s">
        <v>3</v>
      </c>
      <c r="F116" s="163" t="s">
        <v>2407</v>
      </c>
      <c r="H116" s="164">
        <v>4</v>
      </c>
      <c r="I116" s="165"/>
      <c r="L116" s="160"/>
      <c r="M116" s="166"/>
      <c r="N116" s="167"/>
      <c r="O116" s="167"/>
      <c r="P116" s="167"/>
      <c r="Q116" s="167"/>
      <c r="R116" s="167"/>
      <c r="S116" s="167"/>
      <c r="T116" s="168"/>
      <c r="AT116" s="162" t="s">
        <v>221</v>
      </c>
      <c r="AU116" s="162" t="s">
        <v>82</v>
      </c>
      <c r="AV116" s="13" t="s">
        <v>82</v>
      </c>
      <c r="AW116" s="13" t="s">
        <v>33</v>
      </c>
      <c r="AX116" s="13" t="s">
        <v>80</v>
      </c>
      <c r="AY116" s="162" t="s">
        <v>144</v>
      </c>
    </row>
    <row r="117" spans="1:65" s="2" customFormat="1" ht="16.5" customHeight="1">
      <c r="A117" s="34"/>
      <c r="B117" s="140"/>
      <c r="C117" s="192" t="s">
        <v>292</v>
      </c>
      <c r="D117" s="192" t="s">
        <v>280</v>
      </c>
      <c r="E117" s="193" t="s">
        <v>2408</v>
      </c>
      <c r="F117" s="194" t="s">
        <v>2409</v>
      </c>
      <c r="G117" s="195" t="s">
        <v>337</v>
      </c>
      <c r="H117" s="196">
        <v>2</v>
      </c>
      <c r="I117" s="197"/>
      <c r="J117" s="198">
        <f>ROUND(I117*H117,2)</f>
        <v>0</v>
      </c>
      <c r="K117" s="199"/>
      <c r="L117" s="200"/>
      <c r="M117" s="201" t="s">
        <v>3</v>
      </c>
      <c r="N117" s="202" t="s">
        <v>43</v>
      </c>
      <c r="O117" s="55"/>
      <c r="P117" s="151">
        <f>O117*H117</f>
        <v>0</v>
      </c>
      <c r="Q117" s="151">
        <v>5E-05</v>
      </c>
      <c r="R117" s="151">
        <f>Q117*H117</f>
        <v>0.0001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175</v>
      </c>
      <c r="AT117" s="153" t="s">
        <v>280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160</v>
      </c>
      <c r="BM117" s="153" t="s">
        <v>2410</v>
      </c>
    </row>
    <row r="118" spans="2:51" s="16" customFormat="1" ht="12">
      <c r="B118" s="185"/>
      <c r="D118" s="161" t="s">
        <v>221</v>
      </c>
      <c r="E118" s="186" t="s">
        <v>3</v>
      </c>
      <c r="F118" s="187" t="s">
        <v>2376</v>
      </c>
      <c r="H118" s="186" t="s">
        <v>3</v>
      </c>
      <c r="I118" s="188"/>
      <c r="L118" s="185"/>
      <c r="M118" s="189"/>
      <c r="N118" s="190"/>
      <c r="O118" s="190"/>
      <c r="P118" s="190"/>
      <c r="Q118" s="190"/>
      <c r="R118" s="190"/>
      <c r="S118" s="190"/>
      <c r="T118" s="191"/>
      <c r="AT118" s="186" t="s">
        <v>221</v>
      </c>
      <c r="AU118" s="186" t="s">
        <v>82</v>
      </c>
      <c r="AV118" s="16" t="s">
        <v>80</v>
      </c>
      <c r="AW118" s="16" t="s">
        <v>33</v>
      </c>
      <c r="AX118" s="16" t="s">
        <v>72</v>
      </c>
      <c r="AY118" s="186" t="s">
        <v>144</v>
      </c>
    </row>
    <row r="119" spans="2:51" s="13" customFormat="1" ht="12">
      <c r="B119" s="160"/>
      <c r="D119" s="161" t="s">
        <v>221</v>
      </c>
      <c r="E119" s="162" t="s">
        <v>3</v>
      </c>
      <c r="F119" s="163" t="s">
        <v>82</v>
      </c>
      <c r="H119" s="164">
        <v>2</v>
      </c>
      <c r="I119" s="165"/>
      <c r="L119" s="160"/>
      <c r="M119" s="166"/>
      <c r="N119" s="167"/>
      <c r="O119" s="167"/>
      <c r="P119" s="167"/>
      <c r="Q119" s="167"/>
      <c r="R119" s="167"/>
      <c r="S119" s="167"/>
      <c r="T119" s="168"/>
      <c r="AT119" s="162" t="s">
        <v>221</v>
      </c>
      <c r="AU119" s="162" t="s">
        <v>82</v>
      </c>
      <c r="AV119" s="13" t="s">
        <v>82</v>
      </c>
      <c r="AW119" s="13" t="s">
        <v>33</v>
      </c>
      <c r="AX119" s="13" t="s">
        <v>80</v>
      </c>
      <c r="AY119" s="162" t="s">
        <v>144</v>
      </c>
    </row>
    <row r="120" spans="1:65" s="2" customFormat="1" ht="16.5" customHeight="1">
      <c r="A120" s="34"/>
      <c r="B120" s="140"/>
      <c r="C120" s="192" t="s">
        <v>297</v>
      </c>
      <c r="D120" s="192" t="s">
        <v>280</v>
      </c>
      <c r="E120" s="193" t="s">
        <v>2411</v>
      </c>
      <c r="F120" s="194" t="s">
        <v>2412</v>
      </c>
      <c r="G120" s="195" t="s">
        <v>337</v>
      </c>
      <c r="H120" s="196">
        <v>2</v>
      </c>
      <c r="I120" s="197"/>
      <c r="J120" s="198">
        <f>ROUND(I120*H120,2)</f>
        <v>0</v>
      </c>
      <c r="K120" s="199"/>
      <c r="L120" s="200"/>
      <c r="M120" s="201" t="s">
        <v>3</v>
      </c>
      <c r="N120" s="202" t="s">
        <v>43</v>
      </c>
      <c r="O120" s="55"/>
      <c r="P120" s="151">
        <f>O120*H120</f>
        <v>0</v>
      </c>
      <c r="Q120" s="151">
        <v>6E-05</v>
      </c>
      <c r="R120" s="151">
        <f>Q120*H120</f>
        <v>0.00012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175</v>
      </c>
      <c r="AT120" s="153" t="s">
        <v>280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160</v>
      </c>
      <c r="BM120" s="153" t="s">
        <v>2413</v>
      </c>
    </row>
    <row r="121" spans="2:51" s="16" customFormat="1" ht="12">
      <c r="B121" s="185"/>
      <c r="D121" s="161" t="s">
        <v>221</v>
      </c>
      <c r="E121" s="186" t="s">
        <v>3</v>
      </c>
      <c r="F121" s="187" t="s">
        <v>2376</v>
      </c>
      <c r="H121" s="186" t="s">
        <v>3</v>
      </c>
      <c r="I121" s="188"/>
      <c r="L121" s="185"/>
      <c r="M121" s="189"/>
      <c r="N121" s="190"/>
      <c r="O121" s="190"/>
      <c r="P121" s="190"/>
      <c r="Q121" s="190"/>
      <c r="R121" s="190"/>
      <c r="S121" s="190"/>
      <c r="T121" s="191"/>
      <c r="AT121" s="186" t="s">
        <v>221</v>
      </c>
      <c r="AU121" s="186" t="s">
        <v>82</v>
      </c>
      <c r="AV121" s="16" t="s">
        <v>80</v>
      </c>
      <c r="AW121" s="16" t="s">
        <v>33</v>
      </c>
      <c r="AX121" s="16" t="s">
        <v>72</v>
      </c>
      <c r="AY121" s="186" t="s">
        <v>144</v>
      </c>
    </row>
    <row r="122" spans="2:51" s="13" customFormat="1" ht="12">
      <c r="B122" s="160"/>
      <c r="D122" s="161" t="s">
        <v>221</v>
      </c>
      <c r="E122" s="162" t="s">
        <v>3</v>
      </c>
      <c r="F122" s="163" t="s">
        <v>82</v>
      </c>
      <c r="H122" s="164">
        <v>2</v>
      </c>
      <c r="I122" s="165"/>
      <c r="L122" s="160"/>
      <c r="M122" s="166"/>
      <c r="N122" s="167"/>
      <c r="O122" s="167"/>
      <c r="P122" s="167"/>
      <c r="Q122" s="167"/>
      <c r="R122" s="167"/>
      <c r="S122" s="167"/>
      <c r="T122" s="168"/>
      <c r="AT122" s="162" t="s">
        <v>221</v>
      </c>
      <c r="AU122" s="162" t="s">
        <v>82</v>
      </c>
      <c r="AV122" s="13" t="s">
        <v>82</v>
      </c>
      <c r="AW122" s="13" t="s">
        <v>33</v>
      </c>
      <c r="AX122" s="13" t="s">
        <v>80</v>
      </c>
      <c r="AY122" s="162" t="s">
        <v>144</v>
      </c>
    </row>
    <row r="123" spans="1:65" s="2" customFormat="1" ht="21.75" customHeight="1">
      <c r="A123" s="34"/>
      <c r="B123" s="140"/>
      <c r="C123" s="141" t="s">
        <v>305</v>
      </c>
      <c r="D123" s="141" t="s">
        <v>147</v>
      </c>
      <c r="E123" s="142" t="s">
        <v>2414</v>
      </c>
      <c r="F123" s="143" t="s">
        <v>2415</v>
      </c>
      <c r="G123" s="144" t="s">
        <v>337</v>
      </c>
      <c r="H123" s="145">
        <v>2</v>
      </c>
      <c r="I123" s="146"/>
      <c r="J123" s="147">
        <f>ROUND(I123*H123,2)</f>
        <v>0</v>
      </c>
      <c r="K123" s="148"/>
      <c r="L123" s="35"/>
      <c r="M123" s="149" t="s">
        <v>3</v>
      </c>
      <c r="N123" s="150" t="s">
        <v>43</v>
      </c>
      <c r="O123" s="55"/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160</v>
      </c>
      <c r="AT123" s="153" t="s">
        <v>147</v>
      </c>
      <c r="AU123" s="153" t="s">
        <v>82</v>
      </c>
      <c r="AY123" s="19" t="s">
        <v>144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9" t="s">
        <v>80</v>
      </c>
      <c r="BK123" s="154">
        <f>ROUND(I123*H123,2)</f>
        <v>0</v>
      </c>
      <c r="BL123" s="19" t="s">
        <v>160</v>
      </c>
      <c r="BM123" s="153" t="s">
        <v>2416</v>
      </c>
    </row>
    <row r="124" spans="2:51" s="16" customFormat="1" ht="12">
      <c r="B124" s="185"/>
      <c r="D124" s="161" t="s">
        <v>221</v>
      </c>
      <c r="E124" s="186" t="s">
        <v>3</v>
      </c>
      <c r="F124" s="187" t="s">
        <v>2376</v>
      </c>
      <c r="H124" s="186" t="s">
        <v>3</v>
      </c>
      <c r="I124" s="188"/>
      <c r="L124" s="185"/>
      <c r="M124" s="189"/>
      <c r="N124" s="190"/>
      <c r="O124" s="190"/>
      <c r="P124" s="190"/>
      <c r="Q124" s="190"/>
      <c r="R124" s="190"/>
      <c r="S124" s="190"/>
      <c r="T124" s="191"/>
      <c r="AT124" s="186" t="s">
        <v>221</v>
      </c>
      <c r="AU124" s="186" t="s">
        <v>82</v>
      </c>
      <c r="AV124" s="16" t="s">
        <v>80</v>
      </c>
      <c r="AW124" s="16" t="s">
        <v>33</v>
      </c>
      <c r="AX124" s="16" t="s">
        <v>72</v>
      </c>
      <c r="AY124" s="186" t="s">
        <v>144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82</v>
      </c>
      <c r="H125" s="164">
        <v>2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16.5" customHeight="1">
      <c r="A126" s="34"/>
      <c r="B126" s="140"/>
      <c r="C126" s="192" t="s">
        <v>9</v>
      </c>
      <c r="D126" s="192" t="s">
        <v>280</v>
      </c>
      <c r="E126" s="193" t="s">
        <v>2417</v>
      </c>
      <c r="F126" s="194" t="s">
        <v>2418</v>
      </c>
      <c r="G126" s="195" t="s">
        <v>337</v>
      </c>
      <c r="H126" s="196">
        <v>1</v>
      </c>
      <c r="I126" s="197"/>
      <c r="J126" s="198">
        <f>ROUND(I126*H126,2)</f>
        <v>0</v>
      </c>
      <c r="K126" s="199"/>
      <c r="L126" s="200"/>
      <c r="M126" s="201" t="s">
        <v>3</v>
      </c>
      <c r="N126" s="202" t="s">
        <v>43</v>
      </c>
      <c r="O126" s="55"/>
      <c r="P126" s="151">
        <f>O126*H126</f>
        <v>0</v>
      </c>
      <c r="Q126" s="151">
        <v>0.00054</v>
      </c>
      <c r="R126" s="151">
        <f>Q126*H126</f>
        <v>0.00054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175</v>
      </c>
      <c r="AT126" s="153" t="s">
        <v>280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160</v>
      </c>
      <c r="BM126" s="153" t="s">
        <v>2419</v>
      </c>
    </row>
    <row r="127" spans="2:51" s="16" customFormat="1" ht="12">
      <c r="B127" s="185"/>
      <c r="D127" s="161" t="s">
        <v>221</v>
      </c>
      <c r="E127" s="186" t="s">
        <v>3</v>
      </c>
      <c r="F127" s="187" t="s">
        <v>2376</v>
      </c>
      <c r="H127" s="186" t="s">
        <v>3</v>
      </c>
      <c r="I127" s="188"/>
      <c r="L127" s="185"/>
      <c r="M127" s="189"/>
      <c r="N127" s="190"/>
      <c r="O127" s="190"/>
      <c r="P127" s="190"/>
      <c r="Q127" s="190"/>
      <c r="R127" s="190"/>
      <c r="S127" s="190"/>
      <c r="T127" s="191"/>
      <c r="AT127" s="186" t="s">
        <v>221</v>
      </c>
      <c r="AU127" s="186" t="s">
        <v>82</v>
      </c>
      <c r="AV127" s="16" t="s">
        <v>80</v>
      </c>
      <c r="AW127" s="16" t="s">
        <v>33</v>
      </c>
      <c r="AX127" s="16" t="s">
        <v>72</v>
      </c>
      <c r="AY127" s="186" t="s">
        <v>144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80</v>
      </c>
      <c r="H128" s="164">
        <v>1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92" t="s">
        <v>313</v>
      </c>
      <c r="D129" s="192" t="s">
        <v>280</v>
      </c>
      <c r="E129" s="193" t="s">
        <v>2420</v>
      </c>
      <c r="F129" s="194" t="s">
        <v>2421</v>
      </c>
      <c r="G129" s="195" t="s">
        <v>337</v>
      </c>
      <c r="H129" s="196">
        <v>1</v>
      </c>
      <c r="I129" s="197"/>
      <c r="J129" s="198">
        <f>ROUND(I129*H129,2)</f>
        <v>0</v>
      </c>
      <c r="K129" s="199"/>
      <c r="L129" s="200"/>
      <c r="M129" s="201" t="s">
        <v>3</v>
      </c>
      <c r="N129" s="202" t="s">
        <v>43</v>
      </c>
      <c r="O129" s="55"/>
      <c r="P129" s="151">
        <f>O129*H129</f>
        <v>0</v>
      </c>
      <c r="Q129" s="151">
        <v>0.00065</v>
      </c>
      <c r="R129" s="151">
        <f>Q129*H129</f>
        <v>0.00065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175</v>
      </c>
      <c r="AT129" s="153" t="s">
        <v>280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160</v>
      </c>
      <c r="BM129" s="153" t="s">
        <v>2422</v>
      </c>
    </row>
    <row r="130" spans="2:51" s="16" customFormat="1" ht="12">
      <c r="B130" s="185"/>
      <c r="D130" s="161" t="s">
        <v>221</v>
      </c>
      <c r="E130" s="186" t="s">
        <v>3</v>
      </c>
      <c r="F130" s="187" t="s">
        <v>2376</v>
      </c>
      <c r="H130" s="186" t="s">
        <v>3</v>
      </c>
      <c r="I130" s="188"/>
      <c r="L130" s="185"/>
      <c r="M130" s="189"/>
      <c r="N130" s="190"/>
      <c r="O130" s="190"/>
      <c r="P130" s="190"/>
      <c r="Q130" s="190"/>
      <c r="R130" s="190"/>
      <c r="S130" s="190"/>
      <c r="T130" s="191"/>
      <c r="AT130" s="186" t="s">
        <v>221</v>
      </c>
      <c r="AU130" s="186" t="s">
        <v>82</v>
      </c>
      <c r="AV130" s="16" t="s">
        <v>80</v>
      </c>
      <c r="AW130" s="16" t="s">
        <v>33</v>
      </c>
      <c r="AX130" s="16" t="s">
        <v>72</v>
      </c>
      <c r="AY130" s="186" t="s">
        <v>144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80</v>
      </c>
      <c r="H131" s="164">
        <v>1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21.75" customHeight="1">
      <c r="A132" s="34"/>
      <c r="B132" s="140"/>
      <c r="C132" s="141" t="s">
        <v>321</v>
      </c>
      <c r="D132" s="141" t="s">
        <v>147</v>
      </c>
      <c r="E132" s="142" t="s">
        <v>2423</v>
      </c>
      <c r="F132" s="143" t="s">
        <v>2424</v>
      </c>
      <c r="G132" s="144" t="s">
        <v>1857</v>
      </c>
      <c r="H132" s="145">
        <v>1</v>
      </c>
      <c r="I132" s="146"/>
      <c r="J132" s="147">
        <f>ROUND(I132*H132,2)</f>
        <v>0</v>
      </c>
      <c r="K132" s="148"/>
      <c r="L132" s="35"/>
      <c r="M132" s="149" t="s">
        <v>3</v>
      </c>
      <c r="N132" s="150" t="s">
        <v>43</v>
      </c>
      <c r="O132" s="55"/>
      <c r="P132" s="151">
        <f>O132*H132</f>
        <v>0</v>
      </c>
      <c r="Q132" s="151">
        <v>0.00072</v>
      </c>
      <c r="R132" s="151">
        <f>Q132*H132</f>
        <v>0.00072</v>
      </c>
      <c r="S132" s="151">
        <v>0</v>
      </c>
      <c r="T132" s="15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160</v>
      </c>
      <c r="AT132" s="153" t="s">
        <v>147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160</v>
      </c>
      <c r="BM132" s="153" t="s">
        <v>2425</v>
      </c>
    </row>
    <row r="133" spans="2:51" s="16" customFormat="1" ht="12">
      <c r="B133" s="185"/>
      <c r="D133" s="161" t="s">
        <v>221</v>
      </c>
      <c r="E133" s="186" t="s">
        <v>3</v>
      </c>
      <c r="F133" s="187" t="s">
        <v>2376</v>
      </c>
      <c r="H133" s="186" t="s">
        <v>3</v>
      </c>
      <c r="I133" s="188"/>
      <c r="L133" s="185"/>
      <c r="M133" s="189"/>
      <c r="N133" s="190"/>
      <c r="O133" s="190"/>
      <c r="P133" s="190"/>
      <c r="Q133" s="190"/>
      <c r="R133" s="190"/>
      <c r="S133" s="190"/>
      <c r="T133" s="191"/>
      <c r="AT133" s="186" t="s">
        <v>221</v>
      </c>
      <c r="AU133" s="186" t="s">
        <v>82</v>
      </c>
      <c r="AV133" s="16" t="s">
        <v>80</v>
      </c>
      <c r="AW133" s="16" t="s">
        <v>33</v>
      </c>
      <c r="AX133" s="16" t="s">
        <v>72</v>
      </c>
      <c r="AY133" s="186" t="s">
        <v>144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80</v>
      </c>
      <c r="H134" s="164">
        <v>1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80</v>
      </c>
      <c r="AY134" s="162" t="s">
        <v>144</v>
      </c>
    </row>
    <row r="135" spans="1:65" s="2" customFormat="1" ht="16.5" customHeight="1">
      <c r="A135" s="34"/>
      <c r="B135" s="140"/>
      <c r="C135" s="192" t="s">
        <v>334</v>
      </c>
      <c r="D135" s="192" t="s">
        <v>280</v>
      </c>
      <c r="E135" s="193" t="s">
        <v>2426</v>
      </c>
      <c r="F135" s="194" t="s">
        <v>2427</v>
      </c>
      <c r="G135" s="195" t="s">
        <v>337</v>
      </c>
      <c r="H135" s="196">
        <v>1</v>
      </c>
      <c r="I135" s="197"/>
      <c r="J135" s="198">
        <f>ROUND(I135*H135,2)</f>
        <v>0</v>
      </c>
      <c r="K135" s="199"/>
      <c r="L135" s="200"/>
      <c r="M135" s="201" t="s">
        <v>3</v>
      </c>
      <c r="N135" s="202" t="s">
        <v>43</v>
      </c>
      <c r="O135" s="55"/>
      <c r="P135" s="151">
        <f>O135*H135</f>
        <v>0</v>
      </c>
      <c r="Q135" s="151">
        <v>0.00305</v>
      </c>
      <c r="R135" s="151">
        <f>Q135*H135</f>
        <v>0.00305</v>
      </c>
      <c r="S135" s="151">
        <v>0</v>
      </c>
      <c r="T135" s="15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3" t="s">
        <v>175</v>
      </c>
      <c r="AT135" s="153" t="s">
        <v>280</v>
      </c>
      <c r="AU135" s="153" t="s">
        <v>82</v>
      </c>
      <c r="AY135" s="19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9" t="s">
        <v>80</v>
      </c>
      <c r="BK135" s="154">
        <f>ROUND(I135*H135,2)</f>
        <v>0</v>
      </c>
      <c r="BL135" s="19" t="s">
        <v>160</v>
      </c>
      <c r="BM135" s="153" t="s">
        <v>2428</v>
      </c>
    </row>
    <row r="136" spans="2:51" s="16" customFormat="1" ht="12">
      <c r="B136" s="185"/>
      <c r="D136" s="161" t="s">
        <v>221</v>
      </c>
      <c r="E136" s="186" t="s">
        <v>3</v>
      </c>
      <c r="F136" s="187" t="s">
        <v>2376</v>
      </c>
      <c r="H136" s="186" t="s">
        <v>3</v>
      </c>
      <c r="I136" s="188"/>
      <c r="L136" s="185"/>
      <c r="M136" s="189"/>
      <c r="N136" s="190"/>
      <c r="O136" s="190"/>
      <c r="P136" s="190"/>
      <c r="Q136" s="190"/>
      <c r="R136" s="190"/>
      <c r="S136" s="190"/>
      <c r="T136" s="191"/>
      <c r="AT136" s="186" t="s">
        <v>221</v>
      </c>
      <c r="AU136" s="186" t="s">
        <v>82</v>
      </c>
      <c r="AV136" s="16" t="s">
        <v>80</v>
      </c>
      <c r="AW136" s="16" t="s">
        <v>33</v>
      </c>
      <c r="AX136" s="16" t="s">
        <v>72</v>
      </c>
      <c r="AY136" s="186" t="s">
        <v>144</v>
      </c>
    </row>
    <row r="137" spans="2:51" s="13" customFormat="1" ht="12">
      <c r="B137" s="160"/>
      <c r="D137" s="161" t="s">
        <v>221</v>
      </c>
      <c r="E137" s="162" t="s">
        <v>3</v>
      </c>
      <c r="F137" s="163" t="s">
        <v>80</v>
      </c>
      <c r="H137" s="164">
        <v>1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221</v>
      </c>
      <c r="AU137" s="162" t="s">
        <v>82</v>
      </c>
      <c r="AV137" s="13" t="s">
        <v>82</v>
      </c>
      <c r="AW137" s="13" t="s">
        <v>33</v>
      </c>
      <c r="AX137" s="13" t="s">
        <v>80</v>
      </c>
      <c r="AY137" s="162" t="s">
        <v>144</v>
      </c>
    </row>
    <row r="138" spans="1:65" s="2" customFormat="1" ht="16.5" customHeight="1">
      <c r="A138" s="34"/>
      <c r="B138" s="140"/>
      <c r="C138" s="141" t="s">
        <v>342</v>
      </c>
      <c r="D138" s="141" t="s">
        <v>147</v>
      </c>
      <c r="E138" s="142" t="s">
        <v>2429</v>
      </c>
      <c r="F138" s="143" t="s">
        <v>2430</v>
      </c>
      <c r="G138" s="144" t="s">
        <v>337</v>
      </c>
      <c r="H138" s="145">
        <v>1</v>
      </c>
      <c r="I138" s="146"/>
      <c r="J138" s="147">
        <f>ROUND(I138*H138,2)</f>
        <v>0</v>
      </c>
      <c r="K138" s="148"/>
      <c r="L138" s="35"/>
      <c r="M138" s="149" t="s">
        <v>3</v>
      </c>
      <c r="N138" s="150" t="s">
        <v>43</v>
      </c>
      <c r="O138" s="55"/>
      <c r="P138" s="151">
        <f>O138*H138</f>
        <v>0</v>
      </c>
      <c r="Q138" s="151">
        <v>0.00072</v>
      </c>
      <c r="R138" s="151">
        <f>Q138*H138</f>
        <v>0.00072</v>
      </c>
      <c r="S138" s="151">
        <v>0</v>
      </c>
      <c r="T138" s="15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3" t="s">
        <v>160</v>
      </c>
      <c r="AT138" s="153" t="s">
        <v>147</v>
      </c>
      <c r="AU138" s="153" t="s">
        <v>82</v>
      </c>
      <c r="AY138" s="19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9" t="s">
        <v>80</v>
      </c>
      <c r="BK138" s="154">
        <f>ROUND(I138*H138,2)</f>
        <v>0</v>
      </c>
      <c r="BL138" s="19" t="s">
        <v>160</v>
      </c>
      <c r="BM138" s="153" t="s">
        <v>2431</v>
      </c>
    </row>
    <row r="139" spans="2:51" s="16" customFormat="1" ht="12">
      <c r="B139" s="185"/>
      <c r="D139" s="161" t="s">
        <v>221</v>
      </c>
      <c r="E139" s="186" t="s">
        <v>3</v>
      </c>
      <c r="F139" s="187" t="s">
        <v>2376</v>
      </c>
      <c r="H139" s="186" t="s">
        <v>3</v>
      </c>
      <c r="I139" s="188"/>
      <c r="L139" s="185"/>
      <c r="M139" s="189"/>
      <c r="N139" s="190"/>
      <c r="O139" s="190"/>
      <c r="P139" s="190"/>
      <c r="Q139" s="190"/>
      <c r="R139" s="190"/>
      <c r="S139" s="190"/>
      <c r="T139" s="191"/>
      <c r="AT139" s="186" t="s">
        <v>221</v>
      </c>
      <c r="AU139" s="186" t="s">
        <v>82</v>
      </c>
      <c r="AV139" s="16" t="s">
        <v>80</v>
      </c>
      <c r="AW139" s="16" t="s">
        <v>33</v>
      </c>
      <c r="AX139" s="16" t="s">
        <v>72</v>
      </c>
      <c r="AY139" s="186" t="s">
        <v>144</v>
      </c>
    </row>
    <row r="140" spans="2:51" s="13" customFormat="1" ht="12">
      <c r="B140" s="160"/>
      <c r="D140" s="161" t="s">
        <v>221</v>
      </c>
      <c r="E140" s="162" t="s">
        <v>3</v>
      </c>
      <c r="F140" s="163" t="s">
        <v>80</v>
      </c>
      <c r="H140" s="164">
        <v>1</v>
      </c>
      <c r="I140" s="165"/>
      <c r="L140" s="160"/>
      <c r="M140" s="166"/>
      <c r="N140" s="167"/>
      <c r="O140" s="167"/>
      <c r="P140" s="167"/>
      <c r="Q140" s="167"/>
      <c r="R140" s="167"/>
      <c r="S140" s="167"/>
      <c r="T140" s="168"/>
      <c r="AT140" s="162" t="s">
        <v>221</v>
      </c>
      <c r="AU140" s="162" t="s">
        <v>82</v>
      </c>
      <c r="AV140" s="13" t="s">
        <v>82</v>
      </c>
      <c r="AW140" s="13" t="s">
        <v>33</v>
      </c>
      <c r="AX140" s="13" t="s">
        <v>80</v>
      </c>
      <c r="AY140" s="162" t="s">
        <v>144</v>
      </c>
    </row>
    <row r="141" spans="1:65" s="2" customFormat="1" ht="16.5" customHeight="1">
      <c r="A141" s="34"/>
      <c r="B141" s="140"/>
      <c r="C141" s="192" t="s">
        <v>349</v>
      </c>
      <c r="D141" s="192" t="s">
        <v>280</v>
      </c>
      <c r="E141" s="193" t="s">
        <v>2432</v>
      </c>
      <c r="F141" s="194" t="s">
        <v>2433</v>
      </c>
      <c r="G141" s="195" t="s">
        <v>337</v>
      </c>
      <c r="H141" s="196">
        <v>1</v>
      </c>
      <c r="I141" s="197"/>
      <c r="J141" s="198">
        <f>ROUND(I141*H141,2)</f>
        <v>0</v>
      </c>
      <c r="K141" s="199"/>
      <c r="L141" s="200"/>
      <c r="M141" s="201" t="s">
        <v>3</v>
      </c>
      <c r="N141" s="202" t="s">
        <v>43</v>
      </c>
      <c r="O141" s="55"/>
      <c r="P141" s="151">
        <f>O141*H141</f>
        <v>0</v>
      </c>
      <c r="Q141" s="151">
        <v>0.0035</v>
      </c>
      <c r="R141" s="151">
        <f>Q141*H141</f>
        <v>0.0035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175</v>
      </c>
      <c r="AT141" s="153" t="s">
        <v>280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160</v>
      </c>
      <c r="BM141" s="153" t="s">
        <v>2434</v>
      </c>
    </row>
    <row r="142" spans="2:51" s="16" customFormat="1" ht="12">
      <c r="B142" s="185"/>
      <c r="D142" s="161" t="s">
        <v>221</v>
      </c>
      <c r="E142" s="186" t="s">
        <v>3</v>
      </c>
      <c r="F142" s="187" t="s">
        <v>2376</v>
      </c>
      <c r="H142" s="186" t="s">
        <v>3</v>
      </c>
      <c r="I142" s="188"/>
      <c r="L142" s="185"/>
      <c r="M142" s="189"/>
      <c r="N142" s="190"/>
      <c r="O142" s="190"/>
      <c r="P142" s="190"/>
      <c r="Q142" s="190"/>
      <c r="R142" s="190"/>
      <c r="S142" s="190"/>
      <c r="T142" s="191"/>
      <c r="AT142" s="186" t="s">
        <v>221</v>
      </c>
      <c r="AU142" s="186" t="s">
        <v>82</v>
      </c>
      <c r="AV142" s="16" t="s">
        <v>80</v>
      </c>
      <c r="AW142" s="16" t="s">
        <v>33</v>
      </c>
      <c r="AX142" s="16" t="s">
        <v>72</v>
      </c>
      <c r="AY142" s="186" t="s">
        <v>144</v>
      </c>
    </row>
    <row r="143" spans="2:51" s="13" customFormat="1" ht="12">
      <c r="B143" s="160"/>
      <c r="D143" s="161" t="s">
        <v>221</v>
      </c>
      <c r="E143" s="162" t="s">
        <v>3</v>
      </c>
      <c r="F143" s="163" t="s">
        <v>80</v>
      </c>
      <c r="H143" s="164">
        <v>1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221</v>
      </c>
      <c r="AU143" s="162" t="s">
        <v>82</v>
      </c>
      <c r="AV143" s="13" t="s">
        <v>82</v>
      </c>
      <c r="AW143" s="13" t="s">
        <v>33</v>
      </c>
      <c r="AX143" s="13" t="s">
        <v>80</v>
      </c>
      <c r="AY143" s="162" t="s">
        <v>144</v>
      </c>
    </row>
    <row r="144" spans="1:65" s="2" customFormat="1" ht="16.5" customHeight="1">
      <c r="A144" s="34"/>
      <c r="B144" s="140"/>
      <c r="C144" s="141" t="s">
        <v>8</v>
      </c>
      <c r="D144" s="141" t="s">
        <v>147</v>
      </c>
      <c r="E144" s="142" t="s">
        <v>2435</v>
      </c>
      <c r="F144" s="143" t="s">
        <v>2436</v>
      </c>
      <c r="G144" s="144" t="s">
        <v>409</v>
      </c>
      <c r="H144" s="145">
        <v>10</v>
      </c>
      <c r="I144" s="146"/>
      <c r="J144" s="147">
        <f>ROUND(I144*H144,2)</f>
        <v>0</v>
      </c>
      <c r="K144" s="148"/>
      <c r="L144" s="35"/>
      <c r="M144" s="149" t="s">
        <v>3</v>
      </c>
      <c r="N144" s="150" t="s">
        <v>43</v>
      </c>
      <c r="O144" s="55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3" t="s">
        <v>313</v>
      </c>
      <c r="AT144" s="153" t="s">
        <v>147</v>
      </c>
      <c r="AU144" s="153" t="s">
        <v>82</v>
      </c>
      <c r="AY144" s="19" t="s">
        <v>144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9" t="s">
        <v>80</v>
      </c>
      <c r="BK144" s="154">
        <f>ROUND(I144*H144,2)</f>
        <v>0</v>
      </c>
      <c r="BL144" s="19" t="s">
        <v>313</v>
      </c>
      <c r="BM144" s="153" t="s">
        <v>2437</v>
      </c>
    </row>
    <row r="145" spans="2:51" s="16" customFormat="1" ht="12">
      <c r="B145" s="185"/>
      <c r="D145" s="161" t="s">
        <v>221</v>
      </c>
      <c r="E145" s="186" t="s">
        <v>3</v>
      </c>
      <c r="F145" s="187" t="s">
        <v>2376</v>
      </c>
      <c r="H145" s="186" t="s">
        <v>3</v>
      </c>
      <c r="I145" s="188"/>
      <c r="L145" s="185"/>
      <c r="M145" s="189"/>
      <c r="N145" s="190"/>
      <c r="O145" s="190"/>
      <c r="P145" s="190"/>
      <c r="Q145" s="190"/>
      <c r="R145" s="190"/>
      <c r="S145" s="190"/>
      <c r="T145" s="191"/>
      <c r="AT145" s="186" t="s">
        <v>221</v>
      </c>
      <c r="AU145" s="186" t="s">
        <v>82</v>
      </c>
      <c r="AV145" s="16" t="s">
        <v>80</v>
      </c>
      <c r="AW145" s="16" t="s">
        <v>33</v>
      </c>
      <c r="AX145" s="16" t="s">
        <v>72</v>
      </c>
      <c r="AY145" s="186" t="s">
        <v>144</v>
      </c>
    </row>
    <row r="146" spans="2:51" s="13" customFormat="1" ht="12">
      <c r="B146" s="160"/>
      <c r="D146" s="161" t="s">
        <v>221</v>
      </c>
      <c r="E146" s="162" t="s">
        <v>3</v>
      </c>
      <c r="F146" s="163" t="s">
        <v>183</v>
      </c>
      <c r="H146" s="164">
        <v>10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221</v>
      </c>
      <c r="AU146" s="162" t="s">
        <v>82</v>
      </c>
      <c r="AV146" s="13" t="s">
        <v>82</v>
      </c>
      <c r="AW146" s="13" t="s">
        <v>33</v>
      </c>
      <c r="AX146" s="13" t="s">
        <v>80</v>
      </c>
      <c r="AY146" s="162" t="s">
        <v>144</v>
      </c>
    </row>
    <row r="147" spans="1:65" s="2" customFormat="1" ht="16.5" customHeight="1">
      <c r="A147" s="34"/>
      <c r="B147" s="140"/>
      <c r="C147" s="141" t="s">
        <v>362</v>
      </c>
      <c r="D147" s="141" t="s">
        <v>147</v>
      </c>
      <c r="E147" s="142" t="s">
        <v>2438</v>
      </c>
      <c r="F147" s="143" t="s">
        <v>2439</v>
      </c>
      <c r="G147" s="144" t="s">
        <v>409</v>
      </c>
      <c r="H147" s="145">
        <v>10</v>
      </c>
      <c r="I147" s="146"/>
      <c r="J147" s="147">
        <f>ROUND(I147*H147,2)</f>
        <v>0</v>
      </c>
      <c r="K147" s="148"/>
      <c r="L147" s="35"/>
      <c r="M147" s="149" t="s">
        <v>3</v>
      </c>
      <c r="N147" s="150" t="s">
        <v>43</v>
      </c>
      <c r="O147" s="55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3" t="s">
        <v>313</v>
      </c>
      <c r="AT147" s="153" t="s">
        <v>147</v>
      </c>
      <c r="AU147" s="153" t="s">
        <v>82</v>
      </c>
      <c r="AY147" s="19" t="s">
        <v>144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9" t="s">
        <v>80</v>
      </c>
      <c r="BK147" s="154">
        <f>ROUND(I147*H147,2)</f>
        <v>0</v>
      </c>
      <c r="BL147" s="19" t="s">
        <v>313</v>
      </c>
      <c r="BM147" s="153" t="s">
        <v>2440</v>
      </c>
    </row>
    <row r="148" spans="2:51" s="16" customFormat="1" ht="12">
      <c r="B148" s="185"/>
      <c r="D148" s="161" t="s">
        <v>221</v>
      </c>
      <c r="E148" s="186" t="s">
        <v>3</v>
      </c>
      <c r="F148" s="187" t="s">
        <v>2376</v>
      </c>
      <c r="H148" s="186" t="s">
        <v>3</v>
      </c>
      <c r="I148" s="188"/>
      <c r="L148" s="185"/>
      <c r="M148" s="189"/>
      <c r="N148" s="190"/>
      <c r="O148" s="190"/>
      <c r="P148" s="190"/>
      <c r="Q148" s="190"/>
      <c r="R148" s="190"/>
      <c r="S148" s="190"/>
      <c r="T148" s="191"/>
      <c r="AT148" s="186" t="s">
        <v>221</v>
      </c>
      <c r="AU148" s="186" t="s">
        <v>82</v>
      </c>
      <c r="AV148" s="16" t="s">
        <v>80</v>
      </c>
      <c r="AW148" s="16" t="s">
        <v>33</v>
      </c>
      <c r="AX148" s="16" t="s">
        <v>72</v>
      </c>
      <c r="AY148" s="186" t="s">
        <v>144</v>
      </c>
    </row>
    <row r="149" spans="2:51" s="13" customFormat="1" ht="12">
      <c r="B149" s="160"/>
      <c r="D149" s="161" t="s">
        <v>221</v>
      </c>
      <c r="E149" s="162" t="s">
        <v>3</v>
      </c>
      <c r="F149" s="163" t="s">
        <v>183</v>
      </c>
      <c r="H149" s="164">
        <v>10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221</v>
      </c>
      <c r="AU149" s="162" t="s">
        <v>82</v>
      </c>
      <c r="AV149" s="13" t="s">
        <v>82</v>
      </c>
      <c r="AW149" s="13" t="s">
        <v>33</v>
      </c>
      <c r="AX149" s="13" t="s">
        <v>80</v>
      </c>
      <c r="AY149" s="162" t="s">
        <v>144</v>
      </c>
    </row>
    <row r="150" spans="1:65" s="2" customFormat="1" ht="16.5" customHeight="1">
      <c r="A150" s="34"/>
      <c r="B150" s="140"/>
      <c r="C150" s="141" t="s">
        <v>370</v>
      </c>
      <c r="D150" s="141" t="s">
        <v>147</v>
      </c>
      <c r="E150" s="142" t="s">
        <v>2441</v>
      </c>
      <c r="F150" s="143" t="s">
        <v>2442</v>
      </c>
      <c r="G150" s="144" t="s">
        <v>409</v>
      </c>
      <c r="H150" s="145">
        <v>15</v>
      </c>
      <c r="I150" s="146"/>
      <c r="J150" s="147">
        <f>ROUND(I150*H150,2)</f>
        <v>0</v>
      </c>
      <c r="K150" s="148"/>
      <c r="L150" s="35"/>
      <c r="M150" s="149" t="s">
        <v>3</v>
      </c>
      <c r="N150" s="150" t="s">
        <v>43</v>
      </c>
      <c r="O150" s="55"/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3" t="s">
        <v>160</v>
      </c>
      <c r="AT150" s="153" t="s">
        <v>147</v>
      </c>
      <c r="AU150" s="153" t="s">
        <v>82</v>
      </c>
      <c r="AY150" s="19" t="s">
        <v>144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9" t="s">
        <v>80</v>
      </c>
      <c r="BK150" s="154">
        <f>ROUND(I150*H150,2)</f>
        <v>0</v>
      </c>
      <c r="BL150" s="19" t="s">
        <v>160</v>
      </c>
      <c r="BM150" s="153" t="s">
        <v>2443</v>
      </c>
    </row>
    <row r="151" spans="2:51" s="16" customFormat="1" ht="12">
      <c r="B151" s="185"/>
      <c r="D151" s="161" t="s">
        <v>221</v>
      </c>
      <c r="E151" s="186" t="s">
        <v>3</v>
      </c>
      <c r="F151" s="187" t="s">
        <v>2376</v>
      </c>
      <c r="H151" s="186" t="s">
        <v>3</v>
      </c>
      <c r="I151" s="188"/>
      <c r="L151" s="185"/>
      <c r="M151" s="189"/>
      <c r="N151" s="190"/>
      <c r="O151" s="190"/>
      <c r="P151" s="190"/>
      <c r="Q151" s="190"/>
      <c r="R151" s="190"/>
      <c r="S151" s="190"/>
      <c r="T151" s="191"/>
      <c r="AT151" s="186" t="s">
        <v>221</v>
      </c>
      <c r="AU151" s="186" t="s">
        <v>82</v>
      </c>
      <c r="AV151" s="16" t="s">
        <v>80</v>
      </c>
      <c r="AW151" s="16" t="s">
        <v>33</v>
      </c>
      <c r="AX151" s="16" t="s">
        <v>72</v>
      </c>
      <c r="AY151" s="186" t="s">
        <v>144</v>
      </c>
    </row>
    <row r="152" spans="2:51" s="13" customFormat="1" ht="12">
      <c r="B152" s="160"/>
      <c r="D152" s="161" t="s">
        <v>221</v>
      </c>
      <c r="E152" s="162" t="s">
        <v>3</v>
      </c>
      <c r="F152" s="163" t="s">
        <v>9</v>
      </c>
      <c r="H152" s="164">
        <v>15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221</v>
      </c>
      <c r="AU152" s="162" t="s">
        <v>82</v>
      </c>
      <c r="AV152" s="13" t="s">
        <v>82</v>
      </c>
      <c r="AW152" s="13" t="s">
        <v>33</v>
      </c>
      <c r="AX152" s="13" t="s">
        <v>80</v>
      </c>
      <c r="AY152" s="162" t="s">
        <v>144</v>
      </c>
    </row>
    <row r="153" spans="1:65" s="2" customFormat="1" ht="16.5" customHeight="1">
      <c r="A153" s="34"/>
      <c r="B153" s="140"/>
      <c r="C153" s="141" t="s">
        <v>377</v>
      </c>
      <c r="D153" s="141" t="s">
        <v>147</v>
      </c>
      <c r="E153" s="142" t="s">
        <v>2444</v>
      </c>
      <c r="F153" s="143" t="s">
        <v>2445</v>
      </c>
      <c r="G153" s="144" t="s">
        <v>409</v>
      </c>
      <c r="H153" s="145">
        <v>15</v>
      </c>
      <c r="I153" s="146"/>
      <c r="J153" s="147">
        <f>ROUND(I153*H153,2)</f>
        <v>0</v>
      </c>
      <c r="K153" s="148"/>
      <c r="L153" s="35"/>
      <c r="M153" s="149" t="s">
        <v>3</v>
      </c>
      <c r="N153" s="150" t="s">
        <v>43</v>
      </c>
      <c r="O153" s="55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3" t="s">
        <v>160</v>
      </c>
      <c r="AT153" s="153" t="s">
        <v>147</v>
      </c>
      <c r="AU153" s="153" t="s">
        <v>82</v>
      </c>
      <c r="AY153" s="19" t="s">
        <v>144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9" t="s">
        <v>80</v>
      </c>
      <c r="BK153" s="154">
        <f>ROUND(I153*H153,2)</f>
        <v>0</v>
      </c>
      <c r="BL153" s="19" t="s">
        <v>160</v>
      </c>
      <c r="BM153" s="153" t="s">
        <v>2446</v>
      </c>
    </row>
    <row r="154" spans="2:51" s="16" customFormat="1" ht="12">
      <c r="B154" s="185"/>
      <c r="D154" s="161" t="s">
        <v>221</v>
      </c>
      <c r="E154" s="186" t="s">
        <v>3</v>
      </c>
      <c r="F154" s="187" t="s">
        <v>2376</v>
      </c>
      <c r="H154" s="186" t="s">
        <v>3</v>
      </c>
      <c r="I154" s="188"/>
      <c r="L154" s="185"/>
      <c r="M154" s="189"/>
      <c r="N154" s="190"/>
      <c r="O154" s="190"/>
      <c r="P154" s="190"/>
      <c r="Q154" s="190"/>
      <c r="R154" s="190"/>
      <c r="S154" s="190"/>
      <c r="T154" s="191"/>
      <c r="AT154" s="186" t="s">
        <v>221</v>
      </c>
      <c r="AU154" s="186" t="s">
        <v>82</v>
      </c>
      <c r="AV154" s="16" t="s">
        <v>80</v>
      </c>
      <c r="AW154" s="16" t="s">
        <v>33</v>
      </c>
      <c r="AX154" s="16" t="s">
        <v>72</v>
      </c>
      <c r="AY154" s="186" t="s">
        <v>144</v>
      </c>
    </row>
    <row r="155" spans="2:51" s="13" customFormat="1" ht="12">
      <c r="B155" s="160"/>
      <c r="D155" s="161" t="s">
        <v>221</v>
      </c>
      <c r="E155" s="162" t="s">
        <v>3</v>
      </c>
      <c r="F155" s="163" t="s">
        <v>9</v>
      </c>
      <c r="H155" s="164">
        <v>15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221</v>
      </c>
      <c r="AU155" s="162" t="s">
        <v>82</v>
      </c>
      <c r="AV155" s="13" t="s">
        <v>82</v>
      </c>
      <c r="AW155" s="13" t="s">
        <v>33</v>
      </c>
      <c r="AX155" s="13" t="s">
        <v>80</v>
      </c>
      <c r="AY155" s="162" t="s">
        <v>144</v>
      </c>
    </row>
    <row r="156" spans="1:65" s="2" customFormat="1" ht="16.5" customHeight="1">
      <c r="A156" s="34"/>
      <c r="B156" s="140"/>
      <c r="C156" s="141" t="s">
        <v>381</v>
      </c>
      <c r="D156" s="141" t="s">
        <v>147</v>
      </c>
      <c r="E156" s="142" t="s">
        <v>2447</v>
      </c>
      <c r="F156" s="143" t="s">
        <v>2448</v>
      </c>
      <c r="G156" s="144" t="s">
        <v>2449</v>
      </c>
      <c r="H156" s="145">
        <v>2</v>
      </c>
      <c r="I156" s="146"/>
      <c r="J156" s="147">
        <f>ROUND(I156*H156,2)</f>
        <v>0</v>
      </c>
      <c r="K156" s="148"/>
      <c r="L156" s="35"/>
      <c r="M156" s="149" t="s">
        <v>3</v>
      </c>
      <c r="N156" s="150" t="s">
        <v>43</v>
      </c>
      <c r="O156" s="55"/>
      <c r="P156" s="151">
        <f>O156*H156</f>
        <v>0</v>
      </c>
      <c r="Q156" s="151">
        <v>0.0001</v>
      </c>
      <c r="R156" s="151">
        <f>Q156*H156</f>
        <v>0.0002</v>
      </c>
      <c r="S156" s="151">
        <v>0</v>
      </c>
      <c r="T156" s="15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3" t="s">
        <v>160</v>
      </c>
      <c r="AT156" s="153" t="s">
        <v>147</v>
      </c>
      <c r="AU156" s="153" t="s">
        <v>82</v>
      </c>
      <c r="AY156" s="19" t="s">
        <v>144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9" t="s">
        <v>80</v>
      </c>
      <c r="BK156" s="154">
        <f>ROUND(I156*H156,2)</f>
        <v>0</v>
      </c>
      <c r="BL156" s="19" t="s">
        <v>160</v>
      </c>
      <c r="BM156" s="153" t="s">
        <v>2450</v>
      </c>
    </row>
    <row r="157" spans="2:51" s="16" customFormat="1" ht="12">
      <c r="B157" s="185"/>
      <c r="D157" s="161" t="s">
        <v>221</v>
      </c>
      <c r="E157" s="186" t="s">
        <v>3</v>
      </c>
      <c r="F157" s="187" t="s">
        <v>2376</v>
      </c>
      <c r="H157" s="186" t="s">
        <v>3</v>
      </c>
      <c r="I157" s="188"/>
      <c r="L157" s="185"/>
      <c r="M157" s="189"/>
      <c r="N157" s="190"/>
      <c r="O157" s="190"/>
      <c r="P157" s="190"/>
      <c r="Q157" s="190"/>
      <c r="R157" s="190"/>
      <c r="S157" s="190"/>
      <c r="T157" s="191"/>
      <c r="AT157" s="186" t="s">
        <v>221</v>
      </c>
      <c r="AU157" s="186" t="s">
        <v>82</v>
      </c>
      <c r="AV157" s="16" t="s">
        <v>80</v>
      </c>
      <c r="AW157" s="16" t="s">
        <v>33</v>
      </c>
      <c r="AX157" s="16" t="s">
        <v>72</v>
      </c>
      <c r="AY157" s="186" t="s">
        <v>144</v>
      </c>
    </row>
    <row r="158" spans="2:51" s="13" customFormat="1" ht="12">
      <c r="B158" s="160"/>
      <c r="D158" s="161" t="s">
        <v>221</v>
      </c>
      <c r="E158" s="162" t="s">
        <v>3</v>
      </c>
      <c r="F158" s="163" t="s">
        <v>82</v>
      </c>
      <c r="H158" s="164">
        <v>2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221</v>
      </c>
      <c r="AU158" s="162" t="s">
        <v>82</v>
      </c>
      <c r="AV158" s="13" t="s">
        <v>82</v>
      </c>
      <c r="AW158" s="13" t="s">
        <v>33</v>
      </c>
      <c r="AX158" s="13" t="s">
        <v>80</v>
      </c>
      <c r="AY158" s="162" t="s">
        <v>144</v>
      </c>
    </row>
    <row r="159" spans="1:65" s="2" customFormat="1" ht="16.5" customHeight="1">
      <c r="A159" s="34"/>
      <c r="B159" s="140"/>
      <c r="C159" s="141" t="s">
        <v>385</v>
      </c>
      <c r="D159" s="141" t="s">
        <v>147</v>
      </c>
      <c r="E159" s="142" t="s">
        <v>2451</v>
      </c>
      <c r="F159" s="143" t="s">
        <v>2452</v>
      </c>
      <c r="G159" s="144" t="s">
        <v>2449</v>
      </c>
      <c r="H159" s="145">
        <v>1</v>
      </c>
      <c r="I159" s="146"/>
      <c r="J159" s="147">
        <f>ROUND(I159*H159,2)</f>
        <v>0</v>
      </c>
      <c r="K159" s="148"/>
      <c r="L159" s="35"/>
      <c r="M159" s="149" t="s">
        <v>3</v>
      </c>
      <c r="N159" s="150" t="s">
        <v>43</v>
      </c>
      <c r="O159" s="55"/>
      <c r="P159" s="151">
        <f>O159*H159</f>
        <v>0</v>
      </c>
      <c r="Q159" s="151">
        <v>0.00018</v>
      </c>
      <c r="R159" s="151">
        <f>Q159*H159</f>
        <v>0.00018</v>
      </c>
      <c r="S159" s="151">
        <v>0</v>
      </c>
      <c r="T159" s="15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3" t="s">
        <v>160</v>
      </c>
      <c r="AT159" s="153" t="s">
        <v>147</v>
      </c>
      <c r="AU159" s="153" t="s">
        <v>82</v>
      </c>
      <c r="AY159" s="19" t="s">
        <v>144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9" t="s">
        <v>80</v>
      </c>
      <c r="BK159" s="154">
        <f>ROUND(I159*H159,2)</f>
        <v>0</v>
      </c>
      <c r="BL159" s="19" t="s">
        <v>160</v>
      </c>
      <c r="BM159" s="153" t="s">
        <v>2453</v>
      </c>
    </row>
    <row r="160" spans="2:51" s="16" customFormat="1" ht="12">
      <c r="B160" s="185"/>
      <c r="D160" s="161" t="s">
        <v>221</v>
      </c>
      <c r="E160" s="186" t="s">
        <v>3</v>
      </c>
      <c r="F160" s="187" t="s">
        <v>2376</v>
      </c>
      <c r="H160" s="186" t="s">
        <v>3</v>
      </c>
      <c r="I160" s="188"/>
      <c r="L160" s="185"/>
      <c r="M160" s="189"/>
      <c r="N160" s="190"/>
      <c r="O160" s="190"/>
      <c r="P160" s="190"/>
      <c r="Q160" s="190"/>
      <c r="R160" s="190"/>
      <c r="S160" s="190"/>
      <c r="T160" s="191"/>
      <c r="AT160" s="186" t="s">
        <v>221</v>
      </c>
      <c r="AU160" s="186" t="s">
        <v>82</v>
      </c>
      <c r="AV160" s="16" t="s">
        <v>80</v>
      </c>
      <c r="AW160" s="16" t="s">
        <v>33</v>
      </c>
      <c r="AX160" s="16" t="s">
        <v>72</v>
      </c>
      <c r="AY160" s="186" t="s">
        <v>144</v>
      </c>
    </row>
    <row r="161" spans="2:51" s="13" customFormat="1" ht="12">
      <c r="B161" s="160"/>
      <c r="D161" s="161" t="s">
        <v>221</v>
      </c>
      <c r="E161" s="162" t="s">
        <v>3</v>
      </c>
      <c r="F161" s="163" t="s">
        <v>80</v>
      </c>
      <c r="H161" s="164">
        <v>1</v>
      </c>
      <c r="I161" s="165"/>
      <c r="L161" s="160"/>
      <c r="M161" s="166"/>
      <c r="N161" s="167"/>
      <c r="O161" s="167"/>
      <c r="P161" s="167"/>
      <c r="Q161" s="167"/>
      <c r="R161" s="167"/>
      <c r="S161" s="167"/>
      <c r="T161" s="168"/>
      <c r="AT161" s="162" t="s">
        <v>221</v>
      </c>
      <c r="AU161" s="162" t="s">
        <v>82</v>
      </c>
      <c r="AV161" s="13" t="s">
        <v>82</v>
      </c>
      <c r="AW161" s="13" t="s">
        <v>33</v>
      </c>
      <c r="AX161" s="13" t="s">
        <v>80</v>
      </c>
      <c r="AY161" s="162" t="s">
        <v>144</v>
      </c>
    </row>
    <row r="162" spans="1:65" s="2" customFormat="1" ht="21.75" customHeight="1">
      <c r="A162" s="34"/>
      <c r="B162" s="140"/>
      <c r="C162" s="141" t="s">
        <v>389</v>
      </c>
      <c r="D162" s="141" t="s">
        <v>147</v>
      </c>
      <c r="E162" s="142" t="s">
        <v>2454</v>
      </c>
      <c r="F162" s="143" t="s">
        <v>2455</v>
      </c>
      <c r="G162" s="144" t="s">
        <v>337</v>
      </c>
      <c r="H162" s="145">
        <v>1</v>
      </c>
      <c r="I162" s="146"/>
      <c r="J162" s="147">
        <f>ROUND(I162*H162,2)</f>
        <v>0</v>
      </c>
      <c r="K162" s="148"/>
      <c r="L162" s="35"/>
      <c r="M162" s="149" t="s">
        <v>3</v>
      </c>
      <c r="N162" s="150" t="s">
        <v>43</v>
      </c>
      <c r="O162" s="55"/>
      <c r="P162" s="151">
        <f>O162*H162</f>
        <v>0</v>
      </c>
      <c r="Q162" s="151">
        <v>0.05205</v>
      </c>
      <c r="R162" s="151">
        <f>Q162*H162</f>
        <v>0.05205</v>
      </c>
      <c r="S162" s="151">
        <v>0</v>
      </c>
      <c r="T162" s="15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3" t="s">
        <v>160</v>
      </c>
      <c r="AT162" s="153" t="s">
        <v>147</v>
      </c>
      <c r="AU162" s="153" t="s">
        <v>82</v>
      </c>
      <c r="AY162" s="19" t="s">
        <v>144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9" t="s">
        <v>80</v>
      </c>
      <c r="BK162" s="154">
        <f>ROUND(I162*H162,2)</f>
        <v>0</v>
      </c>
      <c r="BL162" s="19" t="s">
        <v>160</v>
      </c>
      <c r="BM162" s="153" t="s">
        <v>2456</v>
      </c>
    </row>
    <row r="163" spans="2:51" s="16" customFormat="1" ht="12">
      <c r="B163" s="185"/>
      <c r="D163" s="161" t="s">
        <v>221</v>
      </c>
      <c r="E163" s="186" t="s">
        <v>3</v>
      </c>
      <c r="F163" s="187" t="s">
        <v>2376</v>
      </c>
      <c r="H163" s="186" t="s">
        <v>3</v>
      </c>
      <c r="I163" s="188"/>
      <c r="L163" s="185"/>
      <c r="M163" s="189"/>
      <c r="N163" s="190"/>
      <c r="O163" s="190"/>
      <c r="P163" s="190"/>
      <c r="Q163" s="190"/>
      <c r="R163" s="190"/>
      <c r="S163" s="190"/>
      <c r="T163" s="191"/>
      <c r="AT163" s="186" t="s">
        <v>221</v>
      </c>
      <c r="AU163" s="186" t="s">
        <v>82</v>
      </c>
      <c r="AV163" s="16" t="s">
        <v>80</v>
      </c>
      <c r="AW163" s="16" t="s">
        <v>33</v>
      </c>
      <c r="AX163" s="16" t="s">
        <v>72</v>
      </c>
      <c r="AY163" s="186" t="s">
        <v>144</v>
      </c>
    </row>
    <row r="164" spans="2:51" s="13" customFormat="1" ht="12">
      <c r="B164" s="160"/>
      <c r="D164" s="161" t="s">
        <v>221</v>
      </c>
      <c r="E164" s="162" t="s">
        <v>3</v>
      </c>
      <c r="F164" s="163" t="s">
        <v>80</v>
      </c>
      <c r="H164" s="164">
        <v>1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221</v>
      </c>
      <c r="AU164" s="162" t="s">
        <v>82</v>
      </c>
      <c r="AV164" s="13" t="s">
        <v>82</v>
      </c>
      <c r="AW164" s="13" t="s">
        <v>33</v>
      </c>
      <c r="AX164" s="13" t="s">
        <v>80</v>
      </c>
      <c r="AY164" s="162" t="s">
        <v>144</v>
      </c>
    </row>
    <row r="165" spans="1:65" s="2" customFormat="1" ht="21.75" customHeight="1">
      <c r="A165" s="34"/>
      <c r="B165" s="140"/>
      <c r="C165" s="141" t="s">
        <v>393</v>
      </c>
      <c r="D165" s="141" t="s">
        <v>147</v>
      </c>
      <c r="E165" s="142" t="s">
        <v>2457</v>
      </c>
      <c r="F165" s="143" t="s">
        <v>2458</v>
      </c>
      <c r="G165" s="144" t="s">
        <v>337</v>
      </c>
      <c r="H165" s="145">
        <v>1</v>
      </c>
      <c r="I165" s="146"/>
      <c r="J165" s="147">
        <f>ROUND(I165*H165,2)</f>
        <v>0</v>
      </c>
      <c r="K165" s="148"/>
      <c r="L165" s="35"/>
      <c r="M165" s="149" t="s">
        <v>3</v>
      </c>
      <c r="N165" s="150" t="s">
        <v>43</v>
      </c>
      <c r="O165" s="55"/>
      <c r="P165" s="151">
        <f>O165*H165</f>
        <v>0</v>
      </c>
      <c r="Q165" s="151">
        <v>0.05291</v>
      </c>
      <c r="R165" s="151">
        <f>Q165*H165</f>
        <v>0.05291</v>
      </c>
      <c r="S165" s="151">
        <v>0</v>
      </c>
      <c r="T165" s="15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3" t="s">
        <v>160</v>
      </c>
      <c r="AT165" s="153" t="s">
        <v>147</v>
      </c>
      <c r="AU165" s="153" t="s">
        <v>82</v>
      </c>
      <c r="AY165" s="19" t="s">
        <v>144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9" t="s">
        <v>80</v>
      </c>
      <c r="BK165" s="154">
        <f>ROUND(I165*H165,2)</f>
        <v>0</v>
      </c>
      <c r="BL165" s="19" t="s">
        <v>160</v>
      </c>
      <c r="BM165" s="153" t="s">
        <v>2459</v>
      </c>
    </row>
    <row r="166" spans="2:51" s="16" customFormat="1" ht="12">
      <c r="B166" s="185"/>
      <c r="D166" s="161" t="s">
        <v>221</v>
      </c>
      <c r="E166" s="186" t="s">
        <v>3</v>
      </c>
      <c r="F166" s="187" t="s">
        <v>2376</v>
      </c>
      <c r="H166" s="186" t="s">
        <v>3</v>
      </c>
      <c r="I166" s="188"/>
      <c r="L166" s="185"/>
      <c r="M166" s="189"/>
      <c r="N166" s="190"/>
      <c r="O166" s="190"/>
      <c r="P166" s="190"/>
      <c r="Q166" s="190"/>
      <c r="R166" s="190"/>
      <c r="S166" s="190"/>
      <c r="T166" s="191"/>
      <c r="AT166" s="186" t="s">
        <v>221</v>
      </c>
      <c r="AU166" s="186" t="s">
        <v>82</v>
      </c>
      <c r="AV166" s="16" t="s">
        <v>80</v>
      </c>
      <c r="AW166" s="16" t="s">
        <v>33</v>
      </c>
      <c r="AX166" s="16" t="s">
        <v>72</v>
      </c>
      <c r="AY166" s="186" t="s">
        <v>144</v>
      </c>
    </row>
    <row r="167" spans="2:51" s="13" customFormat="1" ht="12">
      <c r="B167" s="160"/>
      <c r="D167" s="161" t="s">
        <v>221</v>
      </c>
      <c r="E167" s="162" t="s">
        <v>3</v>
      </c>
      <c r="F167" s="163" t="s">
        <v>80</v>
      </c>
      <c r="H167" s="164">
        <v>1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221</v>
      </c>
      <c r="AU167" s="162" t="s">
        <v>82</v>
      </c>
      <c r="AV167" s="13" t="s">
        <v>82</v>
      </c>
      <c r="AW167" s="13" t="s">
        <v>33</v>
      </c>
      <c r="AX167" s="13" t="s">
        <v>80</v>
      </c>
      <c r="AY167" s="162" t="s">
        <v>144</v>
      </c>
    </row>
    <row r="168" spans="1:65" s="2" customFormat="1" ht="16.5" customHeight="1">
      <c r="A168" s="34"/>
      <c r="B168" s="140"/>
      <c r="C168" s="141" t="s">
        <v>397</v>
      </c>
      <c r="D168" s="141" t="s">
        <v>147</v>
      </c>
      <c r="E168" s="142" t="s">
        <v>2460</v>
      </c>
      <c r="F168" s="143" t="s">
        <v>2461</v>
      </c>
      <c r="G168" s="144" t="s">
        <v>337</v>
      </c>
      <c r="H168" s="145">
        <v>1</v>
      </c>
      <c r="I168" s="146"/>
      <c r="J168" s="147">
        <f>ROUND(I168*H168,2)</f>
        <v>0</v>
      </c>
      <c r="K168" s="148"/>
      <c r="L168" s="35"/>
      <c r="M168" s="149" t="s">
        <v>3</v>
      </c>
      <c r="N168" s="150" t="s">
        <v>43</v>
      </c>
      <c r="O168" s="55"/>
      <c r="P168" s="151">
        <f>O168*H168</f>
        <v>0</v>
      </c>
      <c r="Q168" s="151">
        <v>0.12303</v>
      </c>
      <c r="R168" s="151">
        <f>Q168*H168</f>
        <v>0.12303</v>
      </c>
      <c r="S168" s="151">
        <v>0</v>
      </c>
      <c r="T168" s="15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3" t="s">
        <v>160</v>
      </c>
      <c r="AT168" s="153" t="s">
        <v>147</v>
      </c>
      <c r="AU168" s="153" t="s">
        <v>82</v>
      </c>
      <c r="AY168" s="19" t="s">
        <v>144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9" t="s">
        <v>80</v>
      </c>
      <c r="BK168" s="154">
        <f>ROUND(I168*H168,2)</f>
        <v>0</v>
      </c>
      <c r="BL168" s="19" t="s">
        <v>160</v>
      </c>
      <c r="BM168" s="153" t="s">
        <v>2462</v>
      </c>
    </row>
    <row r="169" spans="2:51" s="16" customFormat="1" ht="12">
      <c r="B169" s="185"/>
      <c r="D169" s="161" t="s">
        <v>221</v>
      </c>
      <c r="E169" s="186" t="s">
        <v>3</v>
      </c>
      <c r="F169" s="187" t="s">
        <v>2376</v>
      </c>
      <c r="H169" s="186" t="s">
        <v>3</v>
      </c>
      <c r="I169" s="188"/>
      <c r="L169" s="185"/>
      <c r="M169" s="189"/>
      <c r="N169" s="190"/>
      <c r="O169" s="190"/>
      <c r="P169" s="190"/>
      <c r="Q169" s="190"/>
      <c r="R169" s="190"/>
      <c r="S169" s="190"/>
      <c r="T169" s="191"/>
      <c r="AT169" s="186" t="s">
        <v>221</v>
      </c>
      <c r="AU169" s="186" t="s">
        <v>82</v>
      </c>
      <c r="AV169" s="16" t="s">
        <v>80</v>
      </c>
      <c r="AW169" s="16" t="s">
        <v>33</v>
      </c>
      <c r="AX169" s="16" t="s">
        <v>72</v>
      </c>
      <c r="AY169" s="186" t="s">
        <v>144</v>
      </c>
    </row>
    <row r="170" spans="2:51" s="13" customFormat="1" ht="12">
      <c r="B170" s="160"/>
      <c r="D170" s="161" t="s">
        <v>221</v>
      </c>
      <c r="E170" s="162" t="s">
        <v>3</v>
      </c>
      <c r="F170" s="163" t="s">
        <v>80</v>
      </c>
      <c r="H170" s="164">
        <v>1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221</v>
      </c>
      <c r="AU170" s="162" t="s">
        <v>82</v>
      </c>
      <c r="AV170" s="13" t="s">
        <v>82</v>
      </c>
      <c r="AW170" s="13" t="s">
        <v>33</v>
      </c>
      <c r="AX170" s="13" t="s">
        <v>80</v>
      </c>
      <c r="AY170" s="162" t="s">
        <v>144</v>
      </c>
    </row>
    <row r="171" spans="1:65" s="2" customFormat="1" ht="16.5" customHeight="1">
      <c r="A171" s="34"/>
      <c r="B171" s="140"/>
      <c r="C171" s="192" t="s">
        <v>401</v>
      </c>
      <c r="D171" s="192" t="s">
        <v>280</v>
      </c>
      <c r="E171" s="193" t="s">
        <v>2463</v>
      </c>
      <c r="F171" s="194" t="s">
        <v>2464</v>
      </c>
      <c r="G171" s="195" t="s">
        <v>337</v>
      </c>
      <c r="H171" s="196">
        <v>1</v>
      </c>
      <c r="I171" s="197"/>
      <c r="J171" s="198">
        <f>ROUND(I171*H171,2)</f>
        <v>0</v>
      </c>
      <c r="K171" s="199"/>
      <c r="L171" s="200"/>
      <c r="M171" s="201" t="s">
        <v>3</v>
      </c>
      <c r="N171" s="202" t="s">
        <v>43</v>
      </c>
      <c r="O171" s="55"/>
      <c r="P171" s="151">
        <f>O171*H171</f>
        <v>0</v>
      </c>
      <c r="Q171" s="151">
        <v>0.0133</v>
      </c>
      <c r="R171" s="151">
        <f>Q171*H171</f>
        <v>0.0133</v>
      </c>
      <c r="S171" s="151">
        <v>0</v>
      </c>
      <c r="T171" s="15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3" t="s">
        <v>175</v>
      </c>
      <c r="AT171" s="153" t="s">
        <v>280</v>
      </c>
      <c r="AU171" s="153" t="s">
        <v>82</v>
      </c>
      <c r="AY171" s="19" t="s">
        <v>144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9" t="s">
        <v>80</v>
      </c>
      <c r="BK171" s="154">
        <f>ROUND(I171*H171,2)</f>
        <v>0</v>
      </c>
      <c r="BL171" s="19" t="s">
        <v>160</v>
      </c>
      <c r="BM171" s="153" t="s">
        <v>2465</v>
      </c>
    </row>
    <row r="172" spans="2:51" s="16" customFormat="1" ht="12">
      <c r="B172" s="185"/>
      <c r="D172" s="161" t="s">
        <v>221</v>
      </c>
      <c r="E172" s="186" t="s">
        <v>3</v>
      </c>
      <c r="F172" s="187" t="s">
        <v>2376</v>
      </c>
      <c r="H172" s="186" t="s">
        <v>3</v>
      </c>
      <c r="I172" s="188"/>
      <c r="L172" s="185"/>
      <c r="M172" s="189"/>
      <c r="N172" s="190"/>
      <c r="O172" s="190"/>
      <c r="P172" s="190"/>
      <c r="Q172" s="190"/>
      <c r="R172" s="190"/>
      <c r="S172" s="190"/>
      <c r="T172" s="191"/>
      <c r="AT172" s="186" t="s">
        <v>221</v>
      </c>
      <c r="AU172" s="186" t="s">
        <v>82</v>
      </c>
      <c r="AV172" s="16" t="s">
        <v>80</v>
      </c>
      <c r="AW172" s="16" t="s">
        <v>33</v>
      </c>
      <c r="AX172" s="16" t="s">
        <v>72</v>
      </c>
      <c r="AY172" s="186" t="s">
        <v>144</v>
      </c>
    </row>
    <row r="173" spans="2:51" s="13" customFormat="1" ht="12">
      <c r="B173" s="160"/>
      <c r="D173" s="161" t="s">
        <v>221</v>
      </c>
      <c r="E173" s="162" t="s">
        <v>3</v>
      </c>
      <c r="F173" s="163" t="s">
        <v>80</v>
      </c>
      <c r="H173" s="164">
        <v>1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221</v>
      </c>
      <c r="AU173" s="162" t="s">
        <v>82</v>
      </c>
      <c r="AV173" s="13" t="s">
        <v>82</v>
      </c>
      <c r="AW173" s="13" t="s">
        <v>33</v>
      </c>
      <c r="AX173" s="13" t="s">
        <v>80</v>
      </c>
      <c r="AY173" s="162" t="s">
        <v>144</v>
      </c>
    </row>
    <row r="174" spans="1:65" s="2" customFormat="1" ht="16.5" customHeight="1">
      <c r="A174" s="34"/>
      <c r="B174" s="140"/>
      <c r="C174" s="141" t="s">
        <v>406</v>
      </c>
      <c r="D174" s="141" t="s">
        <v>147</v>
      </c>
      <c r="E174" s="142" t="s">
        <v>2466</v>
      </c>
      <c r="F174" s="143" t="s">
        <v>2467</v>
      </c>
      <c r="G174" s="144" t="s">
        <v>1857</v>
      </c>
      <c r="H174" s="145">
        <v>1</v>
      </c>
      <c r="I174" s="146"/>
      <c r="J174" s="147">
        <f>ROUND(I174*H174,2)</f>
        <v>0</v>
      </c>
      <c r="K174" s="148"/>
      <c r="L174" s="35"/>
      <c r="M174" s="149" t="s">
        <v>3</v>
      </c>
      <c r="N174" s="150" t="s">
        <v>43</v>
      </c>
      <c r="O174" s="55"/>
      <c r="P174" s="151">
        <f>O174*H174</f>
        <v>0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3" t="s">
        <v>2468</v>
      </c>
      <c r="AT174" s="153" t="s">
        <v>147</v>
      </c>
      <c r="AU174" s="153" t="s">
        <v>82</v>
      </c>
      <c r="AY174" s="19" t="s">
        <v>144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9" t="s">
        <v>80</v>
      </c>
      <c r="BK174" s="154">
        <f>ROUND(I174*H174,2)</f>
        <v>0</v>
      </c>
      <c r="BL174" s="19" t="s">
        <v>2468</v>
      </c>
      <c r="BM174" s="153" t="s">
        <v>2469</v>
      </c>
    </row>
    <row r="175" spans="2:51" s="16" customFormat="1" ht="12">
      <c r="B175" s="185"/>
      <c r="D175" s="161" t="s">
        <v>221</v>
      </c>
      <c r="E175" s="186" t="s">
        <v>3</v>
      </c>
      <c r="F175" s="187" t="s">
        <v>2376</v>
      </c>
      <c r="H175" s="186" t="s">
        <v>3</v>
      </c>
      <c r="I175" s="188"/>
      <c r="L175" s="185"/>
      <c r="M175" s="189"/>
      <c r="N175" s="190"/>
      <c r="O175" s="190"/>
      <c r="P175" s="190"/>
      <c r="Q175" s="190"/>
      <c r="R175" s="190"/>
      <c r="S175" s="190"/>
      <c r="T175" s="191"/>
      <c r="AT175" s="186" t="s">
        <v>221</v>
      </c>
      <c r="AU175" s="186" t="s">
        <v>82</v>
      </c>
      <c r="AV175" s="16" t="s">
        <v>80</v>
      </c>
      <c r="AW175" s="16" t="s">
        <v>33</v>
      </c>
      <c r="AX175" s="16" t="s">
        <v>72</v>
      </c>
      <c r="AY175" s="186" t="s">
        <v>144</v>
      </c>
    </row>
    <row r="176" spans="2:51" s="13" customFormat="1" ht="12">
      <c r="B176" s="160"/>
      <c r="D176" s="161" t="s">
        <v>221</v>
      </c>
      <c r="E176" s="162" t="s">
        <v>3</v>
      </c>
      <c r="F176" s="163" t="s">
        <v>80</v>
      </c>
      <c r="H176" s="164">
        <v>1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221</v>
      </c>
      <c r="AU176" s="162" t="s">
        <v>82</v>
      </c>
      <c r="AV176" s="13" t="s">
        <v>82</v>
      </c>
      <c r="AW176" s="13" t="s">
        <v>33</v>
      </c>
      <c r="AX176" s="13" t="s">
        <v>80</v>
      </c>
      <c r="AY176" s="162" t="s">
        <v>144</v>
      </c>
    </row>
    <row r="177" spans="1:65" s="2" customFormat="1" ht="21.75" customHeight="1">
      <c r="A177" s="34"/>
      <c r="B177" s="140"/>
      <c r="C177" s="141" t="s">
        <v>412</v>
      </c>
      <c r="D177" s="141" t="s">
        <v>147</v>
      </c>
      <c r="E177" s="142" t="s">
        <v>2470</v>
      </c>
      <c r="F177" s="143" t="s">
        <v>2471</v>
      </c>
      <c r="G177" s="144" t="s">
        <v>283</v>
      </c>
      <c r="H177" s="145">
        <v>0</v>
      </c>
      <c r="I177" s="146"/>
      <c r="J177" s="147">
        <f>ROUND(I177*H177,2)</f>
        <v>0</v>
      </c>
      <c r="K177" s="148"/>
      <c r="L177" s="35"/>
      <c r="M177" s="155" t="s">
        <v>3</v>
      </c>
      <c r="N177" s="156" t="s">
        <v>43</v>
      </c>
      <c r="O177" s="157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3" t="s">
        <v>160</v>
      </c>
      <c r="AT177" s="153" t="s">
        <v>147</v>
      </c>
      <c r="AU177" s="153" t="s">
        <v>82</v>
      </c>
      <c r="AY177" s="19" t="s">
        <v>144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9" t="s">
        <v>80</v>
      </c>
      <c r="BK177" s="154">
        <f>ROUND(I177*H177,2)</f>
        <v>0</v>
      </c>
      <c r="BL177" s="19" t="s">
        <v>160</v>
      </c>
      <c r="BM177" s="153" t="s">
        <v>2472</v>
      </c>
    </row>
    <row r="178" spans="1:31" s="2" customFormat="1" ht="6.95" customHeight="1">
      <c r="A178" s="34"/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35"/>
      <c r="M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</sheetData>
  <autoFilter ref="C80:K17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100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2473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2474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ROUND((SUM(BE84:BE151)),2)</f>
        <v>0</v>
      </c>
      <c r="G33" s="34"/>
      <c r="H33" s="34"/>
      <c r="I33" s="98">
        <v>0.21</v>
      </c>
      <c r="J33" s="97">
        <f>ROUND(((SUM(BE84:BE151))*I33),2)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ROUND((SUM(BF84:BF151)),2)</f>
        <v>0</v>
      </c>
      <c r="G34" s="34"/>
      <c r="H34" s="34"/>
      <c r="I34" s="98">
        <v>0.15</v>
      </c>
      <c r="J34" s="97">
        <f>ROUND(((SUM(BF84:BF151))*I34),2)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ROUND((SUM(BG84:BG151)),2)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ROUND((SUM(BH84:BH151)),2)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ROUND((SUM(BI84:BI151)),2)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02.1 - Kmenový vývod NN za měřením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Obrataň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Milan Kostka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" customHeight="1">
      <c r="B61" s="112"/>
      <c r="D61" s="113" t="s">
        <v>2475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9" customFormat="1" ht="24.95" customHeight="1">
      <c r="B62" s="108"/>
      <c r="D62" s="109" t="s">
        <v>2476</v>
      </c>
      <c r="E62" s="110"/>
      <c r="F62" s="110"/>
      <c r="G62" s="110"/>
      <c r="H62" s="110"/>
      <c r="I62" s="110"/>
      <c r="J62" s="111">
        <f>J115</f>
        <v>0</v>
      </c>
      <c r="L62" s="108"/>
    </row>
    <row r="63" spans="2:12" s="10" customFormat="1" ht="19.9" customHeight="1">
      <c r="B63" s="112"/>
      <c r="D63" s="113" t="s">
        <v>2477</v>
      </c>
      <c r="E63" s="114"/>
      <c r="F63" s="114"/>
      <c r="G63" s="114"/>
      <c r="H63" s="114"/>
      <c r="I63" s="114"/>
      <c r="J63" s="115">
        <f>J116</f>
        <v>0</v>
      </c>
      <c r="L63" s="112"/>
    </row>
    <row r="64" spans="2:12" s="9" customFormat="1" ht="24.95" customHeight="1">
      <c r="B64" s="108"/>
      <c r="D64" s="109" t="s">
        <v>2478</v>
      </c>
      <c r="E64" s="110"/>
      <c r="F64" s="110"/>
      <c r="G64" s="110"/>
      <c r="H64" s="110"/>
      <c r="I64" s="110"/>
      <c r="J64" s="111">
        <f>J143</f>
        <v>0</v>
      </c>
      <c r="L64" s="108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130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7" t="str">
        <f>E7</f>
        <v>Novostavba budovy ZŠ Obrataň</v>
      </c>
      <c r="F74" s="328"/>
      <c r="G74" s="328"/>
      <c r="H74" s="328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123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22" t="str">
        <f>E9</f>
        <v>02.1 - Kmenový vývod NN za měřením</v>
      </c>
      <c r="F76" s="326"/>
      <c r="G76" s="326"/>
      <c r="H76" s="326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Obrataň</v>
      </c>
      <c r="G78" s="34"/>
      <c r="H78" s="34"/>
      <c r="I78" s="29" t="s">
        <v>23</v>
      </c>
      <c r="J78" s="52" t="str">
        <f>IF(J12="","",J12)</f>
        <v>11. 1. 2021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4"/>
      <c r="E80" s="34"/>
      <c r="F80" s="27" t="str">
        <f>E15</f>
        <v>Obec Obrataň</v>
      </c>
      <c r="G80" s="34"/>
      <c r="H80" s="34"/>
      <c r="I80" s="29" t="s">
        <v>31</v>
      </c>
      <c r="J80" s="32" t="str">
        <f>E21</f>
        <v xml:space="preserve"> 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29" t="s">
        <v>34</v>
      </c>
      <c r="J81" s="32" t="str">
        <f>E24</f>
        <v>Milan Kostka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131</v>
      </c>
      <c r="D83" s="119" t="s">
        <v>57</v>
      </c>
      <c r="E83" s="119" t="s">
        <v>53</v>
      </c>
      <c r="F83" s="119" t="s">
        <v>54</v>
      </c>
      <c r="G83" s="119" t="s">
        <v>132</v>
      </c>
      <c r="H83" s="119" t="s">
        <v>133</v>
      </c>
      <c r="I83" s="119" t="s">
        <v>134</v>
      </c>
      <c r="J83" s="120" t="s">
        <v>127</v>
      </c>
      <c r="K83" s="121" t="s">
        <v>135</v>
      </c>
      <c r="L83" s="122"/>
      <c r="M83" s="59" t="s">
        <v>3</v>
      </c>
      <c r="N83" s="60" t="s">
        <v>42</v>
      </c>
      <c r="O83" s="60" t="s">
        <v>136</v>
      </c>
      <c r="P83" s="60" t="s">
        <v>137</v>
      </c>
      <c r="Q83" s="60" t="s">
        <v>138</v>
      </c>
      <c r="R83" s="60" t="s">
        <v>139</v>
      </c>
      <c r="S83" s="60" t="s">
        <v>140</v>
      </c>
      <c r="T83" s="61" t="s">
        <v>141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9" customHeight="1">
      <c r="A84" s="34"/>
      <c r="B84" s="35"/>
      <c r="C84" s="66" t="s">
        <v>142</v>
      </c>
      <c r="D84" s="34"/>
      <c r="E84" s="34"/>
      <c r="F84" s="34"/>
      <c r="G84" s="34"/>
      <c r="H84" s="34"/>
      <c r="I84" s="34"/>
      <c r="J84" s="123">
        <f>BK84</f>
        <v>0</v>
      </c>
      <c r="K84" s="34"/>
      <c r="L84" s="35"/>
      <c r="M84" s="62"/>
      <c r="N84" s="53"/>
      <c r="O84" s="63"/>
      <c r="P84" s="124">
        <f>P85+P115+P143</f>
        <v>0</v>
      </c>
      <c r="Q84" s="63"/>
      <c r="R84" s="124">
        <f>R85+R115+R143</f>
        <v>0.384844</v>
      </c>
      <c r="S84" s="63"/>
      <c r="T84" s="125">
        <f>T85+T115+T143</f>
        <v>0.33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128</v>
      </c>
      <c r="BK84" s="126">
        <f>BK85+BK115+BK143</f>
        <v>0</v>
      </c>
    </row>
    <row r="85" spans="2:63" s="12" customFormat="1" ht="25.9" customHeight="1">
      <c r="B85" s="127"/>
      <c r="D85" s="128" t="s">
        <v>71</v>
      </c>
      <c r="E85" s="129" t="s">
        <v>872</v>
      </c>
      <c r="F85" s="129" t="s">
        <v>873</v>
      </c>
      <c r="I85" s="130"/>
      <c r="J85" s="131">
        <f>BK85</f>
        <v>0</v>
      </c>
      <c r="L85" s="127"/>
      <c r="M85" s="132"/>
      <c r="N85" s="133"/>
      <c r="O85" s="133"/>
      <c r="P85" s="134">
        <f>P86</f>
        <v>0</v>
      </c>
      <c r="Q85" s="133"/>
      <c r="R85" s="134">
        <f>R86</f>
        <v>0.05904999999999999</v>
      </c>
      <c r="S85" s="133"/>
      <c r="T85" s="135">
        <f>T86</f>
        <v>0</v>
      </c>
      <c r="AR85" s="128" t="s">
        <v>82</v>
      </c>
      <c r="AT85" s="136" t="s">
        <v>71</v>
      </c>
      <c r="AU85" s="136" t="s">
        <v>72</v>
      </c>
      <c r="AY85" s="128" t="s">
        <v>144</v>
      </c>
      <c r="BK85" s="137">
        <f>BK86</f>
        <v>0</v>
      </c>
    </row>
    <row r="86" spans="2:63" s="12" customFormat="1" ht="22.9" customHeight="1">
      <c r="B86" s="127"/>
      <c r="D86" s="128" t="s">
        <v>71</v>
      </c>
      <c r="E86" s="138" t="s">
        <v>2479</v>
      </c>
      <c r="F86" s="138" t="s">
        <v>2480</v>
      </c>
      <c r="I86" s="130"/>
      <c r="J86" s="139">
        <f>BK86</f>
        <v>0</v>
      </c>
      <c r="L86" s="127"/>
      <c r="M86" s="132"/>
      <c r="N86" s="133"/>
      <c r="O86" s="133"/>
      <c r="P86" s="134">
        <f>SUM(P87:P114)</f>
        <v>0</v>
      </c>
      <c r="Q86" s="133"/>
      <c r="R86" s="134">
        <f>SUM(R87:R114)</f>
        <v>0.05904999999999999</v>
      </c>
      <c r="S86" s="133"/>
      <c r="T86" s="135">
        <f>SUM(T87:T114)</f>
        <v>0</v>
      </c>
      <c r="AR86" s="128" t="s">
        <v>82</v>
      </c>
      <c r="AT86" s="136" t="s">
        <v>71</v>
      </c>
      <c r="AU86" s="136" t="s">
        <v>80</v>
      </c>
      <c r="AY86" s="128" t="s">
        <v>144</v>
      </c>
      <c r="BK86" s="137">
        <f>SUM(BK87:BK114)</f>
        <v>0</v>
      </c>
    </row>
    <row r="87" spans="1:65" s="2" customFormat="1" ht="16.5" customHeight="1">
      <c r="A87" s="34"/>
      <c r="B87" s="140"/>
      <c r="C87" s="141" t="s">
        <v>80</v>
      </c>
      <c r="D87" s="141" t="s">
        <v>147</v>
      </c>
      <c r="E87" s="142" t="s">
        <v>2481</v>
      </c>
      <c r="F87" s="143" t="s">
        <v>2482</v>
      </c>
      <c r="G87" s="144" t="s">
        <v>409</v>
      </c>
      <c r="H87" s="145">
        <v>22</v>
      </c>
      <c r="I87" s="146"/>
      <c r="J87" s="147">
        <f>ROUND(I87*H87,2)</f>
        <v>0</v>
      </c>
      <c r="K87" s="148"/>
      <c r="L87" s="35"/>
      <c r="M87" s="149" t="s">
        <v>3</v>
      </c>
      <c r="N87" s="150" t="s">
        <v>43</v>
      </c>
      <c r="O87" s="55"/>
      <c r="P87" s="151">
        <f>O87*H87</f>
        <v>0</v>
      </c>
      <c r="Q87" s="151">
        <v>0</v>
      </c>
      <c r="R87" s="151">
        <f>Q87*H87</f>
        <v>0</v>
      </c>
      <c r="S87" s="151">
        <v>0</v>
      </c>
      <c r="T87" s="152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3" t="s">
        <v>313</v>
      </c>
      <c r="AT87" s="153" t="s">
        <v>147</v>
      </c>
      <c r="AU87" s="153" t="s">
        <v>82</v>
      </c>
      <c r="AY87" s="19" t="s">
        <v>144</v>
      </c>
      <c r="BE87" s="154">
        <f>IF(N87="základní",J87,0)</f>
        <v>0</v>
      </c>
      <c r="BF87" s="154">
        <f>IF(N87="snížená",J87,0)</f>
        <v>0</v>
      </c>
      <c r="BG87" s="154">
        <f>IF(N87="zákl. přenesená",J87,0)</f>
        <v>0</v>
      </c>
      <c r="BH87" s="154">
        <f>IF(N87="sníž. přenesená",J87,0)</f>
        <v>0</v>
      </c>
      <c r="BI87" s="154">
        <f>IF(N87="nulová",J87,0)</f>
        <v>0</v>
      </c>
      <c r="BJ87" s="19" t="s">
        <v>80</v>
      </c>
      <c r="BK87" s="154">
        <f>ROUND(I87*H87,2)</f>
        <v>0</v>
      </c>
      <c r="BL87" s="19" t="s">
        <v>313</v>
      </c>
      <c r="BM87" s="153" t="s">
        <v>2483</v>
      </c>
    </row>
    <row r="88" spans="1:65" s="2" customFormat="1" ht="16.5" customHeight="1">
      <c r="A88" s="34"/>
      <c r="B88" s="140"/>
      <c r="C88" s="192" t="s">
        <v>82</v>
      </c>
      <c r="D88" s="192" t="s">
        <v>280</v>
      </c>
      <c r="E88" s="193" t="s">
        <v>2484</v>
      </c>
      <c r="F88" s="194" t="s">
        <v>2485</v>
      </c>
      <c r="G88" s="195" t="s">
        <v>409</v>
      </c>
      <c r="H88" s="196">
        <v>22</v>
      </c>
      <c r="I88" s="197"/>
      <c r="J88" s="198">
        <f>ROUND(I88*H88,2)</f>
        <v>0</v>
      </c>
      <c r="K88" s="199"/>
      <c r="L88" s="200"/>
      <c r="M88" s="201" t="s">
        <v>3</v>
      </c>
      <c r="N88" s="202" t="s">
        <v>43</v>
      </c>
      <c r="O88" s="55"/>
      <c r="P88" s="151">
        <f>O88*H88</f>
        <v>0</v>
      </c>
      <c r="Q88" s="151">
        <v>0.0002</v>
      </c>
      <c r="R88" s="151">
        <f>Q88*H88</f>
        <v>0.0044</v>
      </c>
      <c r="S88" s="151">
        <v>0</v>
      </c>
      <c r="T88" s="152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412</v>
      </c>
      <c r="AT88" s="153" t="s">
        <v>280</v>
      </c>
      <c r="AU88" s="153" t="s">
        <v>82</v>
      </c>
      <c r="AY88" s="19" t="s">
        <v>144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80</v>
      </c>
      <c r="BK88" s="154">
        <f>ROUND(I88*H88,2)</f>
        <v>0</v>
      </c>
      <c r="BL88" s="19" t="s">
        <v>313</v>
      </c>
      <c r="BM88" s="153" t="s">
        <v>2486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2487</v>
      </c>
      <c r="H89" s="164">
        <v>22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16.5" customHeight="1">
      <c r="A90" s="34"/>
      <c r="B90" s="140"/>
      <c r="C90" s="141" t="s">
        <v>156</v>
      </c>
      <c r="D90" s="141" t="s">
        <v>147</v>
      </c>
      <c r="E90" s="142" t="s">
        <v>2488</v>
      </c>
      <c r="F90" s="143" t="s">
        <v>2489</v>
      </c>
      <c r="G90" s="144" t="s">
        <v>409</v>
      </c>
      <c r="H90" s="145">
        <v>22</v>
      </c>
      <c r="I90" s="146"/>
      <c r="J90" s="147">
        <f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>O90*H90</f>
        <v>0</v>
      </c>
      <c r="Q90" s="151">
        <v>0</v>
      </c>
      <c r="R90" s="151">
        <f>Q90*H90</f>
        <v>0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313</v>
      </c>
      <c r="AT90" s="153" t="s">
        <v>147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313</v>
      </c>
      <c r="BM90" s="153" t="s">
        <v>2490</v>
      </c>
    </row>
    <row r="91" spans="1:65" s="2" customFormat="1" ht="16.5" customHeight="1">
      <c r="A91" s="34"/>
      <c r="B91" s="140"/>
      <c r="C91" s="192" t="s">
        <v>160</v>
      </c>
      <c r="D91" s="192" t="s">
        <v>280</v>
      </c>
      <c r="E91" s="193" t="s">
        <v>2491</v>
      </c>
      <c r="F91" s="194" t="s">
        <v>2492</v>
      </c>
      <c r="G91" s="195" t="s">
        <v>409</v>
      </c>
      <c r="H91" s="196">
        <v>22</v>
      </c>
      <c r="I91" s="197"/>
      <c r="J91" s="198">
        <f>ROUND(I91*H91,2)</f>
        <v>0</v>
      </c>
      <c r="K91" s="199"/>
      <c r="L91" s="200"/>
      <c r="M91" s="201" t="s">
        <v>3</v>
      </c>
      <c r="N91" s="202" t="s">
        <v>43</v>
      </c>
      <c r="O91" s="55"/>
      <c r="P91" s="151">
        <f>O91*H91</f>
        <v>0</v>
      </c>
      <c r="Q91" s="151">
        <v>0.00055</v>
      </c>
      <c r="R91" s="151">
        <f>Q91*H91</f>
        <v>0.012100000000000001</v>
      </c>
      <c r="S91" s="151">
        <v>0</v>
      </c>
      <c r="T91" s="152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412</v>
      </c>
      <c r="AT91" s="153" t="s">
        <v>280</v>
      </c>
      <c r="AU91" s="153" t="s">
        <v>82</v>
      </c>
      <c r="AY91" s="19" t="s">
        <v>144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80</v>
      </c>
      <c r="BK91" s="154">
        <f>ROUND(I91*H91,2)</f>
        <v>0</v>
      </c>
      <c r="BL91" s="19" t="s">
        <v>313</v>
      </c>
      <c r="BM91" s="153" t="s">
        <v>2493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2487</v>
      </c>
      <c r="H92" s="164">
        <v>22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16.5" customHeight="1">
      <c r="A93" s="34"/>
      <c r="B93" s="140"/>
      <c r="C93" s="141" t="s">
        <v>143</v>
      </c>
      <c r="D93" s="141" t="s">
        <v>147</v>
      </c>
      <c r="E93" s="142" t="s">
        <v>2494</v>
      </c>
      <c r="F93" s="143" t="s">
        <v>2495</v>
      </c>
      <c r="G93" s="144" t="s">
        <v>409</v>
      </c>
      <c r="H93" s="145">
        <v>25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</v>
      </c>
      <c r="R93" s="151">
        <f>Q93*H93</f>
        <v>0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313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313</v>
      </c>
      <c r="BM93" s="153" t="s">
        <v>2496</v>
      </c>
    </row>
    <row r="94" spans="1:65" s="2" customFormat="1" ht="16.5" customHeight="1">
      <c r="A94" s="34"/>
      <c r="B94" s="140"/>
      <c r="C94" s="192" t="s">
        <v>167</v>
      </c>
      <c r="D94" s="192" t="s">
        <v>280</v>
      </c>
      <c r="E94" s="193" t="s">
        <v>2497</v>
      </c>
      <c r="F94" s="194" t="s">
        <v>2498</v>
      </c>
      <c r="G94" s="195" t="s">
        <v>409</v>
      </c>
      <c r="H94" s="196">
        <v>25</v>
      </c>
      <c r="I94" s="197"/>
      <c r="J94" s="198">
        <f>ROUND(I94*H94,2)</f>
        <v>0</v>
      </c>
      <c r="K94" s="199"/>
      <c r="L94" s="200"/>
      <c r="M94" s="201" t="s">
        <v>3</v>
      </c>
      <c r="N94" s="202" t="s">
        <v>43</v>
      </c>
      <c r="O94" s="55"/>
      <c r="P94" s="151">
        <f>O94*H94</f>
        <v>0</v>
      </c>
      <c r="Q94" s="151">
        <v>0.0009</v>
      </c>
      <c r="R94" s="151">
        <f>Q94*H94</f>
        <v>0.0225</v>
      </c>
      <c r="S94" s="151">
        <v>0</v>
      </c>
      <c r="T94" s="152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412</v>
      </c>
      <c r="AT94" s="153" t="s">
        <v>280</v>
      </c>
      <c r="AU94" s="153" t="s">
        <v>82</v>
      </c>
      <c r="AY94" s="19" t="s">
        <v>144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80</v>
      </c>
      <c r="BK94" s="154">
        <f>ROUND(I94*H94,2)</f>
        <v>0</v>
      </c>
      <c r="BL94" s="19" t="s">
        <v>313</v>
      </c>
      <c r="BM94" s="153" t="s">
        <v>2499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2500</v>
      </c>
      <c r="H95" s="164">
        <v>25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16.5" customHeight="1">
      <c r="A96" s="34"/>
      <c r="B96" s="140"/>
      <c r="C96" s="141" t="s">
        <v>171</v>
      </c>
      <c r="D96" s="141" t="s">
        <v>147</v>
      </c>
      <c r="E96" s="142" t="s">
        <v>2501</v>
      </c>
      <c r="F96" s="143" t="s">
        <v>2502</v>
      </c>
      <c r="G96" s="144" t="s">
        <v>409</v>
      </c>
      <c r="H96" s="145">
        <v>25</v>
      </c>
      <c r="I96" s="146"/>
      <c r="J96" s="147">
        <f>ROUND(I96*H96,2)</f>
        <v>0</v>
      </c>
      <c r="K96" s="148"/>
      <c r="L96" s="35"/>
      <c r="M96" s="149" t="s">
        <v>3</v>
      </c>
      <c r="N96" s="150" t="s">
        <v>43</v>
      </c>
      <c r="O96" s="55"/>
      <c r="P96" s="151">
        <f>O96*H96</f>
        <v>0</v>
      </c>
      <c r="Q96" s="151">
        <v>0</v>
      </c>
      <c r="R96" s="151">
        <f>Q96*H96</f>
        <v>0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313</v>
      </c>
      <c r="AT96" s="153" t="s">
        <v>147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313</v>
      </c>
      <c r="BM96" s="153" t="s">
        <v>2503</v>
      </c>
    </row>
    <row r="97" spans="1:65" s="2" customFormat="1" ht="16.5" customHeight="1">
      <c r="A97" s="34"/>
      <c r="B97" s="140"/>
      <c r="C97" s="192" t="s">
        <v>175</v>
      </c>
      <c r="D97" s="192" t="s">
        <v>280</v>
      </c>
      <c r="E97" s="193" t="s">
        <v>2504</v>
      </c>
      <c r="F97" s="194" t="s">
        <v>2505</v>
      </c>
      <c r="G97" s="195" t="s">
        <v>409</v>
      </c>
      <c r="H97" s="196">
        <v>25</v>
      </c>
      <c r="I97" s="197"/>
      <c r="J97" s="198">
        <f>ROUND(I97*H97,2)</f>
        <v>0</v>
      </c>
      <c r="K97" s="199"/>
      <c r="L97" s="200"/>
      <c r="M97" s="201" t="s">
        <v>3</v>
      </c>
      <c r="N97" s="202" t="s">
        <v>43</v>
      </c>
      <c r="O97" s="55"/>
      <c r="P97" s="151">
        <f>O97*H97</f>
        <v>0</v>
      </c>
      <c r="Q97" s="151">
        <v>0.00016</v>
      </c>
      <c r="R97" s="151">
        <f>Q97*H97</f>
        <v>0.004</v>
      </c>
      <c r="S97" s="151">
        <v>0</v>
      </c>
      <c r="T97" s="152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412</v>
      </c>
      <c r="AT97" s="153" t="s">
        <v>280</v>
      </c>
      <c r="AU97" s="153" t="s">
        <v>82</v>
      </c>
      <c r="AY97" s="19" t="s">
        <v>144</v>
      </c>
      <c r="BE97" s="154">
        <f>IF(N97="základní",J97,0)</f>
        <v>0</v>
      </c>
      <c r="BF97" s="154">
        <f>IF(N97="snížená",J97,0)</f>
        <v>0</v>
      </c>
      <c r="BG97" s="154">
        <f>IF(N97="zákl. přenesená",J97,0)</f>
        <v>0</v>
      </c>
      <c r="BH97" s="154">
        <f>IF(N97="sníž. přenesená",J97,0)</f>
        <v>0</v>
      </c>
      <c r="BI97" s="154">
        <f>IF(N97="nulová",J97,0)</f>
        <v>0</v>
      </c>
      <c r="BJ97" s="19" t="s">
        <v>80</v>
      </c>
      <c r="BK97" s="154">
        <f>ROUND(I97*H97,2)</f>
        <v>0</v>
      </c>
      <c r="BL97" s="19" t="s">
        <v>313</v>
      </c>
      <c r="BM97" s="153" t="s">
        <v>2506</v>
      </c>
    </row>
    <row r="98" spans="2:51" s="13" customFormat="1" ht="12">
      <c r="B98" s="160"/>
      <c r="D98" s="161" t="s">
        <v>221</v>
      </c>
      <c r="E98" s="162" t="s">
        <v>3</v>
      </c>
      <c r="F98" s="163" t="s">
        <v>2500</v>
      </c>
      <c r="H98" s="164">
        <v>25</v>
      </c>
      <c r="I98" s="165"/>
      <c r="L98" s="160"/>
      <c r="M98" s="166"/>
      <c r="N98" s="167"/>
      <c r="O98" s="167"/>
      <c r="P98" s="167"/>
      <c r="Q98" s="167"/>
      <c r="R98" s="167"/>
      <c r="S98" s="167"/>
      <c r="T98" s="168"/>
      <c r="AT98" s="162" t="s">
        <v>221</v>
      </c>
      <c r="AU98" s="162" t="s">
        <v>82</v>
      </c>
      <c r="AV98" s="13" t="s">
        <v>82</v>
      </c>
      <c r="AW98" s="13" t="s">
        <v>33</v>
      </c>
      <c r="AX98" s="13" t="s">
        <v>80</v>
      </c>
      <c r="AY98" s="162" t="s">
        <v>144</v>
      </c>
    </row>
    <row r="99" spans="1:65" s="2" customFormat="1" ht="16.5" customHeight="1">
      <c r="A99" s="34"/>
      <c r="B99" s="140"/>
      <c r="C99" s="141" t="s">
        <v>179</v>
      </c>
      <c r="D99" s="141" t="s">
        <v>147</v>
      </c>
      <c r="E99" s="142" t="s">
        <v>2507</v>
      </c>
      <c r="F99" s="143" t="s">
        <v>2508</v>
      </c>
      <c r="G99" s="144" t="s">
        <v>337</v>
      </c>
      <c r="H99" s="145">
        <v>1</v>
      </c>
      <c r="I99" s="146"/>
      <c r="J99" s="147">
        <f>ROUND(I99*H99,2)</f>
        <v>0</v>
      </c>
      <c r="K99" s="148"/>
      <c r="L99" s="35"/>
      <c r="M99" s="149" t="s">
        <v>3</v>
      </c>
      <c r="N99" s="150" t="s">
        <v>43</v>
      </c>
      <c r="O99" s="55"/>
      <c r="P99" s="151">
        <f>O99*H99</f>
        <v>0</v>
      </c>
      <c r="Q99" s="151">
        <v>0</v>
      </c>
      <c r="R99" s="151">
        <f>Q99*H99</f>
        <v>0</v>
      </c>
      <c r="S99" s="151">
        <v>0</v>
      </c>
      <c r="T99" s="152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313</v>
      </c>
      <c r="AT99" s="153" t="s">
        <v>147</v>
      </c>
      <c r="AU99" s="153" t="s">
        <v>82</v>
      </c>
      <c r="AY99" s="19" t="s">
        <v>144</v>
      </c>
      <c r="BE99" s="154">
        <f>IF(N99="základní",J99,0)</f>
        <v>0</v>
      </c>
      <c r="BF99" s="154">
        <f>IF(N99="snížená",J99,0)</f>
        <v>0</v>
      </c>
      <c r="BG99" s="154">
        <f>IF(N99="zákl. přenesená",J99,0)</f>
        <v>0</v>
      </c>
      <c r="BH99" s="154">
        <f>IF(N99="sníž. přenesená",J99,0)</f>
        <v>0</v>
      </c>
      <c r="BI99" s="154">
        <f>IF(N99="nulová",J99,0)</f>
        <v>0</v>
      </c>
      <c r="BJ99" s="19" t="s">
        <v>80</v>
      </c>
      <c r="BK99" s="154">
        <f>ROUND(I99*H99,2)</f>
        <v>0</v>
      </c>
      <c r="BL99" s="19" t="s">
        <v>313</v>
      </c>
      <c r="BM99" s="153" t="s">
        <v>2509</v>
      </c>
    </row>
    <row r="100" spans="1:65" s="2" customFormat="1" ht="16.5" customHeight="1">
      <c r="A100" s="34"/>
      <c r="B100" s="140"/>
      <c r="C100" s="141" t="s">
        <v>183</v>
      </c>
      <c r="D100" s="141" t="s">
        <v>147</v>
      </c>
      <c r="E100" s="142" t="s">
        <v>2510</v>
      </c>
      <c r="F100" s="143" t="s">
        <v>2511</v>
      </c>
      <c r="G100" s="144" t="s">
        <v>337</v>
      </c>
      <c r="H100" s="145">
        <v>1</v>
      </c>
      <c r="I100" s="146"/>
      <c r="J100" s="147">
        <f>ROUND(I100*H100,2)</f>
        <v>0</v>
      </c>
      <c r="K100" s="148"/>
      <c r="L100" s="35"/>
      <c r="M100" s="149" t="s">
        <v>3</v>
      </c>
      <c r="N100" s="150" t="s">
        <v>43</v>
      </c>
      <c r="O100" s="55"/>
      <c r="P100" s="151">
        <f>O100*H100</f>
        <v>0</v>
      </c>
      <c r="Q100" s="151">
        <v>0</v>
      </c>
      <c r="R100" s="151">
        <f>Q100*H100</f>
        <v>0</v>
      </c>
      <c r="S100" s="151">
        <v>0</v>
      </c>
      <c r="T100" s="152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3" t="s">
        <v>313</v>
      </c>
      <c r="AT100" s="153" t="s">
        <v>147</v>
      </c>
      <c r="AU100" s="153" t="s">
        <v>82</v>
      </c>
      <c r="AY100" s="19" t="s">
        <v>144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9" t="s">
        <v>80</v>
      </c>
      <c r="BK100" s="154">
        <f>ROUND(I100*H100,2)</f>
        <v>0</v>
      </c>
      <c r="BL100" s="19" t="s">
        <v>313</v>
      </c>
      <c r="BM100" s="153" t="s">
        <v>2512</v>
      </c>
    </row>
    <row r="101" spans="1:65" s="2" customFormat="1" ht="16.5" customHeight="1">
      <c r="A101" s="34"/>
      <c r="B101" s="140"/>
      <c r="C101" s="141" t="s">
        <v>321</v>
      </c>
      <c r="D101" s="141" t="s">
        <v>147</v>
      </c>
      <c r="E101" s="142" t="s">
        <v>2513</v>
      </c>
      <c r="F101" s="143" t="s">
        <v>2514</v>
      </c>
      <c r="G101" s="144" t="s">
        <v>337</v>
      </c>
      <c r="H101" s="145">
        <v>3</v>
      </c>
      <c r="I101" s="146"/>
      <c r="J101" s="147">
        <f>ROUND(I101*H101,2)</f>
        <v>0</v>
      </c>
      <c r="K101" s="148"/>
      <c r="L101" s="35"/>
      <c r="M101" s="149" t="s">
        <v>3</v>
      </c>
      <c r="N101" s="150" t="s">
        <v>43</v>
      </c>
      <c r="O101" s="55"/>
      <c r="P101" s="151">
        <f>O101*H101</f>
        <v>0</v>
      </c>
      <c r="Q101" s="151">
        <v>0</v>
      </c>
      <c r="R101" s="151">
        <f>Q101*H101</f>
        <v>0</v>
      </c>
      <c r="S101" s="151">
        <v>0</v>
      </c>
      <c r="T101" s="152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313</v>
      </c>
      <c r="AT101" s="153" t="s">
        <v>147</v>
      </c>
      <c r="AU101" s="153" t="s">
        <v>82</v>
      </c>
      <c r="AY101" s="19" t="s">
        <v>144</v>
      </c>
      <c r="BE101" s="154">
        <f>IF(N101="základní",J101,0)</f>
        <v>0</v>
      </c>
      <c r="BF101" s="154">
        <f>IF(N101="snížená",J101,0)</f>
        <v>0</v>
      </c>
      <c r="BG101" s="154">
        <f>IF(N101="zákl. přenesená",J101,0)</f>
        <v>0</v>
      </c>
      <c r="BH101" s="154">
        <f>IF(N101="sníž. přenesená",J101,0)</f>
        <v>0</v>
      </c>
      <c r="BI101" s="154">
        <f>IF(N101="nulová",J101,0)</f>
        <v>0</v>
      </c>
      <c r="BJ101" s="19" t="s">
        <v>80</v>
      </c>
      <c r="BK101" s="154">
        <f>ROUND(I101*H101,2)</f>
        <v>0</v>
      </c>
      <c r="BL101" s="19" t="s">
        <v>313</v>
      </c>
      <c r="BM101" s="153" t="s">
        <v>2515</v>
      </c>
    </row>
    <row r="102" spans="1:65" s="2" customFormat="1" ht="16.5" customHeight="1">
      <c r="A102" s="34"/>
      <c r="B102" s="140"/>
      <c r="C102" s="192" t="s">
        <v>334</v>
      </c>
      <c r="D102" s="192" t="s">
        <v>280</v>
      </c>
      <c r="E102" s="193" t="s">
        <v>2516</v>
      </c>
      <c r="F102" s="194" t="s">
        <v>2517</v>
      </c>
      <c r="G102" s="195" t="s">
        <v>337</v>
      </c>
      <c r="H102" s="196">
        <v>3</v>
      </c>
      <c r="I102" s="197"/>
      <c r="J102" s="198">
        <f>ROUND(I102*H102,2)</f>
        <v>0</v>
      </c>
      <c r="K102" s="199"/>
      <c r="L102" s="200"/>
      <c r="M102" s="201" t="s">
        <v>3</v>
      </c>
      <c r="N102" s="202" t="s">
        <v>43</v>
      </c>
      <c r="O102" s="55"/>
      <c r="P102" s="151">
        <f>O102*H102</f>
        <v>0</v>
      </c>
      <c r="Q102" s="151">
        <v>0.00013</v>
      </c>
      <c r="R102" s="151">
        <f>Q102*H102</f>
        <v>0.00038999999999999994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412</v>
      </c>
      <c r="AT102" s="153" t="s">
        <v>280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313</v>
      </c>
      <c r="BM102" s="153" t="s">
        <v>2518</v>
      </c>
    </row>
    <row r="103" spans="2:51" s="13" customFormat="1" ht="12">
      <c r="B103" s="160"/>
      <c r="D103" s="161" t="s">
        <v>221</v>
      </c>
      <c r="E103" s="162" t="s">
        <v>3</v>
      </c>
      <c r="F103" s="163" t="s">
        <v>2519</v>
      </c>
      <c r="H103" s="164">
        <v>3</v>
      </c>
      <c r="I103" s="165"/>
      <c r="L103" s="160"/>
      <c r="M103" s="166"/>
      <c r="N103" s="167"/>
      <c r="O103" s="167"/>
      <c r="P103" s="167"/>
      <c r="Q103" s="167"/>
      <c r="R103" s="167"/>
      <c r="S103" s="167"/>
      <c r="T103" s="168"/>
      <c r="AT103" s="162" t="s">
        <v>221</v>
      </c>
      <c r="AU103" s="162" t="s">
        <v>82</v>
      </c>
      <c r="AV103" s="13" t="s">
        <v>82</v>
      </c>
      <c r="AW103" s="13" t="s">
        <v>33</v>
      </c>
      <c r="AX103" s="13" t="s">
        <v>80</v>
      </c>
      <c r="AY103" s="162" t="s">
        <v>144</v>
      </c>
    </row>
    <row r="104" spans="1:65" s="2" customFormat="1" ht="16.5" customHeight="1">
      <c r="A104" s="34"/>
      <c r="B104" s="140"/>
      <c r="C104" s="141" t="s">
        <v>9</v>
      </c>
      <c r="D104" s="141" t="s">
        <v>147</v>
      </c>
      <c r="E104" s="142" t="s">
        <v>2520</v>
      </c>
      <c r="F104" s="143" t="s">
        <v>2521</v>
      </c>
      <c r="G104" s="144" t="s">
        <v>337</v>
      </c>
      <c r="H104" s="145">
        <v>1</v>
      </c>
      <c r="I104" s="146"/>
      <c r="J104" s="147">
        <f>ROUND(I104*H104,2)</f>
        <v>0</v>
      </c>
      <c r="K104" s="148"/>
      <c r="L104" s="35"/>
      <c r="M104" s="149" t="s">
        <v>3</v>
      </c>
      <c r="N104" s="150" t="s">
        <v>43</v>
      </c>
      <c r="O104" s="55"/>
      <c r="P104" s="151">
        <f>O104*H104</f>
        <v>0</v>
      </c>
      <c r="Q104" s="151">
        <v>0</v>
      </c>
      <c r="R104" s="151">
        <f>Q104*H104</f>
        <v>0</v>
      </c>
      <c r="S104" s="151">
        <v>0</v>
      </c>
      <c r="T104" s="152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313</v>
      </c>
      <c r="AT104" s="153" t="s">
        <v>147</v>
      </c>
      <c r="AU104" s="153" t="s">
        <v>82</v>
      </c>
      <c r="AY104" s="19" t="s">
        <v>144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9" t="s">
        <v>80</v>
      </c>
      <c r="BK104" s="154">
        <f>ROUND(I104*H104,2)</f>
        <v>0</v>
      </c>
      <c r="BL104" s="19" t="s">
        <v>313</v>
      </c>
      <c r="BM104" s="153" t="s">
        <v>2522</v>
      </c>
    </row>
    <row r="105" spans="1:65" s="2" customFormat="1" ht="16.5" customHeight="1">
      <c r="A105" s="34"/>
      <c r="B105" s="140"/>
      <c r="C105" s="192" t="s">
        <v>313</v>
      </c>
      <c r="D105" s="192" t="s">
        <v>280</v>
      </c>
      <c r="E105" s="193" t="s">
        <v>2523</v>
      </c>
      <c r="F105" s="194" t="s">
        <v>2524</v>
      </c>
      <c r="G105" s="195" t="s">
        <v>337</v>
      </c>
      <c r="H105" s="196">
        <v>1</v>
      </c>
      <c r="I105" s="197"/>
      <c r="J105" s="198">
        <f>ROUND(I105*H105,2)</f>
        <v>0</v>
      </c>
      <c r="K105" s="199"/>
      <c r="L105" s="200"/>
      <c r="M105" s="201" t="s">
        <v>3</v>
      </c>
      <c r="N105" s="202" t="s">
        <v>43</v>
      </c>
      <c r="O105" s="55"/>
      <c r="P105" s="151">
        <f>O105*H105</f>
        <v>0</v>
      </c>
      <c r="Q105" s="151">
        <v>0.0004</v>
      </c>
      <c r="R105" s="151">
        <f>Q105*H105</f>
        <v>0.0004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412</v>
      </c>
      <c r="AT105" s="153" t="s">
        <v>280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313</v>
      </c>
      <c r="BM105" s="153" t="s">
        <v>2525</v>
      </c>
    </row>
    <row r="106" spans="2:51" s="13" customFormat="1" ht="12">
      <c r="B106" s="160"/>
      <c r="D106" s="161" t="s">
        <v>221</v>
      </c>
      <c r="E106" s="162" t="s">
        <v>3</v>
      </c>
      <c r="F106" s="163" t="s">
        <v>2526</v>
      </c>
      <c r="H106" s="164">
        <v>1</v>
      </c>
      <c r="I106" s="165"/>
      <c r="L106" s="160"/>
      <c r="M106" s="166"/>
      <c r="N106" s="167"/>
      <c r="O106" s="167"/>
      <c r="P106" s="167"/>
      <c r="Q106" s="167"/>
      <c r="R106" s="167"/>
      <c r="S106" s="167"/>
      <c r="T106" s="168"/>
      <c r="AT106" s="162" t="s">
        <v>221</v>
      </c>
      <c r="AU106" s="162" t="s">
        <v>82</v>
      </c>
      <c r="AV106" s="13" t="s">
        <v>82</v>
      </c>
      <c r="AW106" s="13" t="s">
        <v>33</v>
      </c>
      <c r="AX106" s="13" t="s">
        <v>80</v>
      </c>
      <c r="AY106" s="162" t="s">
        <v>144</v>
      </c>
    </row>
    <row r="107" spans="1:65" s="2" customFormat="1" ht="16.5" customHeight="1">
      <c r="A107" s="34"/>
      <c r="B107" s="140"/>
      <c r="C107" s="141" t="s">
        <v>286</v>
      </c>
      <c r="D107" s="141" t="s">
        <v>147</v>
      </c>
      <c r="E107" s="142" t="s">
        <v>2527</v>
      </c>
      <c r="F107" s="143" t="s">
        <v>2528</v>
      </c>
      <c r="G107" s="144" t="s">
        <v>409</v>
      </c>
      <c r="H107" s="145">
        <v>22</v>
      </c>
      <c r="I107" s="146"/>
      <c r="J107" s="147">
        <f>ROUND(I107*H107,2)</f>
        <v>0</v>
      </c>
      <c r="K107" s="148"/>
      <c r="L107" s="35"/>
      <c r="M107" s="149" t="s">
        <v>3</v>
      </c>
      <c r="N107" s="150" t="s">
        <v>43</v>
      </c>
      <c r="O107" s="55"/>
      <c r="P107" s="151">
        <f>O107*H107</f>
        <v>0</v>
      </c>
      <c r="Q107" s="151">
        <v>0</v>
      </c>
      <c r="R107" s="151">
        <f>Q107*H107</f>
        <v>0</v>
      </c>
      <c r="S107" s="151">
        <v>0</v>
      </c>
      <c r="T107" s="152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313</v>
      </c>
      <c r="AT107" s="153" t="s">
        <v>147</v>
      </c>
      <c r="AU107" s="153" t="s">
        <v>82</v>
      </c>
      <c r="AY107" s="19" t="s">
        <v>144</v>
      </c>
      <c r="BE107" s="154">
        <f>IF(N107="základní",J107,0)</f>
        <v>0</v>
      </c>
      <c r="BF107" s="154">
        <f>IF(N107="snížená",J107,0)</f>
        <v>0</v>
      </c>
      <c r="BG107" s="154">
        <f>IF(N107="zákl. přenesená",J107,0)</f>
        <v>0</v>
      </c>
      <c r="BH107" s="154">
        <f>IF(N107="sníž. přenesená",J107,0)</f>
        <v>0</v>
      </c>
      <c r="BI107" s="154">
        <f>IF(N107="nulová",J107,0)</f>
        <v>0</v>
      </c>
      <c r="BJ107" s="19" t="s">
        <v>80</v>
      </c>
      <c r="BK107" s="154">
        <f>ROUND(I107*H107,2)</f>
        <v>0</v>
      </c>
      <c r="BL107" s="19" t="s">
        <v>313</v>
      </c>
      <c r="BM107" s="153" t="s">
        <v>2529</v>
      </c>
    </row>
    <row r="108" spans="1:65" s="2" customFormat="1" ht="16.5" customHeight="1">
      <c r="A108" s="34"/>
      <c r="B108" s="140"/>
      <c r="C108" s="192" t="s">
        <v>292</v>
      </c>
      <c r="D108" s="192" t="s">
        <v>280</v>
      </c>
      <c r="E108" s="193" t="s">
        <v>2530</v>
      </c>
      <c r="F108" s="194" t="s">
        <v>2531</v>
      </c>
      <c r="G108" s="195" t="s">
        <v>2003</v>
      </c>
      <c r="H108" s="196">
        <v>13.86</v>
      </c>
      <c r="I108" s="197"/>
      <c r="J108" s="198">
        <f>ROUND(I108*H108,2)</f>
        <v>0</v>
      </c>
      <c r="K108" s="199"/>
      <c r="L108" s="200"/>
      <c r="M108" s="201" t="s">
        <v>3</v>
      </c>
      <c r="N108" s="202" t="s">
        <v>43</v>
      </c>
      <c r="O108" s="55"/>
      <c r="P108" s="151">
        <f>O108*H108</f>
        <v>0</v>
      </c>
      <c r="Q108" s="151">
        <v>0.001</v>
      </c>
      <c r="R108" s="151">
        <f>Q108*H108</f>
        <v>0.013859999999999999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412</v>
      </c>
      <c r="AT108" s="153" t="s">
        <v>280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313</v>
      </c>
      <c r="BM108" s="153" t="s">
        <v>2532</v>
      </c>
    </row>
    <row r="109" spans="2:51" s="13" customFormat="1" ht="12">
      <c r="B109" s="160"/>
      <c r="D109" s="161" t="s">
        <v>221</v>
      </c>
      <c r="E109" s="162" t="s">
        <v>3</v>
      </c>
      <c r="F109" s="163" t="s">
        <v>2533</v>
      </c>
      <c r="H109" s="164">
        <v>13.86</v>
      </c>
      <c r="I109" s="165"/>
      <c r="L109" s="160"/>
      <c r="M109" s="166"/>
      <c r="N109" s="167"/>
      <c r="O109" s="167"/>
      <c r="P109" s="167"/>
      <c r="Q109" s="167"/>
      <c r="R109" s="167"/>
      <c r="S109" s="167"/>
      <c r="T109" s="168"/>
      <c r="AT109" s="162" t="s">
        <v>221</v>
      </c>
      <c r="AU109" s="162" t="s">
        <v>82</v>
      </c>
      <c r="AV109" s="13" t="s">
        <v>82</v>
      </c>
      <c r="AW109" s="13" t="s">
        <v>33</v>
      </c>
      <c r="AX109" s="13" t="s">
        <v>80</v>
      </c>
      <c r="AY109" s="162" t="s">
        <v>144</v>
      </c>
    </row>
    <row r="110" spans="1:65" s="2" customFormat="1" ht="16.5" customHeight="1">
      <c r="A110" s="34"/>
      <c r="B110" s="140"/>
      <c r="C110" s="141" t="s">
        <v>297</v>
      </c>
      <c r="D110" s="141" t="s">
        <v>147</v>
      </c>
      <c r="E110" s="142" t="s">
        <v>2534</v>
      </c>
      <c r="F110" s="143" t="s">
        <v>2535</v>
      </c>
      <c r="G110" s="144" t="s">
        <v>337</v>
      </c>
      <c r="H110" s="145">
        <v>2</v>
      </c>
      <c r="I110" s="146"/>
      <c r="J110" s="147">
        <f>ROUND(I110*H110,2)</f>
        <v>0</v>
      </c>
      <c r="K110" s="148"/>
      <c r="L110" s="35"/>
      <c r="M110" s="149" t="s">
        <v>3</v>
      </c>
      <c r="N110" s="150" t="s">
        <v>43</v>
      </c>
      <c r="O110" s="55"/>
      <c r="P110" s="151">
        <f>O110*H110</f>
        <v>0</v>
      </c>
      <c r="Q110" s="151">
        <v>0</v>
      </c>
      <c r="R110" s="151">
        <f>Q110*H110</f>
        <v>0</v>
      </c>
      <c r="S110" s="151">
        <v>0</v>
      </c>
      <c r="T110" s="152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313</v>
      </c>
      <c r="AT110" s="153" t="s">
        <v>147</v>
      </c>
      <c r="AU110" s="153" t="s">
        <v>82</v>
      </c>
      <c r="AY110" s="19" t="s">
        <v>144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9" t="s">
        <v>80</v>
      </c>
      <c r="BK110" s="154">
        <f>ROUND(I110*H110,2)</f>
        <v>0</v>
      </c>
      <c r="BL110" s="19" t="s">
        <v>313</v>
      </c>
      <c r="BM110" s="153" t="s">
        <v>2536</v>
      </c>
    </row>
    <row r="111" spans="1:65" s="2" customFormat="1" ht="16.5" customHeight="1">
      <c r="A111" s="34"/>
      <c r="B111" s="140"/>
      <c r="C111" s="192" t="s">
        <v>305</v>
      </c>
      <c r="D111" s="192" t="s">
        <v>280</v>
      </c>
      <c r="E111" s="193" t="s">
        <v>2537</v>
      </c>
      <c r="F111" s="194" t="s">
        <v>2538</v>
      </c>
      <c r="G111" s="195" t="s">
        <v>337</v>
      </c>
      <c r="H111" s="196">
        <v>2</v>
      </c>
      <c r="I111" s="197"/>
      <c r="J111" s="198">
        <f>ROUND(I111*H111,2)</f>
        <v>0</v>
      </c>
      <c r="K111" s="199"/>
      <c r="L111" s="200"/>
      <c r="M111" s="201" t="s">
        <v>3</v>
      </c>
      <c r="N111" s="202" t="s">
        <v>43</v>
      </c>
      <c r="O111" s="55"/>
      <c r="P111" s="151">
        <f>O111*H111</f>
        <v>0</v>
      </c>
      <c r="Q111" s="151">
        <v>0.0007</v>
      </c>
      <c r="R111" s="151">
        <f>Q111*H111</f>
        <v>0.0014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412</v>
      </c>
      <c r="AT111" s="153" t="s">
        <v>280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313</v>
      </c>
      <c r="BM111" s="153" t="s">
        <v>2539</v>
      </c>
    </row>
    <row r="112" spans="2:51" s="13" customFormat="1" ht="12">
      <c r="B112" s="160"/>
      <c r="D112" s="161" t="s">
        <v>221</v>
      </c>
      <c r="E112" s="162" t="s">
        <v>3</v>
      </c>
      <c r="F112" s="163" t="s">
        <v>1573</v>
      </c>
      <c r="H112" s="164">
        <v>2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221</v>
      </c>
      <c r="AU112" s="162" t="s">
        <v>82</v>
      </c>
      <c r="AV112" s="13" t="s">
        <v>82</v>
      </c>
      <c r="AW112" s="13" t="s">
        <v>33</v>
      </c>
      <c r="AX112" s="13" t="s">
        <v>80</v>
      </c>
      <c r="AY112" s="162" t="s">
        <v>144</v>
      </c>
    </row>
    <row r="113" spans="1:65" s="2" customFormat="1" ht="16.5" customHeight="1">
      <c r="A113" s="34"/>
      <c r="B113" s="140"/>
      <c r="C113" s="141" t="s">
        <v>381</v>
      </c>
      <c r="D113" s="141" t="s">
        <v>147</v>
      </c>
      <c r="E113" s="142" t="s">
        <v>2540</v>
      </c>
      <c r="F113" s="143" t="s">
        <v>2541</v>
      </c>
      <c r="G113" s="144" t="s">
        <v>283</v>
      </c>
      <c r="H113" s="145">
        <v>0.059</v>
      </c>
      <c r="I113" s="146"/>
      <c r="J113" s="147">
        <f>ROUND(I113*H113,2)</f>
        <v>0</v>
      </c>
      <c r="K113" s="148"/>
      <c r="L113" s="35"/>
      <c r="M113" s="149" t="s">
        <v>3</v>
      </c>
      <c r="N113" s="150" t="s">
        <v>43</v>
      </c>
      <c r="O113" s="55"/>
      <c r="P113" s="151">
        <f>O113*H113</f>
        <v>0</v>
      </c>
      <c r="Q113" s="151">
        <v>0</v>
      </c>
      <c r="R113" s="151">
        <f>Q113*H113</f>
        <v>0</v>
      </c>
      <c r="S113" s="151">
        <v>0</v>
      </c>
      <c r="T113" s="152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313</v>
      </c>
      <c r="AT113" s="153" t="s">
        <v>147</v>
      </c>
      <c r="AU113" s="153" t="s">
        <v>82</v>
      </c>
      <c r="AY113" s="19" t="s">
        <v>144</v>
      </c>
      <c r="BE113" s="154">
        <f>IF(N113="základní",J113,0)</f>
        <v>0</v>
      </c>
      <c r="BF113" s="154">
        <f>IF(N113="snížená",J113,0)</f>
        <v>0</v>
      </c>
      <c r="BG113" s="154">
        <f>IF(N113="zákl. přenesená",J113,0)</f>
        <v>0</v>
      </c>
      <c r="BH113" s="154">
        <f>IF(N113="sníž. přenesená",J113,0)</f>
        <v>0</v>
      </c>
      <c r="BI113" s="154">
        <f>IF(N113="nulová",J113,0)</f>
        <v>0</v>
      </c>
      <c r="BJ113" s="19" t="s">
        <v>80</v>
      </c>
      <c r="BK113" s="154">
        <f>ROUND(I113*H113,2)</f>
        <v>0</v>
      </c>
      <c r="BL113" s="19" t="s">
        <v>313</v>
      </c>
      <c r="BM113" s="153" t="s">
        <v>2542</v>
      </c>
    </row>
    <row r="114" spans="1:65" s="2" customFormat="1" ht="16.5" customHeight="1">
      <c r="A114" s="34"/>
      <c r="B114" s="140"/>
      <c r="C114" s="141" t="s">
        <v>385</v>
      </c>
      <c r="D114" s="141" t="s">
        <v>147</v>
      </c>
      <c r="E114" s="142" t="s">
        <v>2543</v>
      </c>
      <c r="F114" s="143" t="s">
        <v>2544</v>
      </c>
      <c r="G114" s="144" t="s">
        <v>283</v>
      </c>
      <c r="H114" s="145">
        <v>0.059</v>
      </c>
      <c r="I114" s="146"/>
      <c r="J114" s="147">
        <f>ROUND(I114*H114,2)</f>
        <v>0</v>
      </c>
      <c r="K114" s="148"/>
      <c r="L114" s="35"/>
      <c r="M114" s="149" t="s">
        <v>3</v>
      </c>
      <c r="N114" s="150" t="s">
        <v>43</v>
      </c>
      <c r="O114" s="55"/>
      <c r="P114" s="151">
        <f>O114*H114</f>
        <v>0</v>
      </c>
      <c r="Q114" s="151">
        <v>0</v>
      </c>
      <c r="R114" s="151">
        <f>Q114*H114</f>
        <v>0</v>
      </c>
      <c r="S114" s="151">
        <v>0</v>
      </c>
      <c r="T114" s="15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3" t="s">
        <v>313</v>
      </c>
      <c r="AT114" s="153" t="s">
        <v>147</v>
      </c>
      <c r="AU114" s="153" t="s">
        <v>82</v>
      </c>
      <c r="AY114" s="19" t="s">
        <v>144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9" t="s">
        <v>80</v>
      </c>
      <c r="BK114" s="154">
        <f>ROUND(I114*H114,2)</f>
        <v>0</v>
      </c>
      <c r="BL114" s="19" t="s">
        <v>313</v>
      </c>
      <c r="BM114" s="153" t="s">
        <v>2545</v>
      </c>
    </row>
    <row r="115" spans="2:63" s="12" customFormat="1" ht="25.9" customHeight="1">
      <c r="B115" s="127"/>
      <c r="D115" s="128" t="s">
        <v>71</v>
      </c>
      <c r="E115" s="129" t="s">
        <v>280</v>
      </c>
      <c r="F115" s="129" t="s">
        <v>2546</v>
      </c>
      <c r="I115" s="130"/>
      <c r="J115" s="131">
        <f>BK115</f>
        <v>0</v>
      </c>
      <c r="L115" s="127"/>
      <c r="M115" s="132"/>
      <c r="N115" s="133"/>
      <c r="O115" s="133"/>
      <c r="P115" s="134">
        <f>P116</f>
        <v>0</v>
      </c>
      <c r="Q115" s="133"/>
      <c r="R115" s="134">
        <f>R116</f>
        <v>0.32579400000000003</v>
      </c>
      <c r="S115" s="133"/>
      <c r="T115" s="135">
        <f>T116</f>
        <v>0.33</v>
      </c>
      <c r="AR115" s="128" t="s">
        <v>156</v>
      </c>
      <c r="AT115" s="136" t="s">
        <v>71</v>
      </c>
      <c r="AU115" s="136" t="s">
        <v>72</v>
      </c>
      <c r="AY115" s="128" t="s">
        <v>144</v>
      </c>
      <c r="BK115" s="137">
        <f>BK116</f>
        <v>0</v>
      </c>
    </row>
    <row r="116" spans="2:63" s="12" customFormat="1" ht="22.9" customHeight="1">
      <c r="B116" s="127"/>
      <c r="D116" s="128" t="s">
        <v>71</v>
      </c>
      <c r="E116" s="138" t="s">
        <v>2547</v>
      </c>
      <c r="F116" s="138" t="s">
        <v>2548</v>
      </c>
      <c r="I116" s="130"/>
      <c r="J116" s="139">
        <f>BK116</f>
        <v>0</v>
      </c>
      <c r="L116" s="127"/>
      <c r="M116" s="132"/>
      <c r="N116" s="133"/>
      <c r="O116" s="133"/>
      <c r="P116" s="134">
        <f>SUM(P117:P142)</f>
        <v>0</v>
      </c>
      <c r="Q116" s="133"/>
      <c r="R116" s="134">
        <f>SUM(R117:R142)</f>
        <v>0.32579400000000003</v>
      </c>
      <c r="S116" s="133"/>
      <c r="T116" s="135">
        <f>SUM(T117:T142)</f>
        <v>0.33</v>
      </c>
      <c r="AR116" s="128" t="s">
        <v>156</v>
      </c>
      <c r="AT116" s="136" t="s">
        <v>71</v>
      </c>
      <c r="AU116" s="136" t="s">
        <v>80</v>
      </c>
      <c r="AY116" s="128" t="s">
        <v>144</v>
      </c>
      <c r="BK116" s="137">
        <f>SUM(BK117:BK142)</f>
        <v>0</v>
      </c>
    </row>
    <row r="117" spans="1:65" s="2" customFormat="1" ht="16.5" customHeight="1">
      <c r="A117" s="34"/>
      <c r="B117" s="140"/>
      <c r="C117" s="141" t="s">
        <v>393</v>
      </c>
      <c r="D117" s="141" t="s">
        <v>147</v>
      </c>
      <c r="E117" s="142" t="s">
        <v>2549</v>
      </c>
      <c r="F117" s="143" t="s">
        <v>2550</v>
      </c>
      <c r="G117" s="144" t="s">
        <v>2551</v>
      </c>
      <c r="H117" s="145">
        <v>0.02</v>
      </c>
      <c r="I117" s="146"/>
      <c r="J117" s="147">
        <f>ROUND(I117*H117,2)</f>
        <v>0</v>
      </c>
      <c r="K117" s="148"/>
      <c r="L117" s="35"/>
      <c r="M117" s="149" t="s">
        <v>3</v>
      </c>
      <c r="N117" s="150" t="s">
        <v>43</v>
      </c>
      <c r="O117" s="55"/>
      <c r="P117" s="151">
        <f>O117*H117</f>
        <v>0</v>
      </c>
      <c r="Q117" s="151">
        <v>0.0088</v>
      </c>
      <c r="R117" s="151">
        <f>Q117*H117</f>
        <v>0.00017600000000000002</v>
      </c>
      <c r="S117" s="151">
        <v>0</v>
      </c>
      <c r="T117" s="15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3" t="s">
        <v>597</v>
      </c>
      <c r="AT117" s="153" t="s">
        <v>147</v>
      </c>
      <c r="AU117" s="153" t="s">
        <v>82</v>
      </c>
      <c r="AY117" s="19" t="s">
        <v>144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9" t="s">
        <v>80</v>
      </c>
      <c r="BK117" s="154">
        <f>ROUND(I117*H117,2)</f>
        <v>0</v>
      </c>
      <c r="BL117" s="19" t="s">
        <v>597</v>
      </c>
      <c r="BM117" s="153" t="s">
        <v>2552</v>
      </c>
    </row>
    <row r="118" spans="1:65" s="2" customFormat="1" ht="16.5" customHeight="1">
      <c r="A118" s="34"/>
      <c r="B118" s="140"/>
      <c r="C118" s="141" t="s">
        <v>397</v>
      </c>
      <c r="D118" s="141" t="s">
        <v>147</v>
      </c>
      <c r="E118" s="142" t="s">
        <v>2553</v>
      </c>
      <c r="F118" s="143" t="s">
        <v>2554</v>
      </c>
      <c r="G118" s="144" t="s">
        <v>2551</v>
      </c>
      <c r="H118" s="145">
        <v>0.02</v>
      </c>
      <c r="I118" s="146"/>
      <c r="J118" s="147">
        <f>ROUND(I118*H118,2)</f>
        <v>0</v>
      </c>
      <c r="K118" s="148"/>
      <c r="L118" s="35"/>
      <c r="M118" s="149" t="s">
        <v>3</v>
      </c>
      <c r="N118" s="150" t="s">
        <v>43</v>
      </c>
      <c r="O118" s="55"/>
      <c r="P118" s="151">
        <f>O118*H118</f>
        <v>0</v>
      </c>
      <c r="Q118" s="151">
        <v>0.0099</v>
      </c>
      <c r="R118" s="151">
        <f>Q118*H118</f>
        <v>0.00019800000000000002</v>
      </c>
      <c r="S118" s="151">
        <v>0</v>
      </c>
      <c r="T118" s="152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3" t="s">
        <v>597</v>
      </c>
      <c r="AT118" s="153" t="s">
        <v>147</v>
      </c>
      <c r="AU118" s="153" t="s">
        <v>82</v>
      </c>
      <c r="AY118" s="19" t="s">
        <v>144</v>
      </c>
      <c r="BE118" s="154">
        <f>IF(N118="základní",J118,0)</f>
        <v>0</v>
      </c>
      <c r="BF118" s="154">
        <f>IF(N118="snížená",J118,0)</f>
        <v>0</v>
      </c>
      <c r="BG118" s="154">
        <f>IF(N118="zákl. přenesená",J118,0)</f>
        <v>0</v>
      </c>
      <c r="BH118" s="154">
        <f>IF(N118="sníž. přenesená",J118,0)</f>
        <v>0</v>
      </c>
      <c r="BI118" s="154">
        <f>IF(N118="nulová",J118,0)</f>
        <v>0</v>
      </c>
      <c r="BJ118" s="19" t="s">
        <v>80</v>
      </c>
      <c r="BK118" s="154">
        <f>ROUND(I118*H118,2)</f>
        <v>0</v>
      </c>
      <c r="BL118" s="19" t="s">
        <v>597</v>
      </c>
      <c r="BM118" s="153" t="s">
        <v>2555</v>
      </c>
    </row>
    <row r="119" spans="1:65" s="2" customFormat="1" ht="16.5" customHeight="1">
      <c r="A119" s="34"/>
      <c r="B119" s="140"/>
      <c r="C119" s="141" t="s">
        <v>401</v>
      </c>
      <c r="D119" s="141" t="s">
        <v>147</v>
      </c>
      <c r="E119" s="142" t="s">
        <v>2556</v>
      </c>
      <c r="F119" s="143" t="s">
        <v>2557</v>
      </c>
      <c r="G119" s="144" t="s">
        <v>409</v>
      </c>
      <c r="H119" s="145">
        <v>18</v>
      </c>
      <c r="I119" s="146"/>
      <c r="J119" s="147">
        <f>ROUND(I119*H119,2)</f>
        <v>0</v>
      </c>
      <c r="K119" s="148"/>
      <c r="L119" s="35"/>
      <c r="M119" s="149" t="s">
        <v>3</v>
      </c>
      <c r="N119" s="150" t="s">
        <v>43</v>
      </c>
      <c r="O119" s="55"/>
      <c r="P119" s="151">
        <f>O119*H119</f>
        <v>0</v>
      </c>
      <c r="Q119" s="151">
        <v>0</v>
      </c>
      <c r="R119" s="151">
        <f>Q119*H119</f>
        <v>0</v>
      </c>
      <c r="S119" s="151">
        <v>0</v>
      </c>
      <c r="T119" s="15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597</v>
      </c>
      <c r="AT119" s="153" t="s">
        <v>147</v>
      </c>
      <c r="AU119" s="153" t="s">
        <v>82</v>
      </c>
      <c r="AY119" s="19" t="s">
        <v>144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9" t="s">
        <v>80</v>
      </c>
      <c r="BK119" s="154">
        <f>ROUND(I119*H119,2)</f>
        <v>0</v>
      </c>
      <c r="BL119" s="19" t="s">
        <v>597</v>
      </c>
      <c r="BM119" s="153" t="s">
        <v>2558</v>
      </c>
    </row>
    <row r="120" spans="1:65" s="2" customFormat="1" ht="16.5" customHeight="1">
      <c r="A120" s="34"/>
      <c r="B120" s="140"/>
      <c r="C120" s="141" t="s">
        <v>406</v>
      </c>
      <c r="D120" s="141" t="s">
        <v>147</v>
      </c>
      <c r="E120" s="142" t="s">
        <v>2559</v>
      </c>
      <c r="F120" s="143" t="s">
        <v>2560</v>
      </c>
      <c r="G120" s="144" t="s">
        <v>225</v>
      </c>
      <c r="H120" s="145">
        <v>1.8</v>
      </c>
      <c r="I120" s="146"/>
      <c r="J120" s="147">
        <f>ROUND(I120*H120,2)</f>
        <v>0</v>
      </c>
      <c r="K120" s="148"/>
      <c r="L120" s="35"/>
      <c r="M120" s="149" t="s">
        <v>3</v>
      </c>
      <c r="N120" s="150" t="s">
        <v>43</v>
      </c>
      <c r="O120" s="55"/>
      <c r="P120" s="151">
        <f>O120*H120</f>
        <v>0</v>
      </c>
      <c r="Q120" s="151">
        <v>0</v>
      </c>
      <c r="R120" s="151">
        <f>Q120*H120</f>
        <v>0</v>
      </c>
      <c r="S120" s="151">
        <v>0</v>
      </c>
      <c r="T120" s="15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3" t="s">
        <v>597</v>
      </c>
      <c r="AT120" s="153" t="s">
        <v>147</v>
      </c>
      <c r="AU120" s="153" t="s">
        <v>82</v>
      </c>
      <c r="AY120" s="19" t="s">
        <v>144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9" t="s">
        <v>80</v>
      </c>
      <c r="BK120" s="154">
        <f>ROUND(I120*H120,2)</f>
        <v>0</v>
      </c>
      <c r="BL120" s="19" t="s">
        <v>597</v>
      </c>
      <c r="BM120" s="153" t="s">
        <v>2561</v>
      </c>
    </row>
    <row r="121" spans="2:51" s="13" customFormat="1" ht="12">
      <c r="B121" s="160"/>
      <c r="D121" s="161" t="s">
        <v>221</v>
      </c>
      <c r="E121" s="162" t="s">
        <v>3</v>
      </c>
      <c r="F121" s="163" t="s">
        <v>2562</v>
      </c>
      <c r="H121" s="164">
        <v>1.8</v>
      </c>
      <c r="I121" s="165"/>
      <c r="L121" s="160"/>
      <c r="M121" s="166"/>
      <c r="N121" s="167"/>
      <c r="O121" s="167"/>
      <c r="P121" s="167"/>
      <c r="Q121" s="167"/>
      <c r="R121" s="167"/>
      <c r="S121" s="167"/>
      <c r="T121" s="168"/>
      <c r="AT121" s="162" t="s">
        <v>221</v>
      </c>
      <c r="AU121" s="162" t="s">
        <v>82</v>
      </c>
      <c r="AV121" s="13" t="s">
        <v>82</v>
      </c>
      <c r="AW121" s="13" t="s">
        <v>33</v>
      </c>
      <c r="AX121" s="13" t="s">
        <v>80</v>
      </c>
      <c r="AY121" s="162" t="s">
        <v>144</v>
      </c>
    </row>
    <row r="122" spans="1:65" s="2" customFormat="1" ht="16.5" customHeight="1">
      <c r="A122" s="34"/>
      <c r="B122" s="140"/>
      <c r="C122" s="141" t="s">
        <v>412</v>
      </c>
      <c r="D122" s="141" t="s">
        <v>147</v>
      </c>
      <c r="E122" s="142" t="s">
        <v>2563</v>
      </c>
      <c r="F122" s="143" t="s">
        <v>2564</v>
      </c>
      <c r="G122" s="144" t="s">
        <v>283</v>
      </c>
      <c r="H122" s="145">
        <v>1.8</v>
      </c>
      <c r="I122" s="146"/>
      <c r="J122" s="147">
        <f aca="true" t="shared" si="0" ref="J122:J127">ROUND(I122*H122,2)</f>
        <v>0</v>
      </c>
      <c r="K122" s="148"/>
      <c r="L122" s="35"/>
      <c r="M122" s="149" t="s">
        <v>3</v>
      </c>
      <c r="N122" s="150" t="s">
        <v>43</v>
      </c>
      <c r="O122" s="55"/>
      <c r="P122" s="151">
        <f aca="true" t="shared" si="1" ref="P122:P127">O122*H122</f>
        <v>0</v>
      </c>
      <c r="Q122" s="151">
        <v>0</v>
      </c>
      <c r="R122" s="151">
        <f aca="true" t="shared" si="2" ref="R122:R127">Q122*H122</f>
        <v>0</v>
      </c>
      <c r="S122" s="151">
        <v>0</v>
      </c>
      <c r="T122" s="152">
        <f aca="true" t="shared" si="3" ref="T122:T127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3" t="s">
        <v>597</v>
      </c>
      <c r="AT122" s="153" t="s">
        <v>147</v>
      </c>
      <c r="AU122" s="153" t="s">
        <v>82</v>
      </c>
      <c r="AY122" s="19" t="s">
        <v>144</v>
      </c>
      <c r="BE122" s="154">
        <f aca="true" t="shared" si="4" ref="BE122:BE127">IF(N122="základní",J122,0)</f>
        <v>0</v>
      </c>
      <c r="BF122" s="154">
        <f aca="true" t="shared" si="5" ref="BF122:BF127">IF(N122="snížená",J122,0)</f>
        <v>0</v>
      </c>
      <c r="BG122" s="154">
        <f aca="true" t="shared" si="6" ref="BG122:BG127">IF(N122="zákl. přenesená",J122,0)</f>
        <v>0</v>
      </c>
      <c r="BH122" s="154">
        <f aca="true" t="shared" si="7" ref="BH122:BH127">IF(N122="sníž. přenesená",J122,0)</f>
        <v>0</v>
      </c>
      <c r="BI122" s="154">
        <f aca="true" t="shared" si="8" ref="BI122:BI127">IF(N122="nulová",J122,0)</f>
        <v>0</v>
      </c>
      <c r="BJ122" s="19" t="s">
        <v>80</v>
      </c>
      <c r="BK122" s="154">
        <f aca="true" t="shared" si="9" ref="BK122:BK127">ROUND(I122*H122,2)</f>
        <v>0</v>
      </c>
      <c r="BL122" s="19" t="s">
        <v>597</v>
      </c>
      <c r="BM122" s="153" t="s">
        <v>2565</v>
      </c>
    </row>
    <row r="123" spans="1:65" s="2" customFormat="1" ht="16.5" customHeight="1">
      <c r="A123" s="34"/>
      <c r="B123" s="140"/>
      <c r="C123" s="141" t="s">
        <v>418</v>
      </c>
      <c r="D123" s="141" t="s">
        <v>147</v>
      </c>
      <c r="E123" s="142" t="s">
        <v>2566</v>
      </c>
      <c r="F123" s="143" t="s">
        <v>2567</v>
      </c>
      <c r="G123" s="144" t="s">
        <v>225</v>
      </c>
      <c r="H123" s="145">
        <v>1.8</v>
      </c>
      <c r="I123" s="146"/>
      <c r="J123" s="147">
        <f t="shared" si="0"/>
        <v>0</v>
      </c>
      <c r="K123" s="148"/>
      <c r="L123" s="35"/>
      <c r="M123" s="149" t="s">
        <v>3</v>
      </c>
      <c r="N123" s="150" t="s">
        <v>43</v>
      </c>
      <c r="O123" s="55"/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3" t="s">
        <v>597</v>
      </c>
      <c r="AT123" s="153" t="s">
        <v>147</v>
      </c>
      <c r="AU123" s="153" t="s">
        <v>82</v>
      </c>
      <c r="AY123" s="19" t="s">
        <v>144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80</v>
      </c>
      <c r="BK123" s="154">
        <f t="shared" si="9"/>
        <v>0</v>
      </c>
      <c r="BL123" s="19" t="s">
        <v>597</v>
      </c>
      <c r="BM123" s="153" t="s">
        <v>2568</v>
      </c>
    </row>
    <row r="124" spans="1:65" s="2" customFormat="1" ht="16.5" customHeight="1">
      <c r="A124" s="34"/>
      <c r="B124" s="140"/>
      <c r="C124" s="141" t="s">
        <v>429</v>
      </c>
      <c r="D124" s="141" t="s">
        <v>147</v>
      </c>
      <c r="E124" s="142" t="s">
        <v>2569</v>
      </c>
      <c r="F124" s="143" t="s">
        <v>2570</v>
      </c>
      <c r="G124" s="144" t="s">
        <v>409</v>
      </c>
      <c r="H124" s="145">
        <v>18</v>
      </c>
      <c r="I124" s="146"/>
      <c r="J124" s="147">
        <f t="shared" si="0"/>
        <v>0</v>
      </c>
      <c r="K124" s="148"/>
      <c r="L124" s="35"/>
      <c r="M124" s="149" t="s">
        <v>3</v>
      </c>
      <c r="N124" s="150" t="s">
        <v>43</v>
      </c>
      <c r="O124" s="55"/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3" t="s">
        <v>597</v>
      </c>
      <c r="AT124" s="153" t="s">
        <v>147</v>
      </c>
      <c r="AU124" s="153" t="s">
        <v>82</v>
      </c>
      <c r="AY124" s="19" t="s">
        <v>144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80</v>
      </c>
      <c r="BK124" s="154">
        <f t="shared" si="9"/>
        <v>0</v>
      </c>
      <c r="BL124" s="19" t="s">
        <v>597</v>
      </c>
      <c r="BM124" s="153" t="s">
        <v>2571</v>
      </c>
    </row>
    <row r="125" spans="1:65" s="2" customFormat="1" ht="16.5" customHeight="1">
      <c r="A125" s="34"/>
      <c r="B125" s="140"/>
      <c r="C125" s="141" t="s">
        <v>424</v>
      </c>
      <c r="D125" s="141" t="s">
        <v>147</v>
      </c>
      <c r="E125" s="142" t="s">
        <v>2572</v>
      </c>
      <c r="F125" s="143" t="s">
        <v>2573</v>
      </c>
      <c r="G125" s="144" t="s">
        <v>409</v>
      </c>
      <c r="H125" s="145">
        <v>18</v>
      </c>
      <c r="I125" s="146"/>
      <c r="J125" s="147">
        <f t="shared" si="0"/>
        <v>0</v>
      </c>
      <c r="K125" s="148"/>
      <c r="L125" s="35"/>
      <c r="M125" s="149" t="s">
        <v>3</v>
      </c>
      <c r="N125" s="150" t="s">
        <v>43</v>
      </c>
      <c r="O125" s="55"/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3" t="s">
        <v>597</v>
      </c>
      <c r="AT125" s="153" t="s">
        <v>147</v>
      </c>
      <c r="AU125" s="153" t="s">
        <v>82</v>
      </c>
      <c r="AY125" s="19" t="s">
        <v>144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80</v>
      </c>
      <c r="BK125" s="154">
        <f t="shared" si="9"/>
        <v>0</v>
      </c>
      <c r="BL125" s="19" t="s">
        <v>597</v>
      </c>
      <c r="BM125" s="153" t="s">
        <v>2574</v>
      </c>
    </row>
    <row r="126" spans="1:65" s="2" customFormat="1" ht="16.5" customHeight="1">
      <c r="A126" s="34"/>
      <c r="B126" s="140"/>
      <c r="C126" s="141" t="s">
        <v>434</v>
      </c>
      <c r="D126" s="141" t="s">
        <v>147</v>
      </c>
      <c r="E126" s="142" t="s">
        <v>2575</v>
      </c>
      <c r="F126" s="143" t="s">
        <v>2576</v>
      </c>
      <c r="G126" s="144" t="s">
        <v>219</v>
      </c>
      <c r="H126" s="145">
        <v>36</v>
      </c>
      <c r="I126" s="146"/>
      <c r="J126" s="147">
        <f t="shared" si="0"/>
        <v>0</v>
      </c>
      <c r="K126" s="148"/>
      <c r="L126" s="35"/>
      <c r="M126" s="149" t="s">
        <v>3</v>
      </c>
      <c r="N126" s="150" t="s">
        <v>43</v>
      </c>
      <c r="O126" s="55"/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597</v>
      </c>
      <c r="AT126" s="153" t="s">
        <v>147</v>
      </c>
      <c r="AU126" s="153" t="s">
        <v>82</v>
      </c>
      <c r="AY126" s="19" t="s">
        <v>144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80</v>
      </c>
      <c r="BK126" s="154">
        <f t="shared" si="9"/>
        <v>0</v>
      </c>
      <c r="BL126" s="19" t="s">
        <v>597</v>
      </c>
      <c r="BM126" s="153" t="s">
        <v>2577</v>
      </c>
    </row>
    <row r="127" spans="1:65" s="2" customFormat="1" ht="21.75" customHeight="1">
      <c r="A127" s="34"/>
      <c r="B127" s="140"/>
      <c r="C127" s="141" t="s">
        <v>474</v>
      </c>
      <c r="D127" s="141" t="s">
        <v>147</v>
      </c>
      <c r="E127" s="142" t="s">
        <v>2578</v>
      </c>
      <c r="F127" s="143" t="s">
        <v>2579</v>
      </c>
      <c r="G127" s="144" t="s">
        <v>219</v>
      </c>
      <c r="H127" s="145">
        <v>3.6</v>
      </c>
      <c r="I127" s="146"/>
      <c r="J127" s="147">
        <f t="shared" si="0"/>
        <v>0</v>
      </c>
      <c r="K127" s="148"/>
      <c r="L127" s="35"/>
      <c r="M127" s="149" t="s">
        <v>3</v>
      </c>
      <c r="N127" s="150" t="s">
        <v>43</v>
      </c>
      <c r="O127" s="55"/>
      <c r="P127" s="151">
        <f t="shared" si="1"/>
        <v>0</v>
      </c>
      <c r="Q127" s="151">
        <v>0.06503</v>
      </c>
      <c r="R127" s="151">
        <f t="shared" si="2"/>
        <v>0.234108</v>
      </c>
      <c r="S127" s="151">
        <v>0</v>
      </c>
      <c r="T127" s="152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3" t="s">
        <v>597</v>
      </c>
      <c r="AT127" s="153" t="s">
        <v>147</v>
      </c>
      <c r="AU127" s="153" t="s">
        <v>82</v>
      </c>
      <c r="AY127" s="19" t="s">
        <v>144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80</v>
      </c>
      <c r="BK127" s="154">
        <f t="shared" si="9"/>
        <v>0</v>
      </c>
      <c r="BL127" s="19" t="s">
        <v>597</v>
      </c>
      <c r="BM127" s="153" t="s">
        <v>2580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2581</v>
      </c>
      <c r="H128" s="164">
        <v>3.6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41" t="s">
        <v>479</v>
      </c>
      <c r="D129" s="141" t="s">
        <v>147</v>
      </c>
      <c r="E129" s="142" t="s">
        <v>2582</v>
      </c>
      <c r="F129" s="143" t="s">
        <v>2583</v>
      </c>
      <c r="G129" s="144" t="s">
        <v>219</v>
      </c>
      <c r="H129" s="145">
        <v>0.6</v>
      </c>
      <c r="I129" s="146"/>
      <c r="J129" s="147">
        <f>ROUND(I129*H129,2)</f>
        <v>0</v>
      </c>
      <c r="K129" s="148"/>
      <c r="L129" s="35"/>
      <c r="M129" s="149" t="s">
        <v>3</v>
      </c>
      <c r="N129" s="150" t="s">
        <v>43</v>
      </c>
      <c r="O129" s="55"/>
      <c r="P129" s="151">
        <f>O129*H129</f>
        <v>0</v>
      </c>
      <c r="Q129" s="151">
        <v>0.15192</v>
      </c>
      <c r="R129" s="151">
        <f>Q129*H129</f>
        <v>0.091152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597</v>
      </c>
      <c r="AT129" s="153" t="s">
        <v>147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597</v>
      </c>
      <c r="BM129" s="153" t="s">
        <v>2584</v>
      </c>
    </row>
    <row r="130" spans="2:51" s="13" customFormat="1" ht="12">
      <c r="B130" s="160"/>
      <c r="D130" s="161" t="s">
        <v>221</v>
      </c>
      <c r="E130" s="162" t="s">
        <v>3</v>
      </c>
      <c r="F130" s="163" t="s">
        <v>2585</v>
      </c>
      <c r="H130" s="164">
        <v>0.6</v>
      </c>
      <c r="I130" s="165"/>
      <c r="L130" s="160"/>
      <c r="M130" s="166"/>
      <c r="N130" s="167"/>
      <c r="O130" s="167"/>
      <c r="P130" s="167"/>
      <c r="Q130" s="167"/>
      <c r="R130" s="167"/>
      <c r="S130" s="167"/>
      <c r="T130" s="168"/>
      <c r="AT130" s="162" t="s">
        <v>221</v>
      </c>
      <c r="AU130" s="162" t="s">
        <v>82</v>
      </c>
      <c r="AV130" s="13" t="s">
        <v>82</v>
      </c>
      <c r="AW130" s="13" t="s">
        <v>33</v>
      </c>
      <c r="AX130" s="13" t="s">
        <v>80</v>
      </c>
      <c r="AY130" s="162" t="s">
        <v>144</v>
      </c>
    </row>
    <row r="131" spans="1:65" s="2" customFormat="1" ht="16.5" customHeight="1">
      <c r="A131" s="34"/>
      <c r="B131" s="140"/>
      <c r="C131" s="141" t="s">
        <v>448</v>
      </c>
      <c r="D131" s="141" t="s">
        <v>147</v>
      </c>
      <c r="E131" s="142" t="s">
        <v>2586</v>
      </c>
      <c r="F131" s="143" t="s">
        <v>2587</v>
      </c>
      <c r="G131" s="144" t="s">
        <v>409</v>
      </c>
      <c r="H131" s="145">
        <v>2</v>
      </c>
      <c r="I131" s="146"/>
      <c r="J131" s="147">
        <f>ROUND(I131*H131,2)</f>
        <v>0</v>
      </c>
      <c r="K131" s="148"/>
      <c r="L131" s="35"/>
      <c r="M131" s="149" t="s">
        <v>3</v>
      </c>
      <c r="N131" s="150" t="s">
        <v>43</v>
      </c>
      <c r="O131" s="55"/>
      <c r="P131" s="151">
        <f>O131*H131</f>
        <v>0</v>
      </c>
      <c r="Q131" s="151">
        <v>8E-05</v>
      </c>
      <c r="R131" s="151">
        <f>Q131*H131</f>
        <v>0.00016</v>
      </c>
      <c r="S131" s="151">
        <v>0</v>
      </c>
      <c r="T131" s="15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3" t="s">
        <v>597</v>
      </c>
      <c r="AT131" s="153" t="s">
        <v>147</v>
      </c>
      <c r="AU131" s="153" t="s">
        <v>82</v>
      </c>
      <c r="AY131" s="19" t="s">
        <v>144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9" t="s">
        <v>80</v>
      </c>
      <c r="BK131" s="154">
        <f>ROUND(I131*H131,2)</f>
        <v>0</v>
      </c>
      <c r="BL131" s="19" t="s">
        <v>597</v>
      </c>
      <c r="BM131" s="153" t="s">
        <v>2588</v>
      </c>
    </row>
    <row r="132" spans="2:51" s="13" customFormat="1" ht="12">
      <c r="B132" s="160"/>
      <c r="D132" s="161" t="s">
        <v>221</v>
      </c>
      <c r="E132" s="162" t="s">
        <v>3</v>
      </c>
      <c r="F132" s="163" t="s">
        <v>2589</v>
      </c>
      <c r="H132" s="164">
        <v>2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221</v>
      </c>
      <c r="AU132" s="162" t="s">
        <v>82</v>
      </c>
      <c r="AV132" s="13" t="s">
        <v>82</v>
      </c>
      <c r="AW132" s="13" t="s">
        <v>33</v>
      </c>
      <c r="AX132" s="13" t="s">
        <v>80</v>
      </c>
      <c r="AY132" s="162" t="s">
        <v>144</v>
      </c>
    </row>
    <row r="133" spans="1:65" s="2" customFormat="1" ht="16.5" customHeight="1">
      <c r="A133" s="34"/>
      <c r="B133" s="140"/>
      <c r="C133" s="141" t="s">
        <v>442</v>
      </c>
      <c r="D133" s="141" t="s">
        <v>147</v>
      </c>
      <c r="E133" s="142" t="s">
        <v>2590</v>
      </c>
      <c r="F133" s="143" t="s">
        <v>2591</v>
      </c>
      <c r="G133" s="144" t="s">
        <v>225</v>
      </c>
      <c r="H133" s="145">
        <v>0.15</v>
      </c>
      <c r="I133" s="146"/>
      <c r="J133" s="147">
        <f>ROUND(I133*H133,2)</f>
        <v>0</v>
      </c>
      <c r="K133" s="148"/>
      <c r="L133" s="35"/>
      <c r="M133" s="149" t="s">
        <v>3</v>
      </c>
      <c r="N133" s="150" t="s">
        <v>43</v>
      </c>
      <c r="O133" s="55"/>
      <c r="P133" s="151">
        <f>O133*H133</f>
        <v>0</v>
      </c>
      <c r="Q133" s="151">
        <v>0</v>
      </c>
      <c r="R133" s="151">
        <f>Q133*H133</f>
        <v>0</v>
      </c>
      <c r="S133" s="151">
        <v>2.2</v>
      </c>
      <c r="T133" s="152">
        <f>S133*H133</f>
        <v>0.33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3" t="s">
        <v>597</v>
      </c>
      <c r="AT133" s="153" t="s">
        <v>147</v>
      </c>
      <c r="AU133" s="153" t="s">
        <v>82</v>
      </c>
      <c r="AY133" s="19" t="s">
        <v>144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9" t="s">
        <v>80</v>
      </c>
      <c r="BK133" s="154">
        <f>ROUND(I133*H133,2)</f>
        <v>0</v>
      </c>
      <c r="BL133" s="19" t="s">
        <v>597</v>
      </c>
      <c r="BM133" s="153" t="s">
        <v>2592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2593</v>
      </c>
      <c r="H134" s="164">
        <v>0.15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80</v>
      </c>
      <c r="AY134" s="162" t="s">
        <v>144</v>
      </c>
    </row>
    <row r="135" spans="1:65" s="2" customFormat="1" ht="16.5" customHeight="1">
      <c r="A135" s="34"/>
      <c r="B135" s="140"/>
      <c r="C135" s="141" t="s">
        <v>464</v>
      </c>
      <c r="D135" s="141" t="s">
        <v>147</v>
      </c>
      <c r="E135" s="142" t="s">
        <v>2594</v>
      </c>
      <c r="F135" s="143" t="s">
        <v>2595</v>
      </c>
      <c r="G135" s="144" t="s">
        <v>283</v>
      </c>
      <c r="H135" s="145">
        <v>1.95</v>
      </c>
      <c r="I135" s="146"/>
      <c r="J135" s="147">
        <f>ROUND(I135*H135,2)</f>
        <v>0</v>
      </c>
      <c r="K135" s="148"/>
      <c r="L135" s="35"/>
      <c r="M135" s="149" t="s">
        <v>3</v>
      </c>
      <c r="N135" s="150" t="s">
        <v>43</v>
      </c>
      <c r="O135" s="55"/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3" t="s">
        <v>597</v>
      </c>
      <c r="AT135" s="153" t="s">
        <v>147</v>
      </c>
      <c r="AU135" s="153" t="s">
        <v>82</v>
      </c>
      <c r="AY135" s="19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9" t="s">
        <v>80</v>
      </c>
      <c r="BK135" s="154">
        <f>ROUND(I135*H135,2)</f>
        <v>0</v>
      </c>
      <c r="BL135" s="19" t="s">
        <v>597</v>
      </c>
      <c r="BM135" s="153" t="s">
        <v>2596</v>
      </c>
    </row>
    <row r="136" spans="2:51" s="13" customFormat="1" ht="12">
      <c r="B136" s="160"/>
      <c r="D136" s="161" t="s">
        <v>221</v>
      </c>
      <c r="E136" s="162" t="s">
        <v>3</v>
      </c>
      <c r="F136" s="163" t="s">
        <v>2597</v>
      </c>
      <c r="H136" s="164">
        <v>1.95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221</v>
      </c>
      <c r="AU136" s="162" t="s">
        <v>82</v>
      </c>
      <c r="AV136" s="13" t="s">
        <v>82</v>
      </c>
      <c r="AW136" s="13" t="s">
        <v>33</v>
      </c>
      <c r="AX136" s="13" t="s">
        <v>80</v>
      </c>
      <c r="AY136" s="162" t="s">
        <v>144</v>
      </c>
    </row>
    <row r="137" spans="1:65" s="2" customFormat="1" ht="16.5" customHeight="1">
      <c r="A137" s="34"/>
      <c r="B137" s="140"/>
      <c r="C137" s="141" t="s">
        <v>469</v>
      </c>
      <c r="D137" s="141" t="s">
        <v>147</v>
      </c>
      <c r="E137" s="142" t="s">
        <v>2598</v>
      </c>
      <c r="F137" s="143" t="s">
        <v>2599</v>
      </c>
      <c r="G137" s="144" t="s">
        <v>283</v>
      </c>
      <c r="H137" s="145">
        <v>19.5</v>
      </c>
      <c r="I137" s="146"/>
      <c r="J137" s="147">
        <f>ROUND(I137*H137,2)</f>
        <v>0</v>
      </c>
      <c r="K137" s="148"/>
      <c r="L137" s="35"/>
      <c r="M137" s="149" t="s">
        <v>3</v>
      </c>
      <c r="N137" s="150" t="s">
        <v>43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3" t="s">
        <v>597</v>
      </c>
      <c r="AT137" s="153" t="s">
        <v>147</v>
      </c>
      <c r="AU137" s="153" t="s">
        <v>82</v>
      </c>
      <c r="AY137" s="19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9" t="s">
        <v>80</v>
      </c>
      <c r="BK137" s="154">
        <f>ROUND(I137*H137,2)</f>
        <v>0</v>
      </c>
      <c r="BL137" s="19" t="s">
        <v>597</v>
      </c>
      <c r="BM137" s="153" t="s">
        <v>2600</v>
      </c>
    </row>
    <row r="138" spans="2:51" s="13" customFormat="1" ht="12">
      <c r="B138" s="160"/>
      <c r="D138" s="161" t="s">
        <v>221</v>
      </c>
      <c r="E138" s="162" t="s">
        <v>3</v>
      </c>
      <c r="F138" s="163" t="s">
        <v>2601</v>
      </c>
      <c r="H138" s="164">
        <v>19.5</v>
      </c>
      <c r="I138" s="165"/>
      <c r="L138" s="160"/>
      <c r="M138" s="166"/>
      <c r="N138" s="167"/>
      <c r="O138" s="167"/>
      <c r="P138" s="167"/>
      <c r="Q138" s="167"/>
      <c r="R138" s="167"/>
      <c r="S138" s="167"/>
      <c r="T138" s="168"/>
      <c r="AT138" s="162" t="s">
        <v>221</v>
      </c>
      <c r="AU138" s="162" t="s">
        <v>82</v>
      </c>
      <c r="AV138" s="13" t="s">
        <v>82</v>
      </c>
      <c r="AW138" s="13" t="s">
        <v>33</v>
      </c>
      <c r="AX138" s="13" t="s">
        <v>80</v>
      </c>
      <c r="AY138" s="162" t="s">
        <v>144</v>
      </c>
    </row>
    <row r="139" spans="1:65" s="2" customFormat="1" ht="21.75" customHeight="1">
      <c r="A139" s="34"/>
      <c r="B139" s="140"/>
      <c r="C139" s="141" t="s">
        <v>454</v>
      </c>
      <c r="D139" s="141" t="s">
        <v>147</v>
      </c>
      <c r="E139" s="142" t="s">
        <v>2602</v>
      </c>
      <c r="F139" s="143" t="s">
        <v>2603</v>
      </c>
      <c r="G139" s="144" t="s">
        <v>283</v>
      </c>
      <c r="H139" s="145">
        <v>0.15</v>
      </c>
      <c r="I139" s="146"/>
      <c r="J139" s="147">
        <f>ROUND(I139*H139,2)</f>
        <v>0</v>
      </c>
      <c r="K139" s="148"/>
      <c r="L139" s="35"/>
      <c r="M139" s="149" t="s">
        <v>3</v>
      </c>
      <c r="N139" s="150" t="s">
        <v>43</v>
      </c>
      <c r="O139" s="55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3" t="s">
        <v>597</v>
      </c>
      <c r="AT139" s="153" t="s">
        <v>147</v>
      </c>
      <c r="AU139" s="153" t="s">
        <v>82</v>
      </c>
      <c r="AY139" s="19" t="s">
        <v>144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9" t="s">
        <v>80</v>
      </c>
      <c r="BK139" s="154">
        <f>ROUND(I139*H139,2)</f>
        <v>0</v>
      </c>
      <c r="BL139" s="19" t="s">
        <v>597</v>
      </c>
      <c r="BM139" s="153" t="s">
        <v>2604</v>
      </c>
    </row>
    <row r="140" spans="2:51" s="13" customFormat="1" ht="12">
      <c r="B140" s="160"/>
      <c r="D140" s="161" t="s">
        <v>221</v>
      </c>
      <c r="E140" s="162" t="s">
        <v>3</v>
      </c>
      <c r="F140" s="163" t="s">
        <v>2605</v>
      </c>
      <c r="H140" s="164">
        <v>0.15</v>
      </c>
      <c r="I140" s="165"/>
      <c r="L140" s="160"/>
      <c r="M140" s="166"/>
      <c r="N140" s="167"/>
      <c r="O140" s="167"/>
      <c r="P140" s="167"/>
      <c r="Q140" s="167"/>
      <c r="R140" s="167"/>
      <c r="S140" s="167"/>
      <c r="T140" s="168"/>
      <c r="AT140" s="162" t="s">
        <v>221</v>
      </c>
      <c r="AU140" s="162" t="s">
        <v>82</v>
      </c>
      <c r="AV140" s="13" t="s">
        <v>82</v>
      </c>
      <c r="AW140" s="13" t="s">
        <v>33</v>
      </c>
      <c r="AX140" s="13" t="s">
        <v>80</v>
      </c>
      <c r="AY140" s="162" t="s">
        <v>144</v>
      </c>
    </row>
    <row r="141" spans="1:65" s="2" customFormat="1" ht="21.75" customHeight="1">
      <c r="A141" s="34"/>
      <c r="B141" s="140"/>
      <c r="C141" s="141" t="s">
        <v>459</v>
      </c>
      <c r="D141" s="141" t="s">
        <v>147</v>
      </c>
      <c r="E141" s="142" t="s">
        <v>2606</v>
      </c>
      <c r="F141" s="143" t="s">
        <v>2607</v>
      </c>
      <c r="G141" s="144" t="s">
        <v>283</v>
      </c>
      <c r="H141" s="145">
        <v>1.8</v>
      </c>
      <c r="I141" s="146"/>
      <c r="J141" s="147">
        <f>ROUND(I141*H141,2)</f>
        <v>0</v>
      </c>
      <c r="K141" s="148"/>
      <c r="L141" s="35"/>
      <c r="M141" s="149" t="s">
        <v>3</v>
      </c>
      <c r="N141" s="150" t="s">
        <v>43</v>
      </c>
      <c r="O141" s="55"/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597</v>
      </c>
      <c r="AT141" s="153" t="s">
        <v>147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597</v>
      </c>
      <c r="BM141" s="153" t="s">
        <v>2608</v>
      </c>
    </row>
    <row r="142" spans="2:51" s="13" customFormat="1" ht="12">
      <c r="B142" s="160"/>
      <c r="D142" s="161" t="s">
        <v>221</v>
      </c>
      <c r="E142" s="162" t="s">
        <v>3</v>
      </c>
      <c r="F142" s="163" t="s">
        <v>2562</v>
      </c>
      <c r="H142" s="164">
        <v>1.8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221</v>
      </c>
      <c r="AU142" s="162" t="s">
        <v>82</v>
      </c>
      <c r="AV142" s="13" t="s">
        <v>82</v>
      </c>
      <c r="AW142" s="13" t="s">
        <v>33</v>
      </c>
      <c r="AX142" s="13" t="s">
        <v>80</v>
      </c>
      <c r="AY142" s="162" t="s">
        <v>144</v>
      </c>
    </row>
    <row r="143" spans="2:63" s="12" customFormat="1" ht="25.9" customHeight="1">
      <c r="B143" s="127"/>
      <c r="D143" s="128" t="s">
        <v>71</v>
      </c>
      <c r="E143" s="129" t="s">
        <v>2609</v>
      </c>
      <c r="F143" s="129" t="s">
        <v>2610</v>
      </c>
      <c r="I143" s="130"/>
      <c r="J143" s="131">
        <f>BK143</f>
        <v>0</v>
      </c>
      <c r="L143" s="127"/>
      <c r="M143" s="132"/>
      <c r="N143" s="133"/>
      <c r="O143" s="133"/>
      <c r="P143" s="134">
        <f>SUM(P144:P151)</f>
        <v>0</v>
      </c>
      <c r="Q143" s="133"/>
      <c r="R143" s="134">
        <f>SUM(R144:R151)</f>
        <v>0</v>
      </c>
      <c r="S143" s="133"/>
      <c r="T143" s="135">
        <f>SUM(T144:T151)</f>
        <v>0</v>
      </c>
      <c r="AR143" s="128" t="s">
        <v>160</v>
      </c>
      <c r="AT143" s="136" t="s">
        <v>71</v>
      </c>
      <c r="AU143" s="136" t="s">
        <v>72</v>
      </c>
      <c r="AY143" s="128" t="s">
        <v>144</v>
      </c>
      <c r="BK143" s="137">
        <f>SUM(BK144:BK151)</f>
        <v>0</v>
      </c>
    </row>
    <row r="144" spans="1:65" s="2" customFormat="1" ht="16.5" customHeight="1">
      <c r="A144" s="34"/>
      <c r="B144" s="140"/>
      <c r="C144" s="141" t="s">
        <v>342</v>
      </c>
      <c r="D144" s="141" t="s">
        <v>147</v>
      </c>
      <c r="E144" s="142" t="s">
        <v>83</v>
      </c>
      <c r="F144" s="143" t="s">
        <v>2611</v>
      </c>
      <c r="G144" s="144" t="s">
        <v>926</v>
      </c>
      <c r="H144" s="203"/>
      <c r="I144" s="146"/>
      <c r="J144" s="147">
        <f aca="true" t="shared" si="10" ref="J144:J150">ROUND(I144*H144,2)</f>
        <v>0</v>
      </c>
      <c r="K144" s="148"/>
      <c r="L144" s="35"/>
      <c r="M144" s="149" t="s">
        <v>3</v>
      </c>
      <c r="N144" s="150" t="s">
        <v>43</v>
      </c>
      <c r="O144" s="55"/>
      <c r="P144" s="151">
        <f aca="true" t="shared" si="11" ref="P144:P150">O144*H144</f>
        <v>0</v>
      </c>
      <c r="Q144" s="151">
        <v>0</v>
      </c>
      <c r="R144" s="151">
        <f aca="true" t="shared" si="12" ref="R144:R150">Q144*H144</f>
        <v>0</v>
      </c>
      <c r="S144" s="151">
        <v>0</v>
      </c>
      <c r="T144" s="152">
        <f aca="true" t="shared" si="13" ref="T144:T150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3" t="s">
        <v>2468</v>
      </c>
      <c r="AT144" s="153" t="s">
        <v>147</v>
      </c>
      <c r="AU144" s="153" t="s">
        <v>80</v>
      </c>
      <c r="AY144" s="19" t="s">
        <v>144</v>
      </c>
      <c r="BE144" s="154">
        <f aca="true" t="shared" si="14" ref="BE144:BE150">IF(N144="základní",J144,0)</f>
        <v>0</v>
      </c>
      <c r="BF144" s="154">
        <f aca="true" t="shared" si="15" ref="BF144:BF150">IF(N144="snížená",J144,0)</f>
        <v>0</v>
      </c>
      <c r="BG144" s="154">
        <f aca="true" t="shared" si="16" ref="BG144:BG150">IF(N144="zákl. přenesená",J144,0)</f>
        <v>0</v>
      </c>
      <c r="BH144" s="154">
        <f aca="true" t="shared" si="17" ref="BH144:BH150">IF(N144="sníž. přenesená",J144,0)</f>
        <v>0</v>
      </c>
      <c r="BI144" s="154">
        <f aca="true" t="shared" si="18" ref="BI144:BI150">IF(N144="nulová",J144,0)</f>
        <v>0</v>
      </c>
      <c r="BJ144" s="19" t="s">
        <v>80</v>
      </c>
      <c r="BK144" s="154">
        <f aca="true" t="shared" si="19" ref="BK144:BK150">ROUND(I144*H144,2)</f>
        <v>0</v>
      </c>
      <c r="BL144" s="19" t="s">
        <v>2468</v>
      </c>
      <c r="BM144" s="153" t="s">
        <v>2612</v>
      </c>
    </row>
    <row r="145" spans="1:65" s="2" customFormat="1" ht="16.5" customHeight="1">
      <c r="A145" s="34"/>
      <c r="B145" s="140"/>
      <c r="C145" s="141" t="s">
        <v>349</v>
      </c>
      <c r="D145" s="141" t="s">
        <v>147</v>
      </c>
      <c r="E145" s="142" t="s">
        <v>2613</v>
      </c>
      <c r="F145" s="143" t="s">
        <v>2614</v>
      </c>
      <c r="G145" s="144" t="s">
        <v>2615</v>
      </c>
      <c r="H145" s="145">
        <v>4</v>
      </c>
      <c r="I145" s="146"/>
      <c r="J145" s="147">
        <f t="shared" si="10"/>
        <v>0</v>
      </c>
      <c r="K145" s="148"/>
      <c r="L145" s="35"/>
      <c r="M145" s="149" t="s">
        <v>3</v>
      </c>
      <c r="N145" s="150" t="s">
        <v>43</v>
      </c>
      <c r="O145" s="55"/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3" t="s">
        <v>2468</v>
      </c>
      <c r="AT145" s="153" t="s">
        <v>147</v>
      </c>
      <c r="AU145" s="153" t="s">
        <v>80</v>
      </c>
      <c r="AY145" s="19" t="s">
        <v>144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80</v>
      </c>
      <c r="BK145" s="154">
        <f t="shared" si="19"/>
        <v>0</v>
      </c>
      <c r="BL145" s="19" t="s">
        <v>2468</v>
      </c>
      <c r="BM145" s="153" t="s">
        <v>2616</v>
      </c>
    </row>
    <row r="146" spans="1:65" s="2" customFormat="1" ht="16.5" customHeight="1">
      <c r="A146" s="34"/>
      <c r="B146" s="140"/>
      <c r="C146" s="141" t="s">
        <v>8</v>
      </c>
      <c r="D146" s="141" t="s">
        <v>147</v>
      </c>
      <c r="E146" s="142" t="s">
        <v>2617</v>
      </c>
      <c r="F146" s="143" t="s">
        <v>2618</v>
      </c>
      <c r="G146" s="144" t="s">
        <v>2615</v>
      </c>
      <c r="H146" s="145">
        <v>1</v>
      </c>
      <c r="I146" s="146"/>
      <c r="J146" s="147">
        <f t="shared" si="10"/>
        <v>0</v>
      </c>
      <c r="K146" s="148"/>
      <c r="L146" s="35"/>
      <c r="M146" s="149" t="s">
        <v>3</v>
      </c>
      <c r="N146" s="150" t="s">
        <v>43</v>
      </c>
      <c r="O146" s="55"/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3" t="s">
        <v>2468</v>
      </c>
      <c r="AT146" s="153" t="s">
        <v>147</v>
      </c>
      <c r="AU146" s="153" t="s">
        <v>80</v>
      </c>
      <c r="AY146" s="19" t="s">
        <v>144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80</v>
      </c>
      <c r="BK146" s="154">
        <f t="shared" si="19"/>
        <v>0</v>
      </c>
      <c r="BL146" s="19" t="s">
        <v>2468</v>
      </c>
      <c r="BM146" s="153" t="s">
        <v>2619</v>
      </c>
    </row>
    <row r="147" spans="1:65" s="2" customFormat="1" ht="16.5" customHeight="1">
      <c r="A147" s="34"/>
      <c r="B147" s="140"/>
      <c r="C147" s="141" t="s">
        <v>362</v>
      </c>
      <c r="D147" s="141" t="s">
        <v>147</v>
      </c>
      <c r="E147" s="142" t="s">
        <v>2620</v>
      </c>
      <c r="F147" s="143" t="s">
        <v>2621</v>
      </c>
      <c r="G147" s="144" t="s">
        <v>2615</v>
      </c>
      <c r="H147" s="145">
        <v>1</v>
      </c>
      <c r="I147" s="146"/>
      <c r="J147" s="147">
        <f t="shared" si="10"/>
        <v>0</v>
      </c>
      <c r="K147" s="148"/>
      <c r="L147" s="35"/>
      <c r="M147" s="149" t="s">
        <v>3</v>
      </c>
      <c r="N147" s="150" t="s">
        <v>43</v>
      </c>
      <c r="O147" s="55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3" t="s">
        <v>2468</v>
      </c>
      <c r="AT147" s="153" t="s">
        <v>147</v>
      </c>
      <c r="AU147" s="153" t="s">
        <v>80</v>
      </c>
      <c r="AY147" s="19" t="s">
        <v>144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80</v>
      </c>
      <c r="BK147" s="154">
        <f t="shared" si="19"/>
        <v>0</v>
      </c>
      <c r="BL147" s="19" t="s">
        <v>2468</v>
      </c>
      <c r="BM147" s="153" t="s">
        <v>2622</v>
      </c>
    </row>
    <row r="148" spans="1:65" s="2" customFormat="1" ht="16.5" customHeight="1">
      <c r="A148" s="34"/>
      <c r="B148" s="140"/>
      <c r="C148" s="141" t="s">
        <v>370</v>
      </c>
      <c r="D148" s="141" t="s">
        <v>147</v>
      </c>
      <c r="E148" s="142" t="s">
        <v>2623</v>
      </c>
      <c r="F148" s="143" t="s">
        <v>2624</v>
      </c>
      <c r="G148" s="144" t="s">
        <v>926</v>
      </c>
      <c r="H148" s="203"/>
      <c r="I148" s="146"/>
      <c r="J148" s="147">
        <f t="shared" si="10"/>
        <v>0</v>
      </c>
      <c r="K148" s="148"/>
      <c r="L148" s="35"/>
      <c r="M148" s="149" t="s">
        <v>3</v>
      </c>
      <c r="N148" s="150" t="s">
        <v>43</v>
      </c>
      <c r="O148" s="55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3" t="s">
        <v>2468</v>
      </c>
      <c r="AT148" s="153" t="s">
        <v>147</v>
      </c>
      <c r="AU148" s="153" t="s">
        <v>80</v>
      </c>
      <c r="AY148" s="19" t="s">
        <v>144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80</v>
      </c>
      <c r="BK148" s="154">
        <f t="shared" si="19"/>
        <v>0</v>
      </c>
      <c r="BL148" s="19" t="s">
        <v>2468</v>
      </c>
      <c r="BM148" s="153" t="s">
        <v>2625</v>
      </c>
    </row>
    <row r="149" spans="1:65" s="2" customFormat="1" ht="16.5" customHeight="1">
      <c r="A149" s="34"/>
      <c r="B149" s="140"/>
      <c r="C149" s="141" t="s">
        <v>377</v>
      </c>
      <c r="D149" s="141" t="s">
        <v>147</v>
      </c>
      <c r="E149" s="142" t="s">
        <v>2626</v>
      </c>
      <c r="F149" s="143" t="s">
        <v>2627</v>
      </c>
      <c r="G149" s="144" t="s">
        <v>2615</v>
      </c>
      <c r="H149" s="145">
        <v>1</v>
      </c>
      <c r="I149" s="146"/>
      <c r="J149" s="147">
        <f t="shared" si="10"/>
        <v>0</v>
      </c>
      <c r="K149" s="148"/>
      <c r="L149" s="35"/>
      <c r="M149" s="149" t="s">
        <v>3</v>
      </c>
      <c r="N149" s="150" t="s">
        <v>43</v>
      </c>
      <c r="O149" s="55"/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3" t="s">
        <v>2468</v>
      </c>
      <c r="AT149" s="153" t="s">
        <v>147</v>
      </c>
      <c r="AU149" s="153" t="s">
        <v>80</v>
      </c>
      <c r="AY149" s="19" t="s">
        <v>144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80</v>
      </c>
      <c r="BK149" s="154">
        <f t="shared" si="19"/>
        <v>0</v>
      </c>
      <c r="BL149" s="19" t="s">
        <v>2468</v>
      </c>
      <c r="BM149" s="153" t="s">
        <v>2628</v>
      </c>
    </row>
    <row r="150" spans="1:65" s="2" customFormat="1" ht="16.5" customHeight="1">
      <c r="A150" s="34"/>
      <c r="B150" s="140"/>
      <c r="C150" s="141" t="s">
        <v>389</v>
      </c>
      <c r="D150" s="141" t="s">
        <v>147</v>
      </c>
      <c r="E150" s="142" t="s">
        <v>2629</v>
      </c>
      <c r="F150" s="143" t="s">
        <v>2630</v>
      </c>
      <c r="G150" s="144" t="s">
        <v>2631</v>
      </c>
      <c r="H150" s="145">
        <v>7</v>
      </c>
      <c r="I150" s="146"/>
      <c r="J150" s="147">
        <f t="shared" si="10"/>
        <v>0</v>
      </c>
      <c r="K150" s="148"/>
      <c r="L150" s="35"/>
      <c r="M150" s="149" t="s">
        <v>3</v>
      </c>
      <c r="N150" s="150" t="s">
        <v>43</v>
      </c>
      <c r="O150" s="55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3" t="s">
        <v>2468</v>
      </c>
      <c r="AT150" s="153" t="s">
        <v>147</v>
      </c>
      <c r="AU150" s="153" t="s">
        <v>80</v>
      </c>
      <c r="AY150" s="19" t="s">
        <v>144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80</v>
      </c>
      <c r="BK150" s="154">
        <f t="shared" si="19"/>
        <v>0</v>
      </c>
      <c r="BL150" s="19" t="s">
        <v>2468</v>
      </c>
      <c r="BM150" s="153" t="s">
        <v>2632</v>
      </c>
    </row>
    <row r="151" spans="2:51" s="13" customFormat="1" ht="12">
      <c r="B151" s="160"/>
      <c r="D151" s="161" t="s">
        <v>221</v>
      </c>
      <c r="E151" s="162" t="s">
        <v>3</v>
      </c>
      <c r="F151" s="163" t="s">
        <v>2633</v>
      </c>
      <c r="H151" s="164">
        <v>7</v>
      </c>
      <c r="I151" s="165"/>
      <c r="L151" s="160"/>
      <c r="M151" s="204"/>
      <c r="N151" s="205"/>
      <c r="O151" s="205"/>
      <c r="P151" s="205"/>
      <c r="Q151" s="205"/>
      <c r="R151" s="205"/>
      <c r="S151" s="205"/>
      <c r="T151" s="206"/>
      <c r="AT151" s="162" t="s">
        <v>221</v>
      </c>
      <c r="AU151" s="162" t="s">
        <v>80</v>
      </c>
      <c r="AV151" s="13" t="s">
        <v>82</v>
      </c>
      <c r="AW151" s="13" t="s">
        <v>33</v>
      </c>
      <c r="AX151" s="13" t="s">
        <v>80</v>
      </c>
      <c r="AY151" s="162" t="s">
        <v>144</v>
      </c>
    </row>
    <row r="152" spans="1:31" s="2" customFormat="1" ht="6.95" customHeight="1">
      <c r="A152" s="34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5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autoFilter ref="C83:K15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5" t="s">
        <v>6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9" t="s">
        <v>103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122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27" t="str">
        <f>'Rekapitulace stavby'!K6</f>
        <v>Novostavba budovy ZŠ Obrataň</v>
      </c>
      <c r="F7" s="328"/>
      <c r="G7" s="328"/>
      <c r="H7" s="328"/>
      <c r="L7" s="22"/>
    </row>
    <row r="8" spans="1:31" s="2" customFormat="1" ht="12" customHeight="1">
      <c r="A8" s="34"/>
      <c r="B8" s="35"/>
      <c r="C8" s="34"/>
      <c r="D8" s="29" t="s">
        <v>123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2" t="s">
        <v>2634</v>
      </c>
      <c r="F9" s="326"/>
      <c r="G9" s="326"/>
      <c r="H9" s="326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29" t="s">
        <v>28</v>
      </c>
      <c r="J15" s="27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9" t="str">
        <f>'Rekapitulace stavby'!E14</f>
        <v>Vyplň údaj</v>
      </c>
      <c r="F18" s="312"/>
      <c r="G18" s="312"/>
      <c r="H18" s="312"/>
      <c r="I18" s="29" t="s">
        <v>28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29" t="s">
        <v>26</v>
      </c>
      <c r="J20" s="27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28</v>
      </c>
      <c r="J21" s="27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29" t="s">
        <v>26</v>
      </c>
      <c r="J23" s="27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2474</v>
      </c>
      <c r="F24" s="34"/>
      <c r="G24" s="34"/>
      <c r="H24" s="34"/>
      <c r="I24" s="29" t="s">
        <v>28</v>
      </c>
      <c r="J24" s="27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16" t="s">
        <v>3</v>
      </c>
      <c r="F27" s="316"/>
      <c r="G27" s="316"/>
      <c r="H27" s="31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38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38" t="s">
        <v>39</v>
      </c>
      <c r="J32" s="38" t="s">
        <v>41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42</v>
      </c>
      <c r="E33" s="29" t="s">
        <v>43</v>
      </c>
      <c r="F33" s="97">
        <f>ROUND((SUM(BE82:BE288)),2)</f>
        <v>0</v>
      </c>
      <c r="G33" s="34"/>
      <c r="H33" s="34"/>
      <c r="I33" s="98">
        <v>0.21</v>
      </c>
      <c r="J33" s="97">
        <f>ROUND(((SUM(BE82:BE288))*I33),2)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97">
        <f>ROUND((SUM(BF82:BF288)),2)</f>
        <v>0</v>
      </c>
      <c r="G34" s="34"/>
      <c r="H34" s="34"/>
      <c r="I34" s="98">
        <v>0.15</v>
      </c>
      <c r="J34" s="97">
        <f>ROUND(((SUM(BF82:BF288))*I34),2)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97">
        <f>ROUND((SUM(BG82:BG288)),2)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97">
        <f>ROUND((SUM(BH82:BH288)),2)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97">
        <f>ROUND((SUM(BI82:BI288)),2)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48</v>
      </c>
      <c r="E39" s="57"/>
      <c r="F39" s="57"/>
      <c r="G39" s="101" t="s">
        <v>49</v>
      </c>
      <c r="H39" s="102" t="s">
        <v>50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125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7" t="str">
        <f>E7</f>
        <v>Novostavba budovy ZŠ Obrataň</v>
      </c>
      <c r="F48" s="328"/>
      <c r="G48" s="328"/>
      <c r="H48" s="328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123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2" t="str">
        <f>E9</f>
        <v>02.2 - Silnoproud vlastní stavba</v>
      </c>
      <c r="F50" s="326"/>
      <c r="G50" s="326"/>
      <c r="H50" s="326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Obrataň</v>
      </c>
      <c r="G52" s="34"/>
      <c r="H52" s="34"/>
      <c r="I52" s="29" t="s">
        <v>23</v>
      </c>
      <c r="J52" s="52" t="str">
        <f>IF(J12="","",J12)</f>
        <v>11. 1. 2021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4"/>
      <c r="E54" s="34"/>
      <c r="F54" s="27" t="str">
        <f>E15</f>
        <v>Obec Obrataň</v>
      </c>
      <c r="G54" s="34"/>
      <c r="H54" s="34"/>
      <c r="I54" s="29" t="s">
        <v>31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29" t="s">
        <v>34</v>
      </c>
      <c r="J55" s="32" t="str">
        <f>E24</f>
        <v>Milan Kostka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126</v>
      </c>
      <c r="D57" s="99"/>
      <c r="E57" s="99"/>
      <c r="F57" s="99"/>
      <c r="G57" s="99"/>
      <c r="H57" s="99"/>
      <c r="I57" s="99"/>
      <c r="J57" s="106" t="s">
        <v>127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70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128</v>
      </c>
    </row>
    <row r="60" spans="2:12" s="9" customFormat="1" ht="24.95" customHeight="1">
      <c r="B60" s="108"/>
      <c r="D60" s="109" t="s">
        <v>198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10" customFormat="1" ht="19.9" customHeight="1">
      <c r="B61" s="112"/>
      <c r="D61" s="113" t="s">
        <v>2475</v>
      </c>
      <c r="E61" s="114"/>
      <c r="F61" s="114"/>
      <c r="G61" s="114"/>
      <c r="H61" s="114"/>
      <c r="I61" s="114"/>
      <c r="J61" s="115">
        <f>J84</f>
        <v>0</v>
      </c>
      <c r="L61" s="112"/>
    </row>
    <row r="62" spans="2:12" s="10" customFormat="1" ht="14.85" customHeight="1">
      <c r="B62" s="112"/>
      <c r="D62" s="113" t="s">
        <v>2635</v>
      </c>
      <c r="E62" s="114"/>
      <c r="F62" s="114"/>
      <c r="G62" s="114"/>
      <c r="H62" s="114"/>
      <c r="I62" s="114"/>
      <c r="J62" s="115">
        <f>J281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17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7" t="str">
        <f>E7</f>
        <v>Novostavba budovy ZŠ Obrataň</v>
      </c>
      <c r="F72" s="328"/>
      <c r="G72" s="328"/>
      <c r="H72" s="328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123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2" t="str">
        <f>E9</f>
        <v>02.2 - Silnoproud vlastní stavba</v>
      </c>
      <c r="F74" s="326"/>
      <c r="G74" s="326"/>
      <c r="H74" s="326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4"/>
      <c r="E76" s="34"/>
      <c r="F76" s="27" t="str">
        <f>F12</f>
        <v>Obrataň</v>
      </c>
      <c r="G76" s="34"/>
      <c r="H76" s="34"/>
      <c r="I76" s="29" t="s">
        <v>23</v>
      </c>
      <c r="J76" s="52" t="str">
        <f>IF(J12="","",J12)</f>
        <v>11. 1. 2021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4"/>
      <c r="E78" s="34"/>
      <c r="F78" s="27" t="str">
        <f>E15</f>
        <v>Obec Obrataň</v>
      </c>
      <c r="G78" s="34"/>
      <c r="H78" s="34"/>
      <c r="I78" s="29" t="s">
        <v>31</v>
      </c>
      <c r="J78" s="32" t="str">
        <f>E21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4"/>
      <c r="E79" s="34"/>
      <c r="F79" s="27" t="str">
        <f>IF(E18="","",E18)</f>
        <v>Vyplň údaj</v>
      </c>
      <c r="G79" s="34"/>
      <c r="H79" s="34"/>
      <c r="I79" s="29" t="s">
        <v>34</v>
      </c>
      <c r="J79" s="32" t="str">
        <f>E24</f>
        <v>Milan Kostka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131</v>
      </c>
      <c r="D81" s="119" t="s">
        <v>57</v>
      </c>
      <c r="E81" s="119" t="s">
        <v>53</v>
      </c>
      <c r="F81" s="119" t="s">
        <v>54</v>
      </c>
      <c r="G81" s="119" t="s">
        <v>132</v>
      </c>
      <c r="H81" s="119" t="s">
        <v>133</v>
      </c>
      <c r="I81" s="119" t="s">
        <v>134</v>
      </c>
      <c r="J81" s="120" t="s">
        <v>127</v>
      </c>
      <c r="K81" s="121" t="s">
        <v>135</v>
      </c>
      <c r="L81" s="122"/>
      <c r="M81" s="59" t="s">
        <v>3</v>
      </c>
      <c r="N81" s="60" t="s">
        <v>42</v>
      </c>
      <c r="O81" s="60" t="s">
        <v>136</v>
      </c>
      <c r="P81" s="60" t="s">
        <v>137</v>
      </c>
      <c r="Q81" s="60" t="s">
        <v>138</v>
      </c>
      <c r="R81" s="60" t="s">
        <v>139</v>
      </c>
      <c r="S81" s="60" t="s">
        <v>140</v>
      </c>
      <c r="T81" s="61" t="s">
        <v>141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142</v>
      </c>
      <c r="D82" s="34"/>
      <c r="E82" s="34"/>
      <c r="F82" s="34"/>
      <c r="G82" s="34"/>
      <c r="H82" s="34"/>
      <c r="I82" s="34"/>
      <c r="J82" s="123">
        <f>BK82</f>
        <v>0</v>
      </c>
      <c r="K82" s="34"/>
      <c r="L82" s="35"/>
      <c r="M82" s="62"/>
      <c r="N82" s="53"/>
      <c r="O82" s="63"/>
      <c r="P82" s="124">
        <f>P83</f>
        <v>0</v>
      </c>
      <c r="Q82" s="63"/>
      <c r="R82" s="124">
        <f>R83</f>
        <v>1.5286499999999996</v>
      </c>
      <c r="S82" s="63"/>
      <c r="T82" s="12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71</v>
      </c>
      <c r="AU82" s="19" t="s">
        <v>128</v>
      </c>
      <c r="BK82" s="126">
        <f>BK83</f>
        <v>0</v>
      </c>
    </row>
    <row r="83" spans="2:63" s="12" customFormat="1" ht="25.9" customHeight="1">
      <c r="B83" s="127"/>
      <c r="D83" s="128" t="s">
        <v>71</v>
      </c>
      <c r="E83" s="129" t="s">
        <v>872</v>
      </c>
      <c r="F83" s="129" t="s">
        <v>873</v>
      </c>
      <c r="I83" s="130"/>
      <c r="J83" s="131">
        <f>BK83</f>
        <v>0</v>
      </c>
      <c r="L83" s="127"/>
      <c r="M83" s="132"/>
      <c r="N83" s="133"/>
      <c r="O83" s="133"/>
      <c r="P83" s="134">
        <f>P84</f>
        <v>0</v>
      </c>
      <c r="Q83" s="133"/>
      <c r="R83" s="134">
        <f>R84</f>
        <v>1.5286499999999996</v>
      </c>
      <c r="S83" s="133"/>
      <c r="T83" s="135">
        <f>T84</f>
        <v>0</v>
      </c>
      <c r="AR83" s="128" t="s">
        <v>82</v>
      </c>
      <c r="AT83" s="136" t="s">
        <v>71</v>
      </c>
      <c r="AU83" s="136" t="s">
        <v>72</v>
      </c>
      <c r="AY83" s="128" t="s">
        <v>144</v>
      </c>
      <c r="BK83" s="137">
        <f>BK84</f>
        <v>0</v>
      </c>
    </row>
    <row r="84" spans="2:63" s="12" customFormat="1" ht="22.9" customHeight="1">
      <c r="B84" s="127"/>
      <c r="D84" s="128" t="s">
        <v>71</v>
      </c>
      <c r="E84" s="138" t="s">
        <v>2479</v>
      </c>
      <c r="F84" s="138" t="s">
        <v>2480</v>
      </c>
      <c r="I84" s="130"/>
      <c r="J84" s="139">
        <f>BK84</f>
        <v>0</v>
      </c>
      <c r="L84" s="127"/>
      <c r="M84" s="132"/>
      <c r="N84" s="133"/>
      <c r="O84" s="133"/>
      <c r="P84" s="134">
        <f>P85+SUM(P86:P281)</f>
        <v>0</v>
      </c>
      <c r="Q84" s="133"/>
      <c r="R84" s="134">
        <f>R85+SUM(R86:R281)</f>
        <v>1.5286499999999996</v>
      </c>
      <c r="S84" s="133"/>
      <c r="T84" s="135">
        <f>T85+SUM(T86:T281)</f>
        <v>0</v>
      </c>
      <c r="AR84" s="128" t="s">
        <v>82</v>
      </c>
      <c r="AT84" s="136" t="s">
        <v>71</v>
      </c>
      <c r="AU84" s="136" t="s">
        <v>80</v>
      </c>
      <c r="AY84" s="128" t="s">
        <v>144</v>
      </c>
      <c r="BK84" s="137">
        <f>BK85+SUM(BK86:BK281)</f>
        <v>0</v>
      </c>
    </row>
    <row r="85" spans="1:65" s="2" customFormat="1" ht="16.5" customHeight="1">
      <c r="A85" s="34"/>
      <c r="B85" s="140"/>
      <c r="C85" s="141" t="s">
        <v>160</v>
      </c>
      <c r="D85" s="141" t="s">
        <v>147</v>
      </c>
      <c r="E85" s="142" t="s">
        <v>2636</v>
      </c>
      <c r="F85" s="143" t="s">
        <v>2637</v>
      </c>
      <c r="G85" s="144" t="s">
        <v>409</v>
      </c>
      <c r="H85" s="145">
        <v>331</v>
      </c>
      <c r="I85" s="146"/>
      <c r="J85" s="147">
        <f>ROUND(I85*H85,2)</f>
        <v>0</v>
      </c>
      <c r="K85" s="148"/>
      <c r="L85" s="35"/>
      <c r="M85" s="149" t="s">
        <v>3</v>
      </c>
      <c r="N85" s="150" t="s">
        <v>43</v>
      </c>
      <c r="O85" s="55"/>
      <c r="P85" s="151">
        <f>O85*H85</f>
        <v>0</v>
      </c>
      <c r="Q85" s="151">
        <v>0</v>
      </c>
      <c r="R85" s="151">
        <f>Q85*H85</f>
        <v>0</v>
      </c>
      <c r="S85" s="151">
        <v>0</v>
      </c>
      <c r="T85" s="152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3" t="s">
        <v>313</v>
      </c>
      <c r="AT85" s="153" t="s">
        <v>147</v>
      </c>
      <c r="AU85" s="153" t="s">
        <v>82</v>
      </c>
      <c r="AY85" s="19" t="s">
        <v>144</v>
      </c>
      <c r="BE85" s="154">
        <f>IF(N85="základní",J85,0)</f>
        <v>0</v>
      </c>
      <c r="BF85" s="154">
        <f>IF(N85="snížená",J85,0)</f>
        <v>0</v>
      </c>
      <c r="BG85" s="154">
        <f>IF(N85="zákl. přenesená",J85,0)</f>
        <v>0</v>
      </c>
      <c r="BH85" s="154">
        <f>IF(N85="sníž. přenesená",J85,0)</f>
        <v>0</v>
      </c>
      <c r="BI85" s="154">
        <f>IF(N85="nulová",J85,0)</f>
        <v>0</v>
      </c>
      <c r="BJ85" s="19" t="s">
        <v>80</v>
      </c>
      <c r="BK85" s="154">
        <f>ROUND(I85*H85,2)</f>
        <v>0</v>
      </c>
      <c r="BL85" s="19" t="s">
        <v>313</v>
      </c>
      <c r="BM85" s="153" t="s">
        <v>2638</v>
      </c>
    </row>
    <row r="86" spans="1:65" s="2" customFormat="1" ht="16.5" customHeight="1">
      <c r="A86" s="34"/>
      <c r="B86" s="140"/>
      <c r="C86" s="192" t="s">
        <v>143</v>
      </c>
      <c r="D86" s="192" t="s">
        <v>280</v>
      </c>
      <c r="E86" s="193" t="s">
        <v>2639</v>
      </c>
      <c r="F86" s="194" t="s">
        <v>2640</v>
      </c>
      <c r="G86" s="195" t="s">
        <v>409</v>
      </c>
      <c r="H86" s="196">
        <v>322</v>
      </c>
      <c r="I86" s="197"/>
      <c r="J86" s="198">
        <f>ROUND(I86*H86,2)</f>
        <v>0</v>
      </c>
      <c r="K86" s="199"/>
      <c r="L86" s="200"/>
      <c r="M86" s="201" t="s">
        <v>3</v>
      </c>
      <c r="N86" s="202" t="s">
        <v>43</v>
      </c>
      <c r="O86" s="55"/>
      <c r="P86" s="151">
        <f>O86*H86</f>
        <v>0</v>
      </c>
      <c r="Q86" s="151">
        <v>7E-05</v>
      </c>
      <c r="R86" s="151">
        <f>Q86*H86</f>
        <v>0.022539999999999998</v>
      </c>
      <c r="S86" s="151">
        <v>0</v>
      </c>
      <c r="T86" s="152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3" t="s">
        <v>412</v>
      </c>
      <c r="AT86" s="153" t="s">
        <v>280</v>
      </c>
      <c r="AU86" s="153" t="s">
        <v>82</v>
      </c>
      <c r="AY86" s="19" t="s">
        <v>144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9" t="s">
        <v>80</v>
      </c>
      <c r="BK86" s="154">
        <f>ROUND(I86*H86,2)</f>
        <v>0</v>
      </c>
      <c r="BL86" s="19" t="s">
        <v>313</v>
      </c>
      <c r="BM86" s="153" t="s">
        <v>2641</v>
      </c>
    </row>
    <row r="87" spans="2:51" s="13" customFormat="1" ht="12">
      <c r="B87" s="160"/>
      <c r="D87" s="161" t="s">
        <v>221</v>
      </c>
      <c r="E87" s="162" t="s">
        <v>3</v>
      </c>
      <c r="F87" s="163" t="s">
        <v>2642</v>
      </c>
      <c r="H87" s="164">
        <v>322</v>
      </c>
      <c r="I87" s="165"/>
      <c r="L87" s="160"/>
      <c r="M87" s="166"/>
      <c r="N87" s="167"/>
      <c r="O87" s="167"/>
      <c r="P87" s="167"/>
      <c r="Q87" s="167"/>
      <c r="R87" s="167"/>
      <c r="S87" s="167"/>
      <c r="T87" s="168"/>
      <c r="AT87" s="162" t="s">
        <v>221</v>
      </c>
      <c r="AU87" s="162" t="s">
        <v>82</v>
      </c>
      <c r="AV87" s="13" t="s">
        <v>82</v>
      </c>
      <c r="AW87" s="13" t="s">
        <v>33</v>
      </c>
      <c r="AX87" s="13" t="s">
        <v>80</v>
      </c>
      <c r="AY87" s="162" t="s">
        <v>144</v>
      </c>
    </row>
    <row r="88" spans="1:65" s="2" customFormat="1" ht="16.5" customHeight="1">
      <c r="A88" s="34"/>
      <c r="B88" s="140"/>
      <c r="C88" s="192" t="s">
        <v>167</v>
      </c>
      <c r="D88" s="192" t="s">
        <v>280</v>
      </c>
      <c r="E88" s="193" t="s">
        <v>2643</v>
      </c>
      <c r="F88" s="194" t="s">
        <v>2644</v>
      </c>
      <c r="G88" s="195" t="s">
        <v>409</v>
      </c>
      <c r="H88" s="196">
        <v>9</v>
      </c>
      <c r="I88" s="197"/>
      <c r="J88" s="198">
        <f>ROUND(I88*H88,2)</f>
        <v>0</v>
      </c>
      <c r="K88" s="199"/>
      <c r="L88" s="200"/>
      <c r="M88" s="201" t="s">
        <v>3</v>
      </c>
      <c r="N88" s="202" t="s">
        <v>43</v>
      </c>
      <c r="O88" s="55"/>
      <c r="P88" s="151">
        <f>O88*H88</f>
        <v>0</v>
      </c>
      <c r="Q88" s="151">
        <v>0.0001</v>
      </c>
      <c r="R88" s="151">
        <f>Q88*H88</f>
        <v>0.0009000000000000001</v>
      </c>
      <c r="S88" s="151">
        <v>0</v>
      </c>
      <c r="T88" s="152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3" t="s">
        <v>412</v>
      </c>
      <c r="AT88" s="153" t="s">
        <v>280</v>
      </c>
      <c r="AU88" s="153" t="s">
        <v>82</v>
      </c>
      <c r="AY88" s="19" t="s">
        <v>144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9" t="s">
        <v>80</v>
      </c>
      <c r="BK88" s="154">
        <f>ROUND(I88*H88,2)</f>
        <v>0</v>
      </c>
      <c r="BL88" s="19" t="s">
        <v>313</v>
      </c>
      <c r="BM88" s="153" t="s">
        <v>2645</v>
      </c>
    </row>
    <row r="89" spans="2:51" s="13" customFormat="1" ht="12">
      <c r="B89" s="160"/>
      <c r="D89" s="161" t="s">
        <v>221</v>
      </c>
      <c r="E89" s="162" t="s">
        <v>3</v>
      </c>
      <c r="F89" s="163" t="s">
        <v>2646</v>
      </c>
      <c r="H89" s="164">
        <v>9</v>
      </c>
      <c r="I89" s="165"/>
      <c r="L89" s="160"/>
      <c r="M89" s="166"/>
      <c r="N89" s="167"/>
      <c r="O89" s="167"/>
      <c r="P89" s="167"/>
      <c r="Q89" s="167"/>
      <c r="R89" s="167"/>
      <c r="S89" s="167"/>
      <c r="T89" s="168"/>
      <c r="AT89" s="162" t="s">
        <v>221</v>
      </c>
      <c r="AU89" s="162" t="s">
        <v>82</v>
      </c>
      <c r="AV89" s="13" t="s">
        <v>82</v>
      </c>
      <c r="AW89" s="13" t="s">
        <v>33</v>
      </c>
      <c r="AX89" s="13" t="s">
        <v>80</v>
      </c>
      <c r="AY89" s="162" t="s">
        <v>144</v>
      </c>
    </row>
    <row r="90" spans="1:65" s="2" customFormat="1" ht="16.5" customHeight="1">
      <c r="A90" s="34"/>
      <c r="B90" s="140"/>
      <c r="C90" s="141" t="s">
        <v>171</v>
      </c>
      <c r="D90" s="141" t="s">
        <v>147</v>
      </c>
      <c r="E90" s="142" t="s">
        <v>2481</v>
      </c>
      <c r="F90" s="143" t="s">
        <v>2482</v>
      </c>
      <c r="G90" s="144" t="s">
        <v>409</v>
      </c>
      <c r="H90" s="145">
        <v>10</v>
      </c>
      <c r="I90" s="146"/>
      <c r="J90" s="147">
        <f>ROUND(I90*H90,2)</f>
        <v>0</v>
      </c>
      <c r="K90" s="148"/>
      <c r="L90" s="35"/>
      <c r="M90" s="149" t="s">
        <v>3</v>
      </c>
      <c r="N90" s="150" t="s">
        <v>43</v>
      </c>
      <c r="O90" s="55"/>
      <c r="P90" s="151">
        <f>O90*H90</f>
        <v>0</v>
      </c>
      <c r="Q90" s="151">
        <v>0</v>
      </c>
      <c r="R90" s="151">
        <f>Q90*H90</f>
        <v>0</v>
      </c>
      <c r="S90" s="151">
        <v>0</v>
      </c>
      <c r="T90" s="152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3" t="s">
        <v>313</v>
      </c>
      <c r="AT90" s="153" t="s">
        <v>147</v>
      </c>
      <c r="AU90" s="153" t="s">
        <v>82</v>
      </c>
      <c r="AY90" s="19" t="s">
        <v>144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9" t="s">
        <v>80</v>
      </c>
      <c r="BK90" s="154">
        <f>ROUND(I90*H90,2)</f>
        <v>0</v>
      </c>
      <c r="BL90" s="19" t="s">
        <v>313</v>
      </c>
      <c r="BM90" s="153" t="s">
        <v>2647</v>
      </c>
    </row>
    <row r="91" spans="1:65" s="2" customFormat="1" ht="16.5" customHeight="1">
      <c r="A91" s="34"/>
      <c r="B91" s="140"/>
      <c r="C91" s="192" t="s">
        <v>175</v>
      </c>
      <c r="D91" s="192" t="s">
        <v>280</v>
      </c>
      <c r="E91" s="193" t="s">
        <v>2484</v>
      </c>
      <c r="F91" s="194" t="s">
        <v>2485</v>
      </c>
      <c r="G91" s="195" t="s">
        <v>409</v>
      </c>
      <c r="H91" s="196">
        <v>10</v>
      </c>
      <c r="I91" s="197"/>
      <c r="J91" s="198">
        <f>ROUND(I91*H91,2)</f>
        <v>0</v>
      </c>
      <c r="K91" s="199"/>
      <c r="L91" s="200"/>
      <c r="M91" s="201" t="s">
        <v>3</v>
      </c>
      <c r="N91" s="202" t="s">
        <v>43</v>
      </c>
      <c r="O91" s="55"/>
      <c r="P91" s="151">
        <f>O91*H91</f>
        <v>0</v>
      </c>
      <c r="Q91" s="151">
        <v>0.0002</v>
      </c>
      <c r="R91" s="151">
        <f>Q91*H91</f>
        <v>0.002</v>
      </c>
      <c r="S91" s="151">
        <v>0</v>
      </c>
      <c r="T91" s="152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3" t="s">
        <v>412</v>
      </c>
      <c r="AT91" s="153" t="s">
        <v>280</v>
      </c>
      <c r="AU91" s="153" t="s">
        <v>82</v>
      </c>
      <c r="AY91" s="19" t="s">
        <v>144</v>
      </c>
      <c r="BE91" s="154">
        <f>IF(N91="základní",J91,0)</f>
        <v>0</v>
      </c>
      <c r="BF91" s="154">
        <f>IF(N91="snížená",J91,0)</f>
        <v>0</v>
      </c>
      <c r="BG91" s="154">
        <f>IF(N91="zákl. přenesená",J91,0)</f>
        <v>0</v>
      </c>
      <c r="BH91" s="154">
        <f>IF(N91="sníž. přenesená",J91,0)</f>
        <v>0</v>
      </c>
      <c r="BI91" s="154">
        <f>IF(N91="nulová",J91,0)</f>
        <v>0</v>
      </c>
      <c r="BJ91" s="19" t="s">
        <v>80</v>
      </c>
      <c r="BK91" s="154">
        <f>ROUND(I91*H91,2)</f>
        <v>0</v>
      </c>
      <c r="BL91" s="19" t="s">
        <v>313</v>
      </c>
      <c r="BM91" s="153" t="s">
        <v>2648</v>
      </c>
    </row>
    <row r="92" spans="2:51" s="13" customFormat="1" ht="12">
      <c r="B92" s="160"/>
      <c r="D92" s="161" t="s">
        <v>221</v>
      </c>
      <c r="E92" s="162" t="s">
        <v>3</v>
      </c>
      <c r="F92" s="163" t="s">
        <v>2649</v>
      </c>
      <c r="H92" s="164">
        <v>10</v>
      </c>
      <c r="I92" s="165"/>
      <c r="L92" s="160"/>
      <c r="M92" s="166"/>
      <c r="N92" s="167"/>
      <c r="O92" s="167"/>
      <c r="P92" s="167"/>
      <c r="Q92" s="167"/>
      <c r="R92" s="167"/>
      <c r="S92" s="167"/>
      <c r="T92" s="168"/>
      <c r="AT92" s="162" t="s">
        <v>221</v>
      </c>
      <c r="AU92" s="162" t="s">
        <v>82</v>
      </c>
      <c r="AV92" s="13" t="s">
        <v>82</v>
      </c>
      <c r="AW92" s="13" t="s">
        <v>33</v>
      </c>
      <c r="AX92" s="13" t="s">
        <v>80</v>
      </c>
      <c r="AY92" s="162" t="s">
        <v>144</v>
      </c>
    </row>
    <row r="93" spans="1:65" s="2" customFormat="1" ht="16.5" customHeight="1">
      <c r="A93" s="34"/>
      <c r="B93" s="140"/>
      <c r="C93" s="141" t="s">
        <v>179</v>
      </c>
      <c r="D93" s="141" t="s">
        <v>147</v>
      </c>
      <c r="E93" s="142" t="s">
        <v>2488</v>
      </c>
      <c r="F93" s="143" t="s">
        <v>2489</v>
      </c>
      <c r="G93" s="144" t="s">
        <v>409</v>
      </c>
      <c r="H93" s="145">
        <v>10</v>
      </c>
      <c r="I93" s="146"/>
      <c r="J93" s="147">
        <f>ROUND(I93*H93,2)</f>
        <v>0</v>
      </c>
      <c r="K93" s="148"/>
      <c r="L93" s="35"/>
      <c r="M93" s="149" t="s">
        <v>3</v>
      </c>
      <c r="N93" s="150" t="s">
        <v>43</v>
      </c>
      <c r="O93" s="55"/>
      <c r="P93" s="151">
        <f>O93*H93</f>
        <v>0</v>
      </c>
      <c r="Q93" s="151">
        <v>0</v>
      </c>
      <c r="R93" s="151">
        <f>Q93*H93</f>
        <v>0</v>
      </c>
      <c r="S93" s="151">
        <v>0</v>
      </c>
      <c r="T93" s="152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3" t="s">
        <v>313</v>
      </c>
      <c r="AT93" s="153" t="s">
        <v>147</v>
      </c>
      <c r="AU93" s="153" t="s">
        <v>82</v>
      </c>
      <c r="AY93" s="19" t="s">
        <v>144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9" t="s">
        <v>80</v>
      </c>
      <c r="BK93" s="154">
        <f>ROUND(I93*H93,2)</f>
        <v>0</v>
      </c>
      <c r="BL93" s="19" t="s">
        <v>313</v>
      </c>
      <c r="BM93" s="153" t="s">
        <v>2650</v>
      </c>
    </row>
    <row r="94" spans="1:65" s="2" customFormat="1" ht="16.5" customHeight="1">
      <c r="A94" s="34"/>
      <c r="B94" s="140"/>
      <c r="C94" s="192" t="s">
        <v>183</v>
      </c>
      <c r="D94" s="192" t="s">
        <v>280</v>
      </c>
      <c r="E94" s="193" t="s">
        <v>2491</v>
      </c>
      <c r="F94" s="194" t="s">
        <v>2492</v>
      </c>
      <c r="G94" s="195" t="s">
        <v>409</v>
      </c>
      <c r="H94" s="196">
        <v>10</v>
      </c>
      <c r="I94" s="197"/>
      <c r="J94" s="198">
        <f>ROUND(I94*H94,2)</f>
        <v>0</v>
      </c>
      <c r="K94" s="199"/>
      <c r="L94" s="200"/>
      <c r="M94" s="201" t="s">
        <v>3</v>
      </c>
      <c r="N94" s="202" t="s">
        <v>43</v>
      </c>
      <c r="O94" s="55"/>
      <c r="P94" s="151">
        <f>O94*H94</f>
        <v>0</v>
      </c>
      <c r="Q94" s="151">
        <v>0.00055</v>
      </c>
      <c r="R94" s="151">
        <f>Q94*H94</f>
        <v>0.0055000000000000005</v>
      </c>
      <c r="S94" s="151">
        <v>0</v>
      </c>
      <c r="T94" s="152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3" t="s">
        <v>412</v>
      </c>
      <c r="AT94" s="153" t="s">
        <v>280</v>
      </c>
      <c r="AU94" s="153" t="s">
        <v>82</v>
      </c>
      <c r="AY94" s="19" t="s">
        <v>144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9" t="s">
        <v>80</v>
      </c>
      <c r="BK94" s="154">
        <f>ROUND(I94*H94,2)</f>
        <v>0</v>
      </c>
      <c r="BL94" s="19" t="s">
        <v>313</v>
      </c>
      <c r="BM94" s="153" t="s">
        <v>2651</v>
      </c>
    </row>
    <row r="95" spans="2:51" s="13" customFormat="1" ht="12">
      <c r="B95" s="160"/>
      <c r="D95" s="161" t="s">
        <v>221</v>
      </c>
      <c r="E95" s="162" t="s">
        <v>3</v>
      </c>
      <c r="F95" s="163" t="s">
        <v>2649</v>
      </c>
      <c r="H95" s="164">
        <v>10</v>
      </c>
      <c r="I95" s="165"/>
      <c r="L95" s="160"/>
      <c r="M95" s="166"/>
      <c r="N95" s="167"/>
      <c r="O95" s="167"/>
      <c r="P95" s="167"/>
      <c r="Q95" s="167"/>
      <c r="R95" s="167"/>
      <c r="S95" s="167"/>
      <c r="T95" s="168"/>
      <c r="AT95" s="162" t="s">
        <v>221</v>
      </c>
      <c r="AU95" s="162" t="s">
        <v>82</v>
      </c>
      <c r="AV95" s="13" t="s">
        <v>82</v>
      </c>
      <c r="AW95" s="13" t="s">
        <v>33</v>
      </c>
      <c r="AX95" s="13" t="s">
        <v>80</v>
      </c>
      <c r="AY95" s="162" t="s">
        <v>144</v>
      </c>
    </row>
    <row r="96" spans="1:65" s="2" customFormat="1" ht="16.5" customHeight="1">
      <c r="A96" s="34"/>
      <c r="B96" s="140"/>
      <c r="C96" s="141" t="s">
        <v>286</v>
      </c>
      <c r="D96" s="141" t="s">
        <v>147</v>
      </c>
      <c r="E96" s="142" t="s">
        <v>2652</v>
      </c>
      <c r="F96" s="143" t="s">
        <v>2653</v>
      </c>
      <c r="G96" s="144" t="s">
        <v>409</v>
      </c>
      <c r="H96" s="145">
        <v>138</v>
      </c>
      <c r="I96" s="146"/>
      <c r="J96" s="147">
        <f>ROUND(I96*H96,2)</f>
        <v>0</v>
      </c>
      <c r="K96" s="148"/>
      <c r="L96" s="35"/>
      <c r="M96" s="149" t="s">
        <v>3</v>
      </c>
      <c r="N96" s="150" t="s">
        <v>43</v>
      </c>
      <c r="O96" s="55"/>
      <c r="P96" s="151">
        <f>O96*H96</f>
        <v>0</v>
      </c>
      <c r="Q96" s="151">
        <v>0</v>
      </c>
      <c r="R96" s="151">
        <f>Q96*H96</f>
        <v>0</v>
      </c>
      <c r="S96" s="151">
        <v>0</v>
      </c>
      <c r="T96" s="15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3" t="s">
        <v>313</v>
      </c>
      <c r="AT96" s="153" t="s">
        <v>147</v>
      </c>
      <c r="AU96" s="153" t="s">
        <v>82</v>
      </c>
      <c r="AY96" s="19" t="s">
        <v>144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9" t="s">
        <v>80</v>
      </c>
      <c r="BK96" s="154">
        <f>ROUND(I96*H96,2)</f>
        <v>0</v>
      </c>
      <c r="BL96" s="19" t="s">
        <v>313</v>
      </c>
      <c r="BM96" s="153" t="s">
        <v>2654</v>
      </c>
    </row>
    <row r="97" spans="1:65" s="2" customFormat="1" ht="16.5" customHeight="1">
      <c r="A97" s="34"/>
      <c r="B97" s="140"/>
      <c r="C97" s="192" t="s">
        <v>292</v>
      </c>
      <c r="D97" s="192" t="s">
        <v>280</v>
      </c>
      <c r="E97" s="193" t="s">
        <v>2655</v>
      </c>
      <c r="F97" s="194" t="s">
        <v>2656</v>
      </c>
      <c r="G97" s="195" t="s">
        <v>409</v>
      </c>
      <c r="H97" s="196">
        <v>111</v>
      </c>
      <c r="I97" s="197"/>
      <c r="J97" s="198">
        <f>ROUND(I97*H97,2)</f>
        <v>0</v>
      </c>
      <c r="K97" s="199"/>
      <c r="L97" s="200"/>
      <c r="M97" s="201" t="s">
        <v>3</v>
      </c>
      <c r="N97" s="202" t="s">
        <v>43</v>
      </c>
      <c r="O97" s="55"/>
      <c r="P97" s="151">
        <f>O97*H97</f>
        <v>0</v>
      </c>
      <c r="Q97" s="151">
        <v>0.00015</v>
      </c>
      <c r="R97" s="151">
        <f>Q97*H97</f>
        <v>0.016649999999999998</v>
      </c>
      <c r="S97" s="151">
        <v>0</v>
      </c>
      <c r="T97" s="152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3" t="s">
        <v>412</v>
      </c>
      <c r="AT97" s="153" t="s">
        <v>280</v>
      </c>
      <c r="AU97" s="153" t="s">
        <v>82</v>
      </c>
      <c r="AY97" s="19" t="s">
        <v>144</v>
      </c>
      <c r="BE97" s="154">
        <f>IF(N97="základní",J97,0)</f>
        <v>0</v>
      </c>
      <c r="BF97" s="154">
        <f>IF(N97="snížená",J97,0)</f>
        <v>0</v>
      </c>
      <c r="BG97" s="154">
        <f>IF(N97="zákl. přenesená",J97,0)</f>
        <v>0</v>
      </c>
      <c r="BH97" s="154">
        <f>IF(N97="sníž. přenesená",J97,0)</f>
        <v>0</v>
      </c>
      <c r="BI97" s="154">
        <f>IF(N97="nulová",J97,0)</f>
        <v>0</v>
      </c>
      <c r="BJ97" s="19" t="s">
        <v>80</v>
      </c>
      <c r="BK97" s="154">
        <f>ROUND(I97*H97,2)</f>
        <v>0</v>
      </c>
      <c r="BL97" s="19" t="s">
        <v>313</v>
      </c>
      <c r="BM97" s="153" t="s">
        <v>2657</v>
      </c>
    </row>
    <row r="98" spans="2:51" s="13" customFormat="1" ht="12">
      <c r="B98" s="160"/>
      <c r="D98" s="161" t="s">
        <v>221</v>
      </c>
      <c r="E98" s="162" t="s">
        <v>3</v>
      </c>
      <c r="F98" s="163" t="s">
        <v>2658</v>
      </c>
      <c r="H98" s="164">
        <v>111</v>
      </c>
      <c r="I98" s="165"/>
      <c r="L98" s="160"/>
      <c r="M98" s="166"/>
      <c r="N98" s="167"/>
      <c r="O98" s="167"/>
      <c r="P98" s="167"/>
      <c r="Q98" s="167"/>
      <c r="R98" s="167"/>
      <c r="S98" s="167"/>
      <c r="T98" s="168"/>
      <c r="AT98" s="162" t="s">
        <v>221</v>
      </c>
      <c r="AU98" s="162" t="s">
        <v>82</v>
      </c>
      <c r="AV98" s="13" t="s">
        <v>82</v>
      </c>
      <c r="AW98" s="13" t="s">
        <v>33</v>
      </c>
      <c r="AX98" s="13" t="s">
        <v>80</v>
      </c>
      <c r="AY98" s="162" t="s">
        <v>144</v>
      </c>
    </row>
    <row r="99" spans="1:65" s="2" customFormat="1" ht="16.5" customHeight="1">
      <c r="A99" s="34"/>
      <c r="B99" s="140"/>
      <c r="C99" s="192" t="s">
        <v>297</v>
      </c>
      <c r="D99" s="192" t="s">
        <v>280</v>
      </c>
      <c r="E99" s="193" t="s">
        <v>2659</v>
      </c>
      <c r="F99" s="194" t="s">
        <v>2660</v>
      </c>
      <c r="G99" s="195" t="s">
        <v>409</v>
      </c>
      <c r="H99" s="196">
        <v>27</v>
      </c>
      <c r="I99" s="197"/>
      <c r="J99" s="198">
        <f>ROUND(I99*H99,2)</f>
        <v>0</v>
      </c>
      <c r="K99" s="199"/>
      <c r="L99" s="200"/>
      <c r="M99" s="201" t="s">
        <v>3</v>
      </c>
      <c r="N99" s="202" t="s">
        <v>43</v>
      </c>
      <c r="O99" s="55"/>
      <c r="P99" s="151">
        <f>O99*H99</f>
        <v>0</v>
      </c>
      <c r="Q99" s="151">
        <v>0.00023</v>
      </c>
      <c r="R99" s="151">
        <f>Q99*H99</f>
        <v>0.00621</v>
      </c>
      <c r="S99" s="151">
        <v>0</v>
      </c>
      <c r="T99" s="152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3" t="s">
        <v>412</v>
      </c>
      <c r="AT99" s="153" t="s">
        <v>280</v>
      </c>
      <c r="AU99" s="153" t="s">
        <v>82</v>
      </c>
      <c r="AY99" s="19" t="s">
        <v>144</v>
      </c>
      <c r="BE99" s="154">
        <f>IF(N99="základní",J99,0)</f>
        <v>0</v>
      </c>
      <c r="BF99" s="154">
        <f>IF(N99="snížená",J99,0)</f>
        <v>0</v>
      </c>
      <c r="BG99" s="154">
        <f>IF(N99="zákl. přenesená",J99,0)</f>
        <v>0</v>
      </c>
      <c r="BH99" s="154">
        <f>IF(N99="sníž. přenesená",J99,0)</f>
        <v>0</v>
      </c>
      <c r="BI99" s="154">
        <f>IF(N99="nulová",J99,0)</f>
        <v>0</v>
      </c>
      <c r="BJ99" s="19" t="s">
        <v>80</v>
      </c>
      <c r="BK99" s="154">
        <f>ROUND(I99*H99,2)</f>
        <v>0</v>
      </c>
      <c r="BL99" s="19" t="s">
        <v>313</v>
      </c>
      <c r="BM99" s="153" t="s">
        <v>2661</v>
      </c>
    </row>
    <row r="100" spans="2:51" s="13" customFormat="1" ht="12">
      <c r="B100" s="160"/>
      <c r="D100" s="161" t="s">
        <v>221</v>
      </c>
      <c r="E100" s="162" t="s">
        <v>3</v>
      </c>
      <c r="F100" s="163" t="s">
        <v>2662</v>
      </c>
      <c r="H100" s="164">
        <v>27</v>
      </c>
      <c r="I100" s="165"/>
      <c r="L100" s="160"/>
      <c r="M100" s="166"/>
      <c r="N100" s="167"/>
      <c r="O100" s="167"/>
      <c r="P100" s="167"/>
      <c r="Q100" s="167"/>
      <c r="R100" s="167"/>
      <c r="S100" s="167"/>
      <c r="T100" s="168"/>
      <c r="AT100" s="162" t="s">
        <v>221</v>
      </c>
      <c r="AU100" s="162" t="s">
        <v>82</v>
      </c>
      <c r="AV100" s="13" t="s">
        <v>82</v>
      </c>
      <c r="AW100" s="13" t="s">
        <v>33</v>
      </c>
      <c r="AX100" s="13" t="s">
        <v>80</v>
      </c>
      <c r="AY100" s="162" t="s">
        <v>144</v>
      </c>
    </row>
    <row r="101" spans="1:65" s="2" customFormat="1" ht="16.5" customHeight="1">
      <c r="A101" s="34"/>
      <c r="B101" s="140"/>
      <c r="C101" s="141" t="s">
        <v>305</v>
      </c>
      <c r="D101" s="141" t="s">
        <v>147</v>
      </c>
      <c r="E101" s="142" t="s">
        <v>2663</v>
      </c>
      <c r="F101" s="143" t="s">
        <v>2664</v>
      </c>
      <c r="G101" s="144" t="s">
        <v>337</v>
      </c>
      <c r="H101" s="145">
        <v>1</v>
      </c>
      <c r="I101" s="146"/>
      <c r="J101" s="147">
        <f>ROUND(I101*H101,2)</f>
        <v>0</v>
      </c>
      <c r="K101" s="148"/>
      <c r="L101" s="35"/>
      <c r="M101" s="149" t="s">
        <v>3</v>
      </c>
      <c r="N101" s="150" t="s">
        <v>43</v>
      </c>
      <c r="O101" s="55"/>
      <c r="P101" s="151">
        <f>O101*H101</f>
        <v>0</v>
      </c>
      <c r="Q101" s="151">
        <v>0</v>
      </c>
      <c r="R101" s="151">
        <f>Q101*H101</f>
        <v>0</v>
      </c>
      <c r="S101" s="151">
        <v>0</v>
      </c>
      <c r="T101" s="152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3" t="s">
        <v>313</v>
      </c>
      <c r="AT101" s="153" t="s">
        <v>147</v>
      </c>
      <c r="AU101" s="153" t="s">
        <v>82</v>
      </c>
      <c r="AY101" s="19" t="s">
        <v>144</v>
      </c>
      <c r="BE101" s="154">
        <f>IF(N101="základní",J101,0)</f>
        <v>0</v>
      </c>
      <c r="BF101" s="154">
        <f>IF(N101="snížená",J101,0)</f>
        <v>0</v>
      </c>
      <c r="BG101" s="154">
        <f>IF(N101="zákl. přenesená",J101,0)</f>
        <v>0</v>
      </c>
      <c r="BH101" s="154">
        <f>IF(N101="sníž. přenesená",J101,0)</f>
        <v>0</v>
      </c>
      <c r="BI101" s="154">
        <f>IF(N101="nulová",J101,0)</f>
        <v>0</v>
      </c>
      <c r="BJ101" s="19" t="s">
        <v>80</v>
      </c>
      <c r="BK101" s="154">
        <f>ROUND(I101*H101,2)</f>
        <v>0</v>
      </c>
      <c r="BL101" s="19" t="s">
        <v>313</v>
      </c>
      <c r="BM101" s="153" t="s">
        <v>2665</v>
      </c>
    </row>
    <row r="102" spans="1:65" s="2" customFormat="1" ht="16.5" customHeight="1">
      <c r="A102" s="34"/>
      <c r="B102" s="140"/>
      <c r="C102" s="192" t="s">
        <v>9</v>
      </c>
      <c r="D102" s="192" t="s">
        <v>280</v>
      </c>
      <c r="E102" s="193" t="s">
        <v>2666</v>
      </c>
      <c r="F102" s="194" t="s">
        <v>2667</v>
      </c>
      <c r="G102" s="195" t="s">
        <v>337</v>
      </c>
      <c r="H102" s="196">
        <v>1</v>
      </c>
      <c r="I102" s="197"/>
      <c r="J102" s="198">
        <f>ROUND(I102*H102,2)</f>
        <v>0</v>
      </c>
      <c r="K102" s="199"/>
      <c r="L102" s="200"/>
      <c r="M102" s="201" t="s">
        <v>3</v>
      </c>
      <c r="N102" s="202" t="s">
        <v>43</v>
      </c>
      <c r="O102" s="55"/>
      <c r="P102" s="151">
        <f>O102*H102</f>
        <v>0</v>
      </c>
      <c r="Q102" s="151">
        <v>0.00023</v>
      </c>
      <c r="R102" s="151">
        <f>Q102*H102</f>
        <v>0.00023</v>
      </c>
      <c r="S102" s="151">
        <v>0</v>
      </c>
      <c r="T102" s="152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3" t="s">
        <v>412</v>
      </c>
      <c r="AT102" s="153" t="s">
        <v>280</v>
      </c>
      <c r="AU102" s="153" t="s">
        <v>82</v>
      </c>
      <c r="AY102" s="19" t="s">
        <v>144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9" t="s">
        <v>80</v>
      </c>
      <c r="BK102" s="154">
        <f>ROUND(I102*H102,2)</f>
        <v>0</v>
      </c>
      <c r="BL102" s="19" t="s">
        <v>313</v>
      </c>
      <c r="BM102" s="153" t="s">
        <v>2668</v>
      </c>
    </row>
    <row r="103" spans="2:51" s="13" customFormat="1" ht="12">
      <c r="B103" s="160"/>
      <c r="D103" s="161" t="s">
        <v>221</v>
      </c>
      <c r="E103" s="162" t="s">
        <v>3</v>
      </c>
      <c r="F103" s="163" t="s">
        <v>2526</v>
      </c>
      <c r="H103" s="164">
        <v>1</v>
      </c>
      <c r="I103" s="165"/>
      <c r="L103" s="160"/>
      <c r="M103" s="166"/>
      <c r="N103" s="167"/>
      <c r="O103" s="167"/>
      <c r="P103" s="167"/>
      <c r="Q103" s="167"/>
      <c r="R103" s="167"/>
      <c r="S103" s="167"/>
      <c r="T103" s="168"/>
      <c r="AT103" s="162" t="s">
        <v>221</v>
      </c>
      <c r="AU103" s="162" t="s">
        <v>82</v>
      </c>
      <c r="AV103" s="13" t="s">
        <v>82</v>
      </c>
      <c r="AW103" s="13" t="s">
        <v>33</v>
      </c>
      <c r="AX103" s="13" t="s">
        <v>80</v>
      </c>
      <c r="AY103" s="162" t="s">
        <v>144</v>
      </c>
    </row>
    <row r="104" spans="1:65" s="2" customFormat="1" ht="16.5" customHeight="1">
      <c r="A104" s="34"/>
      <c r="B104" s="140"/>
      <c r="C104" s="141" t="s">
        <v>313</v>
      </c>
      <c r="D104" s="141" t="s">
        <v>147</v>
      </c>
      <c r="E104" s="142" t="s">
        <v>2669</v>
      </c>
      <c r="F104" s="143" t="s">
        <v>2670</v>
      </c>
      <c r="G104" s="144" t="s">
        <v>337</v>
      </c>
      <c r="H104" s="145">
        <v>118</v>
      </c>
      <c r="I104" s="146"/>
      <c r="J104" s="147">
        <f>ROUND(I104*H104,2)</f>
        <v>0</v>
      </c>
      <c r="K104" s="148"/>
      <c r="L104" s="35"/>
      <c r="M104" s="149" t="s">
        <v>3</v>
      </c>
      <c r="N104" s="150" t="s">
        <v>43</v>
      </c>
      <c r="O104" s="55"/>
      <c r="P104" s="151">
        <f>O104*H104</f>
        <v>0</v>
      </c>
      <c r="Q104" s="151">
        <v>0</v>
      </c>
      <c r="R104" s="151">
        <f>Q104*H104</f>
        <v>0</v>
      </c>
      <c r="S104" s="151">
        <v>0</v>
      </c>
      <c r="T104" s="152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3" t="s">
        <v>313</v>
      </c>
      <c r="AT104" s="153" t="s">
        <v>147</v>
      </c>
      <c r="AU104" s="153" t="s">
        <v>82</v>
      </c>
      <c r="AY104" s="19" t="s">
        <v>144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9" t="s">
        <v>80</v>
      </c>
      <c r="BK104" s="154">
        <f>ROUND(I104*H104,2)</f>
        <v>0</v>
      </c>
      <c r="BL104" s="19" t="s">
        <v>313</v>
      </c>
      <c r="BM104" s="153" t="s">
        <v>2671</v>
      </c>
    </row>
    <row r="105" spans="1:65" s="2" customFormat="1" ht="16.5" customHeight="1">
      <c r="A105" s="34"/>
      <c r="B105" s="140"/>
      <c r="C105" s="192" t="s">
        <v>321</v>
      </c>
      <c r="D105" s="192" t="s">
        <v>280</v>
      </c>
      <c r="E105" s="193" t="s">
        <v>2672</v>
      </c>
      <c r="F105" s="194" t="s">
        <v>2673</v>
      </c>
      <c r="G105" s="195" t="s">
        <v>337</v>
      </c>
      <c r="H105" s="196">
        <v>118</v>
      </c>
      <c r="I105" s="197"/>
      <c r="J105" s="198">
        <f>ROUND(I105*H105,2)</f>
        <v>0</v>
      </c>
      <c r="K105" s="199"/>
      <c r="L105" s="200"/>
      <c r="M105" s="201" t="s">
        <v>3</v>
      </c>
      <c r="N105" s="202" t="s">
        <v>43</v>
      </c>
      <c r="O105" s="55"/>
      <c r="P105" s="151">
        <f>O105*H105</f>
        <v>0</v>
      </c>
      <c r="Q105" s="151">
        <v>4E-05</v>
      </c>
      <c r="R105" s="151">
        <f>Q105*H105</f>
        <v>0.00472</v>
      </c>
      <c r="S105" s="151">
        <v>0</v>
      </c>
      <c r="T105" s="152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3" t="s">
        <v>412</v>
      </c>
      <c r="AT105" s="153" t="s">
        <v>280</v>
      </c>
      <c r="AU105" s="153" t="s">
        <v>82</v>
      </c>
      <c r="AY105" s="19" t="s">
        <v>144</v>
      </c>
      <c r="BE105" s="154">
        <f>IF(N105="základní",J105,0)</f>
        <v>0</v>
      </c>
      <c r="BF105" s="154">
        <f>IF(N105="snížená",J105,0)</f>
        <v>0</v>
      </c>
      <c r="BG105" s="154">
        <f>IF(N105="zákl. přenesená",J105,0)</f>
        <v>0</v>
      </c>
      <c r="BH105" s="154">
        <f>IF(N105="sníž. přenesená",J105,0)</f>
        <v>0</v>
      </c>
      <c r="BI105" s="154">
        <f>IF(N105="nulová",J105,0)</f>
        <v>0</v>
      </c>
      <c r="BJ105" s="19" t="s">
        <v>80</v>
      </c>
      <c r="BK105" s="154">
        <f>ROUND(I105*H105,2)</f>
        <v>0</v>
      </c>
      <c r="BL105" s="19" t="s">
        <v>313</v>
      </c>
      <c r="BM105" s="153" t="s">
        <v>2674</v>
      </c>
    </row>
    <row r="106" spans="2:51" s="13" customFormat="1" ht="12">
      <c r="B106" s="160"/>
      <c r="D106" s="161" t="s">
        <v>221</v>
      </c>
      <c r="E106" s="162" t="s">
        <v>3</v>
      </c>
      <c r="F106" s="163" t="s">
        <v>2675</v>
      </c>
      <c r="H106" s="164">
        <v>118</v>
      </c>
      <c r="I106" s="165"/>
      <c r="L106" s="160"/>
      <c r="M106" s="166"/>
      <c r="N106" s="167"/>
      <c r="O106" s="167"/>
      <c r="P106" s="167"/>
      <c r="Q106" s="167"/>
      <c r="R106" s="167"/>
      <c r="S106" s="167"/>
      <c r="T106" s="168"/>
      <c r="AT106" s="162" t="s">
        <v>221</v>
      </c>
      <c r="AU106" s="162" t="s">
        <v>82</v>
      </c>
      <c r="AV106" s="13" t="s">
        <v>82</v>
      </c>
      <c r="AW106" s="13" t="s">
        <v>33</v>
      </c>
      <c r="AX106" s="13" t="s">
        <v>80</v>
      </c>
      <c r="AY106" s="162" t="s">
        <v>144</v>
      </c>
    </row>
    <row r="107" spans="1:65" s="2" customFormat="1" ht="16.5" customHeight="1">
      <c r="A107" s="34"/>
      <c r="B107" s="140"/>
      <c r="C107" s="141" t="s">
        <v>334</v>
      </c>
      <c r="D107" s="141" t="s">
        <v>147</v>
      </c>
      <c r="E107" s="142" t="s">
        <v>2676</v>
      </c>
      <c r="F107" s="143" t="s">
        <v>2677</v>
      </c>
      <c r="G107" s="144" t="s">
        <v>337</v>
      </c>
      <c r="H107" s="145">
        <v>85</v>
      </c>
      <c r="I107" s="146"/>
      <c r="J107" s="147">
        <f>ROUND(I107*H107,2)</f>
        <v>0</v>
      </c>
      <c r="K107" s="148"/>
      <c r="L107" s="35"/>
      <c r="M107" s="149" t="s">
        <v>3</v>
      </c>
      <c r="N107" s="150" t="s">
        <v>43</v>
      </c>
      <c r="O107" s="55"/>
      <c r="P107" s="151">
        <f>O107*H107</f>
        <v>0</v>
      </c>
      <c r="Q107" s="151">
        <v>0</v>
      </c>
      <c r="R107" s="151">
        <f>Q107*H107</f>
        <v>0</v>
      </c>
      <c r="S107" s="151">
        <v>0</v>
      </c>
      <c r="T107" s="152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3" t="s">
        <v>313</v>
      </c>
      <c r="AT107" s="153" t="s">
        <v>147</v>
      </c>
      <c r="AU107" s="153" t="s">
        <v>82</v>
      </c>
      <c r="AY107" s="19" t="s">
        <v>144</v>
      </c>
      <c r="BE107" s="154">
        <f>IF(N107="základní",J107,0)</f>
        <v>0</v>
      </c>
      <c r="BF107" s="154">
        <f>IF(N107="snížená",J107,0)</f>
        <v>0</v>
      </c>
      <c r="BG107" s="154">
        <f>IF(N107="zákl. přenesená",J107,0)</f>
        <v>0</v>
      </c>
      <c r="BH107" s="154">
        <f>IF(N107="sníž. přenesená",J107,0)</f>
        <v>0</v>
      </c>
      <c r="BI107" s="154">
        <f>IF(N107="nulová",J107,0)</f>
        <v>0</v>
      </c>
      <c r="BJ107" s="19" t="s">
        <v>80</v>
      </c>
      <c r="BK107" s="154">
        <f>ROUND(I107*H107,2)</f>
        <v>0</v>
      </c>
      <c r="BL107" s="19" t="s">
        <v>313</v>
      </c>
      <c r="BM107" s="153" t="s">
        <v>2678</v>
      </c>
    </row>
    <row r="108" spans="1:65" s="2" customFormat="1" ht="16.5" customHeight="1">
      <c r="A108" s="34"/>
      <c r="B108" s="140"/>
      <c r="C108" s="192" t="s">
        <v>342</v>
      </c>
      <c r="D108" s="192" t="s">
        <v>280</v>
      </c>
      <c r="E108" s="193" t="s">
        <v>2679</v>
      </c>
      <c r="F108" s="194" t="s">
        <v>2680</v>
      </c>
      <c r="G108" s="195" t="s">
        <v>337</v>
      </c>
      <c r="H108" s="196">
        <v>85</v>
      </c>
      <c r="I108" s="197"/>
      <c r="J108" s="198">
        <f>ROUND(I108*H108,2)</f>
        <v>0</v>
      </c>
      <c r="K108" s="199"/>
      <c r="L108" s="200"/>
      <c r="M108" s="201" t="s">
        <v>3</v>
      </c>
      <c r="N108" s="202" t="s">
        <v>43</v>
      </c>
      <c r="O108" s="55"/>
      <c r="P108" s="151">
        <f>O108*H108</f>
        <v>0</v>
      </c>
      <c r="Q108" s="151">
        <v>0.00015</v>
      </c>
      <c r="R108" s="151">
        <f>Q108*H108</f>
        <v>0.01275</v>
      </c>
      <c r="S108" s="151">
        <v>0</v>
      </c>
      <c r="T108" s="152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3" t="s">
        <v>412</v>
      </c>
      <c r="AT108" s="153" t="s">
        <v>280</v>
      </c>
      <c r="AU108" s="153" t="s">
        <v>82</v>
      </c>
      <c r="AY108" s="19" t="s">
        <v>144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9" t="s">
        <v>80</v>
      </c>
      <c r="BK108" s="154">
        <f>ROUND(I108*H108,2)</f>
        <v>0</v>
      </c>
      <c r="BL108" s="19" t="s">
        <v>313</v>
      </c>
      <c r="BM108" s="153" t="s">
        <v>2681</v>
      </c>
    </row>
    <row r="109" spans="2:51" s="13" customFormat="1" ht="12">
      <c r="B109" s="160"/>
      <c r="D109" s="161" t="s">
        <v>221</v>
      </c>
      <c r="E109" s="162" t="s">
        <v>3</v>
      </c>
      <c r="F109" s="163" t="s">
        <v>2682</v>
      </c>
      <c r="H109" s="164">
        <v>85</v>
      </c>
      <c r="I109" s="165"/>
      <c r="L109" s="160"/>
      <c r="M109" s="166"/>
      <c r="N109" s="167"/>
      <c r="O109" s="167"/>
      <c r="P109" s="167"/>
      <c r="Q109" s="167"/>
      <c r="R109" s="167"/>
      <c r="S109" s="167"/>
      <c r="T109" s="168"/>
      <c r="AT109" s="162" t="s">
        <v>221</v>
      </c>
      <c r="AU109" s="162" t="s">
        <v>82</v>
      </c>
      <c r="AV109" s="13" t="s">
        <v>82</v>
      </c>
      <c r="AW109" s="13" t="s">
        <v>33</v>
      </c>
      <c r="AX109" s="13" t="s">
        <v>80</v>
      </c>
      <c r="AY109" s="162" t="s">
        <v>144</v>
      </c>
    </row>
    <row r="110" spans="1:65" s="2" customFormat="1" ht="16.5" customHeight="1">
      <c r="A110" s="34"/>
      <c r="B110" s="140"/>
      <c r="C110" s="141" t="s">
        <v>349</v>
      </c>
      <c r="D110" s="141" t="s">
        <v>147</v>
      </c>
      <c r="E110" s="142" t="s">
        <v>2683</v>
      </c>
      <c r="F110" s="143" t="s">
        <v>2684</v>
      </c>
      <c r="G110" s="144" t="s">
        <v>409</v>
      </c>
      <c r="H110" s="145">
        <v>137</v>
      </c>
      <c r="I110" s="146"/>
      <c r="J110" s="147">
        <f>ROUND(I110*H110,2)</f>
        <v>0</v>
      </c>
      <c r="K110" s="148"/>
      <c r="L110" s="35"/>
      <c r="M110" s="149" t="s">
        <v>3</v>
      </c>
      <c r="N110" s="150" t="s">
        <v>43</v>
      </c>
      <c r="O110" s="55"/>
      <c r="P110" s="151">
        <f>O110*H110</f>
        <v>0</v>
      </c>
      <c r="Q110" s="151">
        <v>0</v>
      </c>
      <c r="R110" s="151">
        <f>Q110*H110</f>
        <v>0</v>
      </c>
      <c r="S110" s="151">
        <v>0</v>
      </c>
      <c r="T110" s="152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3" t="s">
        <v>313</v>
      </c>
      <c r="AT110" s="153" t="s">
        <v>147</v>
      </c>
      <c r="AU110" s="153" t="s">
        <v>82</v>
      </c>
      <c r="AY110" s="19" t="s">
        <v>144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9" t="s">
        <v>80</v>
      </c>
      <c r="BK110" s="154">
        <f>ROUND(I110*H110,2)</f>
        <v>0</v>
      </c>
      <c r="BL110" s="19" t="s">
        <v>313</v>
      </c>
      <c r="BM110" s="153" t="s">
        <v>2685</v>
      </c>
    </row>
    <row r="111" spans="1:65" s="2" customFormat="1" ht="16.5" customHeight="1">
      <c r="A111" s="34"/>
      <c r="B111" s="140"/>
      <c r="C111" s="192" t="s">
        <v>362</v>
      </c>
      <c r="D111" s="192" t="s">
        <v>280</v>
      </c>
      <c r="E111" s="193" t="s">
        <v>2686</v>
      </c>
      <c r="F111" s="194" t="s">
        <v>2687</v>
      </c>
      <c r="G111" s="195" t="s">
        <v>409</v>
      </c>
      <c r="H111" s="196">
        <v>95</v>
      </c>
      <c r="I111" s="197"/>
      <c r="J111" s="198">
        <f>ROUND(I111*H111,2)</f>
        <v>0</v>
      </c>
      <c r="K111" s="199"/>
      <c r="L111" s="200"/>
      <c r="M111" s="201" t="s">
        <v>3</v>
      </c>
      <c r="N111" s="202" t="s">
        <v>43</v>
      </c>
      <c r="O111" s="55"/>
      <c r="P111" s="151">
        <f>O111*H111</f>
        <v>0</v>
      </c>
      <c r="Q111" s="151">
        <v>7E-05</v>
      </c>
      <c r="R111" s="151">
        <f>Q111*H111</f>
        <v>0.00665</v>
      </c>
      <c r="S111" s="151">
        <v>0</v>
      </c>
      <c r="T111" s="152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3" t="s">
        <v>412</v>
      </c>
      <c r="AT111" s="153" t="s">
        <v>280</v>
      </c>
      <c r="AU111" s="153" t="s">
        <v>82</v>
      </c>
      <c r="AY111" s="19" t="s">
        <v>144</v>
      </c>
      <c r="BE111" s="154">
        <f>IF(N111="základní",J111,0)</f>
        <v>0</v>
      </c>
      <c r="BF111" s="154">
        <f>IF(N111="snížená",J111,0)</f>
        <v>0</v>
      </c>
      <c r="BG111" s="154">
        <f>IF(N111="zákl. přenesená",J111,0)</f>
        <v>0</v>
      </c>
      <c r="BH111" s="154">
        <f>IF(N111="sníž. přenesená",J111,0)</f>
        <v>0</v>
      </c>
      <c r="BI111" s="154">
        <f>IF(N111="nulová",J111,0)</f>
        <v>0</v>
      </c>
      <c r="BJ111" s="19" t="s">
        <v>80</v>
      </c>
      <c r="BK111" s="154">
        <f>ROUND(I111*H111,2)</f>
        <v>0</v>
      </c>
      <c r="BL111" s="19" t="s">
        <v>313</v>
      </c>
      <c r="BM111" s="153" t="s">
        <v>2688</v>
      </c>
    </row>
    <row r="112" spans="2:51" s="13" customFormat="1" ht="12">
      <c r="B112" s="160"/>
      <c r="D112" s="161" t="s">
        <v>221</v>
      </c>
      <c r="E112" s="162" t="s">
        <v>3</v>
      </c>
      <c r="F112" s="163" t="s">
        <v>2689</v>
      </c>
      <c r="H112" s="164">
        <v>95</v>
      </c>
      <c r="I112" s="165"/>
      <c r="L112" s="160"/>
      <c r="M112" s="166"/>
      <c r="N112" s="167"/>
      <c r="O112" s="167"/>
      <c r="P112" s="167"/>
      <c r="Q112" s="167"/>
      <c r="R112" s="167"/>
      <c r="S112" s="167"/>
      <c r="T112" s="168"/>
      <c r="AT112" s="162" t="s">
        <v>221</v>
      </c>
      <c r="AU112" s="162" t="s">
        <v>82</v>
      </c>
      <c r="AV112" s="13" t="s">
        <v>82</v>
      </c>
      <c r="AW112" s="13" t="s">
        <v>33</v>
      </c>
      <c r="AX112" s="13" t="s">
        <v>80</v>
      </c>
      <c r="AY112" s="162" t="s">
        <v>144</v>
      </c>
    </row>
    <row r="113" spans="1:65" s="2" customFormat="1" ht="16.5" customHeight="1">
      <c r="A113" s="34"/>
      <c r="B113" s="140"/>
      <c r="C113" s="192" t="s">
        <v>370</v>
      </c>
      <c r="D113" s="192" t="s">
        <v>280</v>
      </c>
      <c r="E113" s="193" t="s">
        <v>2690</v>
      </c>
      <c r="F113" s="194" t="s">
        <v>2691</v>
      </c>
      <c r="G113" s="195" t="s">
        <v>409</v>
      </c>
      <c r="H113" s="196">
        <v>42</v>
      </c>
      <c r="I113" s="197"/>
      <c r="J113" s="198">
        <f>ROUND(I113*H113,2)</f>
        <v>0</v>
      </c>
      <c r="K113" s="199"/>
      <c r="L113" s="200"/>
      <c r="M113" s="201" t="s">
        <v>3</v>
      </c>
      <c r="N113" s="202" t="s">
        <v>43</v>
      </c>
      <c r="O113" s="55"/>
      <c r="P113" s="151">
        <f>O113*H113</f>
        <v>0</v>
      </c>
      <c r="Q113" s="151">
        <v>5E-05</v>
      </c>
      <c r="R113" s="151">
        <f>Q113*H113</f>
        <v>0.0021000000000000003</v>
      </c>
      <c r="S113" s="151">
        <v>0</v>
      </c>
      <c r="T113" s="152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3" t="s">
        <v>412</v>
      </c>
      <c r="AT113" s="153" t="s">
        <v>280</v>
      </c>
      <c r="AU113" s="153" t="s">
        <v>82</v>
      </c>
      <c r="AY113" s="19" t="s">
        <v>144</v>
      </c>
      <c r="BE113" s="154">
        <f>IF(N113="základní",J113,0)</f>
        <v>0</v>
      </c>
      <c r="BF113" s="154">
        <f>IF(N113="snížená",J113,0)</f>
        <v>0</v>
      </c>
      <c r="BG113" s="154">
        <f>IF(N113="zákl. přenesená",J113,0)</f>
        <v>0</v>
      </c>
      <c r="BH113" s="154">
        <f>IF(N113="sníž. přenesená",J113,0)</f>
        <v>0</v>
      </c>
      <c r="BI113" s="154">
        <f>IF(N113="nulová",J113,0)</f>
        <v>0</v>
      </c>
      <c r="BJ113" s="19" t="s">
        <v>80</v>
      </c>
      <c r="BK113" s="154">
        <f>ROUND(I113*H113,2)</f>
        <v>0</v>
      </c>
      <c r="BL113" s="19" t="s">
        <v>313</v>
      </c>
      <c r="BM113" s="153" t="s">
        <v>2692</v>
      </c>
    </row>
    <row r="114" spans="2:51" s="13" customFormat="1" ht="12">
      <c r="B114" s="160"/>
      <c r="D114" s="161" t="s">
        <v>221</v>
      </c>
      <c r="E114" s="162" t="s">
        <v>3</v>
      </c>
      <c r="F114" s="163" t="s">
        <v>2693</v>
      </c>
      <c r="H114" s="164">
        <v>42</v>
      </c>
      <c r="I114" s="165"/>
      <c r="L114" s="160"/>
      <c r="M114" s="166"/>
      <c r="N114" s="167"/>
      <c r="O114" s="167"/>
      <c r="P114" s="167"/>
      <c r="Q114" s="167"/>
      <c r="R114" s="167"/>
      <c r="S114" s="167"/>
      <c r="T114" s="168"/>
      <c r="AT114" s="162" t="s">
        <v>221</v>
      </c>
      <c r="AU114" s="162" t="s">
        <v>82</v>
      </c>
      <c r="AV114" s="13" t="s">
        <v>82</v>
      </c>
      <c r="AW114" s="13" t="s">
        <v>33</v>
      </c>
      <c r="AX114" s="13" t="s">
        <v>80</v>
      </c>
      <c r="AY114" s="162" t="s">
        <v>144</v>
      </c>
    </row>
    <row r="115" spans="1:65" s="2" customFormat="1" ht="16.5" customHeight="1">
      <c r="A115" s="34"/>
      <c r="B115" s="140"/>
      <c r="C115" s="141" t="s">
        <v>377</v>
      </c>
      <c r="D115" s="141" t="s">
        <v>147</v>
      </c>
      <c r="E115" s="142" t="s">
        <v>2694</v>
      </c>
      <c r="F115" s="143" t="s">
        <v>2695</v>
      </c>
      <c r="G115" s="144" t="s">
        <v>409</v>
      </c>
      <c r="H115" s="145">
        <v>29</v>
      </c>
      <c r="I115" s="146"/>
      <c r="J115" s="147">
        <f>ROUND(I115*H115,2)</f>
        <v>0</v>
      </c>
      <c r="K115" s="148"/>
      <c r="L115" s="35"/>
      <c r="M115" s="149" t="s">
        <v>3</v>
      </c>
      <c r="N115" s="150" t="s">
        <v>43</v>
      </c>
      <c r="O115" s="55"/>
      <c r="P115" s="151">
        <f>O115*H115</f>
        <v>0</v>
      </c>
      <c r="Q115" s="151">
        <v>0</v>
      </c>
      <c r="R115" s="151">
        <f>Q115*H115</f>
        <v>0</v>
      </c>
      <c r="S115" s="151">
        <v>0</v>
      </c>
      <c r="T115" s="152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3" t="s">
        <v>313</v>
      </c>
      <c r="AT115" s="153" t="s">
        <v>147</v>
      </c>
      <c r="AU115" s="153" t="s">
        <v>82</v>
      </c>
      <c r="AY115" s="19" t="s">
        <v>144</v>
      </c>
      <c r="BE115" s="154">
        <f>IF(N115="základní",J115,0)</f>
        <v>0</v>
      </c>
      <c r="BF115" s="154">
        <f>IF(N115="snížená",J115,0)</f>
        <v>0</v>
      </c>
      <c r="BG115" s="154">
        <f>IF(N115="zákl. přenesená",J115,0)</f>
        <v>0</v>
      </c>
      <c r="BH115" s="154">
        <f>IF(N115="sníž. přenesená",J115,0)</f>
        <v>0</v>
      </c>
      <c r="BI115" s="154">
        <f>IF(N115="nulová",J115,0)</f>
        <v>0</v>
      </c>
      <c r="BJ115" s="19" t="s">
        <v>80</v>
      </c>
      <c r="BK115" s="154">
        <f>ROUND(I115*H115,2)</f>
        <v>0</v>
      </c>
      <c r="BL115" s="19" t="s">
        <v>313</v>
      </c>
      <c r="BM115" s="153" t="s">
        <v>2696</v>
      </c>
    </row>
    <row r="116" spans="1:65" s="2" customFormat="1" ht="16.5" customHeight="1">
      <c r="A116" s="34"/>
      <c r="B116" s="140"/>
      <c r="C116" s="192" t="s">
        <v>381</v>
      </c>
      <c r="D116" s="192" t="s">
        <v>280</v>
      </c>
      <c r="E116" s="193" t="s">
        <v>2697</v>
      </c>
      <c r="F116" s="194" t="s">
        <v>2698</v>
      </c>
      <c r="G116" s="195" t="s">
        <v>409</v>
      </c>
      <c r="H116" s="196">
        <v>29</v>
      </c>
      <c r="I116" s="197"/>
      <c r="J116" s="198">
        <f>ROUND(I116*H116,2)</f>
        <v>0</v>
      </c>
      <c r="K116" s="199"/>
      <c r="L116" s="200"/>
      <c r="M116" s="201" t="s">
        <v>3</v>
      </c>
      <c r="N116" s="202" t="s">
        <v>43</v>
      </c>
      <c r="O116" s="55"/>
      <c r="P116" s="151">
        <f>O116*H116</f>
        <v>0</v>
      </c>
      <c r="Q116" s="151">
        <v>0.00025</v>
      </c>
      <c r="R116" s="151">
        <f>Q116*H116</f>
        <v>0.00725</v>
      </c>
      <c r="S116" s="151">
        <v>0</v>
      </c>
      <c r="T116" s="152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3" t="s">
        <v>412</v>
      </c>
      <c r="AT116" s="153" t="s">
        <v>280</v>
      </c>
      <c r="AU116" s="153" t="s">
        <v>82</v>
      </c>
      <c r="AY116" s="19" t="s">
        <v>144</v>
      </c>
      <c r="BE116" s="154">
        <f>IF(N116="základní",J116,0)</f>
        <v>0</v>
      </c>
      <c r="BF116" s="154">
        <f>IF(N116="snížená",J116,0)</f>
        <v>0</v>
      </c>
      <c r="BG116" s="154">
        <f>IF(N116="zákl. přenesená",J116,0)</f>
        <v>0</v>
      </c>
      <c r="BH116" s="154">
        <f>IF(N116="sníž. přenesená",J116,0)</f>
        <v>0</v>
      </c>
      <c r="BI116" s="154">
        <f>IF(N116="nulová",J116,0)</f>
        <v>0</v>
      </c>
      <c r="BJ116" s="19" t="s">
        <v>80</v>
      </c>
      <c r="BK116" s="154">
        <f>ROUND(I116*H116,2)</f>
        <v>0</v>
      </c>
      <c r="BL116" s="19" t="s">
        <v>313</v>
      </c>
      <c r="BM116" s="153" t="s">
        <v>2699</v>
      </c>
    </row>
    <row r="117" spans="2:51" s="13" customFormat="1" ht="12">
      <c r="B117" s="160"/>
      <c r="D117" s="161" t="s">
        <v>221</v>
      </c>
      <c r="E117" s="162" t="s">
        <v>3</v>
      </c>
      <c r="F117" s="163" t="s">
        <v>2700</v>
      </c>
      <c r="H117" s="164">
        <v>29</v>
      </c>
      <c r="I117" s="165"/>
      <c r="L117" s="160"/>
      <c r="M117" s="166"/>
      <c r="N117" s="167"/>
      <c r="O117" s="167"/>
      <c r="P117" s="167"/>
      <c r="Q117" s="167"/>
      <c r="R117" s="167"/>
      <c r="S117" s="167"/>
      <c r="T117" s="168"/>
      <c r="AT117" s="162" t="s">
        <v>221</v>
      </c>
      <c r="AU117" s="162" t="s">
        <v>82</v>
      </c>
      <c r="AV117" s="13" t="s">
        <v>82</v>
      </c>
      <c r="AW117" s="13" t="s">
        <v>33</v>
      </c>
      <c r="AX117" s="13" t="s">
        <v>80</v>
      </c>
      <c r="AY117" s="162" t="s">
        <v>144</v>
      </c>
    </row>
    <row r="118" spans="1:65" s="2" customFormat="1" ht="16.5" customHeight="1">
      <c r="A118" s="34"/>
      <c r="B118" s="140"/>
      <c r="C118" s="141" t="s">
        <v>429</v>
      </c>
      <c r="D118" s="141" t="s">
        <v>147</v>
      </c>
      <c r="E118" s="142" t="s">
        <v>2701</v>
      </c>
      <c r="F118" s="143" t="s">
        <v>2702</v>
      </c>
      <c r="G118" s="144" t="s">
        <v>409</v>
      </c>
      <c r="H118" s="145">
        <v>9</v>
      </c>
      <c r="I118" s="146"/>
      <c r="J118" s="147">
        <f>ROUND(I118*H118,2)</f>
        <v>0</v>
      </c>
      <c r="K118" s="148"/>
      <c r="L118" s="35"/>
      <c r="M118" s="149" t="s">
        <v>3</v>
      </c>
      <c r="N118" s="150" t="s">
        <v>43</v>
      </c>
      <c r="O118" s="55"/>
      <c r="P118" s="151">
        <f>O118*H118</f>
        <v>0</v>
      </c>
      <c r="Q118" s="151">
        <v>0</v>
      </c>
      <c r="R118" s="151">
        <f>Q118*H118</f>
        <v>0</v>
      </c>
      <c r="S118" s="151">
        <v>0</v>
      </c>
      <c r="T118" s="152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3" t="s">
        <v>313</v>
      </c>
      <c r="AT118" s="153" t="s">
        <v>147</v>
      </c>
      <c r="AU118" s="153" t="s">
        <v>82</v>
      </c>
      <c r="AY118" s="19" t="s">
        <v>144</v>
      </c>
      <c r="BE118" s="154">
        <f>IF(N118="základní",J118,0)</f>
        <v>0</v>
      </c>
      <c r="BF118" s="154">
        <f>IF(N118="snížená",J118,0)</f>
        <v>0</v>
      </c>
      <c r="BG118" s="154">
        <f>IF(N118="zákl. přenesená",J118,0)</f>
        <v>0</v>
      </c>
      <c r="BH118" s="154">
        <f>IF(N118="sníž. přenesená",J118,0)</f>
        <v>0</v>
      </c>
      <c r="BI118" s="154">
        <f>IF(N118="nulová",J118,0)</f>
        <v>0</v>
      </c>
      <c r="BJ118" s="19" t="s">
        <v>80</v>
      </c>
      <c r="BK118" s="154">
        <f>ROUND(I118*H118,2)</f>
        <v>0</v>
      </c>
      <c r="BL118" s="19" t="s">
        <v>313</v>
      </c>
      <c r="BM118" s="153" t="s">
        <v>2703</v>
      </c>
    </row>
    <row r="119" spans="1:65" s="2" customFormat="1" ht="16.5" customHeight="1">
      <c r="A119" s="34"/>
      <c r="B119" s="140"/>
      <c r="C119" s="192" t="s">
        <v>434</v>
      </c>
      <c r="D119" s="192" t="s">
        <v>280</v>
      </c>
      <c r="E119" s="193" t="s">
        <v>2704</v>
      </c>
      <c r="F119" s="194" t="s">
        <v>2705</v>
      </c>
      <c r="G119" s="195" t="s">
        <v>409</v>
      </c>
      <c r="H119" s="196">
        <v>9</v>
      </c>
      <c r="I119" s="197"/>
      <c r="J119" s="198">
        <f>ROUND(I119*H119,2)</f>
        <v>0</v>
      </c>
      <c r="K119" s="199"/>
      <c r="L119" s="200"/>
      <c r="M119" s="201" t="s">
        <v>3</v>
      </c>
      <c r="N119" s="202" t="s">
        <v>43</v>
      </c>
      <c r="O119" s="55"/>
      <c r="P119" s="151">
        <f>O119*H119</f>
        <v>0</v>
      </c>
      <c r="Q119" s="151">
        <v>0.00023</v>
      </c>
      <c r="R119" s="151">
        <f>Q119*H119</f>
        <v>0.0020700000000000002</v>
      </c>
      <c r="S119" s="151">
        <v>0</v>
      </c>
      <c r="T119" s="15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3" t="s">
        <v>412</v>
      </c>
      <c r="AT119" s="153" t="s">
        <v>280</v>
      </c>
      <c r="AU119" s="153" t="s">
        <v>82</v>
      </c>
      <c r="AY119" s="19" t="s">
        <v>144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9" t="s">
        <v>80</v>
      </c>
      <c r="BK119" s="154">
        <f>ROUND(I119*H119,2)</f>
        <v>0</v>
      </c>
      <c r="BL119" s="19" t="s">
        <v>313</v>
      </c>
      <c r="BM119" s="153" t="s">
        <v>2706</v>
      </c>
    </row>
    <row r="120" spans="2:51" s="13" customFormat="1" ht="12">
      <c r="B120" s="160"/>
      <c r="D120" s="161" t="s">
        <v>221</v>
      </c>
      <c r="E120" s="162" t="s">
        <v>3</v>
      </c>
      <c r="F120" s="163" t="s">
        <v>2707</v>
      </c>
      <c r="H120" s="164">
        <v>9</v>
      </c>
      <c r="I120" s="165"/>
      <c r="L120" s="160"/>
      <c r="M120" s="166"/>
      <c r="N120" s="167"/>
      <c r="O120" s="167"/>
      <c r="P120" s="167"/>
      <c r="Q120" s="167"/>
      <c r="R120" s="167"/>
      <c r="S120" s="167"/>
      <c r="T120" s="168"/>
      <c r="AT120" s="162" t="s">
        <v>221</v>
      </c>
      <c r="AU120" s="162" t="s">
        <v>82</v>
      </c>
      <c r="AV120" s="13" t="s">
        <v>82</v>
      </c>
      <c r="AW120" s="13" t="s">
        <v>33</v>
      </c>
      <c r="AX120" s="13" t="s">
        <v>80</v>
      </c>
      <c r="AY120" s="162" t="s">
        <v>144</v>
      </c>
    </row>
    <row r="121" spans="1:65" s="2" customFormat="1" ht="16.5" customHeight="1">
      <c r="A121" s="34"/>
      <c r="B121" s="140"/>
      <c r="C121" s="141" t="s">
        <v>442</v>
      </c>
      <c r="D121" s="141" t="s">
        <v>147</v>
      </c>
      <c r="E121" s="142" t="s">
        <v>2708</v>
      </c>
      <c r="F121" s="143" t="s">
        <v>2709</v>
      </c>
      <c r="G121" s="144" t="s">
        <v>409</v>
      </c>
      <c r="H121" s="145">
        <v>231</v>
      </c>
      <c r="I121" s="146"/>
      <c r="J121" s="147">
        <f>ROUND(I121*H121,2)</f>
        <v>0</v>
      </c>
      <c r="K121" s="148"/>
      <c r="L121" s="35"/>
      <c r="M121" s="149" t="s">
        <v>3</v>
      </c>
      <c r="N121" s="150" t="s">
        <v>43</v>
      </c>
      <c r="O121" s="55"/>
      <c r="P121" s="151">
        <f>O121*H121</f>
        <v>0</v>
      </c>
      <c r="Q121" s="151">
        <v>0</v>
      </c>
      <c r="R121" s="151">
        <f>Q121*H121</f>
        <v>0</v>
      </c>
      <c r="S121" s="151">
        <v>0</v>
      </c>
      <c r="T121" s="152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3" t="s">
        <v>313</v>
      </c>
      <c r="AT121" s="153" t="s">
        <v>147</v>
      </c>
      <c r="AU121" s="153" t="s">
        <v>82</v>
      </c>
      <c r="AY121" s="19" t="s">
        <v>144</v>
      </c>
      <c r="BE121" s="154">
        <f>IF(N121="základní",J121,0)</f>
        <v>0</v>
      </c>
      <c r="BF121" s="154">
        <f>IF(N121="snížená",J121,0)</f>
        <v>0</v>
      </c>
      <c r="BG121" s="154">
        <f>IF(N121="zákl. přenesená",J121,0)</f>
        <v>0</v>
      </c>
      <c r="BH121" s="154">
        <f>IF(N121="sníž. přenesená",J121,0)</f>
        <v>0</v>
      </c>
      <c r="BI121" s="154">
        <f>IF(N121="nulová",J121,0)</f>
        <v>0</v>
      </c>
      <c r="BJ121" s="19" t="s">
        <v>80</v>
      </c>
      <c r="BK121" s="154">
        <f>ROUND(I121*H121,2)</f>
        <v>0</v>
      </c>
      <c r="BL121" s="19" t="s">
        <v>313</v>
      </c>
      <c r="BM121" s="153" t="s">
        <v>2710</v>
      </c>
    </row>
    <row r="122" spans="1:65" s="2" customFormat="1" ht="16.5" customHeight="1">
      <c r="A122" s="34"/>
      <c r="B122" s="140"/>
      <c r="C122" s="192" t="s">
        <v>448</v>
      </c>
      <c r="D122" s="192" t="s">
        <v>280</v>
      </c>
      <c r="E122" s="193" t="s">
        <v>2711</v>
      </c>
      <c r="F122" s="194" t="s">
        <v>2712</v>
      </c>
      <c r="G122" s="195" t="s">
        <v>409</v>
      </c>
      <c r="H122" s="196">
        <v>223</v>
      </c>
      <c r="I122" s="197"/>
      <c r="J122" s="198">
        <f>ROUND(I122*H122,2)</f>
        <v>0</v>
      </c>
      <c r="K122" s="199"/>
      <c r="L122" s="200"/>
      <c r="M122" s="201" t="s">
        <v>3</v>
      </c>
      <c r="N122" s="202" t="s">
        <v>43</v>
      </c>
      <c r="O122" s="55"/>
      <c r="P122" s="151">
        <f>O122*H122</f>
        <v>0</v>
      </c>
      <c r="Q122" s="151">
        <v>0.0001</v>
      </c>
      <c r="R122" s="151">
        <f>Q122*H122</f>
        <v>0.0223</v>
      </c>
      <c r="S122" s="151">
        <v>0</v>
      </c>
      <c r="T122" s="152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3" t="s">
        <v>412</v>
      </c>
      <c r="AT122" s="153" t="s">
        <v>280</v>
      </c>
      <c r="AU122" s="153" t="s">
        <v>82</v>
      </c>
      <c r="AY122" s="19" t="s">
        <v>144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9" t="s">
        <v>80</v>
      </c>
      <c r="BK122" s="154">
        <f>ROUND(I122*H122,2)</f>
        <v>0</v>
      </c>
      <c r="BL122" s="19" t="s">
        <v>313</v>
      </c>
      <c r="BM122" s="153" t="s">
        <v>2713</v>
      </c>
    </row>
    <row r="123" spans="2:51" s="13" customFormat="1" ht="12">
      <c r="B123" s="160"/>
      <c r="D123" s="161" t="s">
        <v>221</v>
      </c>
      <c r="E123" s="162" t="s">
        <v>3</v>
      </c>
      <c r="F123" s="163" t="s">
        <v>2714</v>
      </c>
      <c r="H123" s="164">
        <v>223</v>
      </c>
      <c r="I123" s="165"/>
      <c r="L123" s="160"/>
      <c r="M123" s="166"/>
      <c r="N123" s="167"/>
      <c r="O123" s="167"/>
      <c r="P123" s="167"/>
      <c r="Q123" s="167"/>
      <c r="R123" s="167"/>
      <c r="S123" s="167"/>
      <c r="T123" s="168"/>
      <c r="AT123" s="162" t="s">
        <v>221</v>
      </c>
      <c r="AU123" s="162" t="s">
        <v>82</v>
      </c>
      <c r="AV123" s="13" t="s">
        <v>82</v>
      </c>
      <c r="AW123" s="13" t="s">
        <v>33</v>
      </c>
      <c r="AX123" s="13" t="s">
        <v>80</v>
      </c>
      <c r="AY123" s="162" t="s">
        <v>144</v>
      </c>
    </row>
    <row r="124" spans="1:65" s="2" customFormat="1" ht="21.75" customHeight="1">
      <c r="A124" s="34"/>
      <c r="B124" s="140"/>
      <c r="C124" s="192" t="s">
        <v>469</v>
      </c>
      <c r="D124" s="192" t="s">
        <v>280</v>
      </c>
      <c r="E124" s="193" t="s">
        <v>2715</v>
      </c>
      <c r="F124" s="194" t="s">
        <v>2716</v>
      </c>
      <c r="G124" s="195" t="s">
        <v>409</v>
      </c>
      <c r="H124" s="196">
        <v>8</v>
      </c>
      <c r="I124" s="197"/>
      <c r="J124" s="198">
        <f>ROUND(I124*H124,2)</f>
        <v>0</v>
      </c>
      <c r="K124" s="199"/>
      <c r="L124" s="200"/>
      <c r="M124" s="201" t="s">
        <v>3</v>
      </c>
      <c r="N124" s="202" t="s">
        <v>43</v>
      </c>
      <c r="O124" s="55"/>
      <c r="P124" s="151">
        <f>O124*H124</f>
        <v>0</v>
      </c>
      <c r="Q124" s="151">
        <v>1E-05</v>
      </c>
      <c r="R124" s="151">
        <f>Q124*H124</f>
        <v>8E-05</v>
      </c>
      <c r="S124" s="151">
        <v>0</v>
      </c>
      <c r="T124" s="15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3" t="s">
        <v>412</v>
      </c>
      <c r="AT124" s="153" t="s">
        <v>280</v>
      </c>
      <c r="AU124" s="153" t="s">
        <v>82</v>
      </c>
      <c r="AY124" s="19" t="s">
        <v>144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9" t="s">
        <v>80</v>
      </c>
      <c r="BK124" s="154">
        <f>ROUND(I124*H124,2)</f>
        <v>0</v>
      </c>
      <c r="BL124" s="19" t="s">
        <v>313</v>
      </c>
      <c r="BM124" s="153" t="s">
        <v>2717</v>
      </c>
    </row>
    <row r="125" spans="2:51" s="13" customFormat="1" ht="12">
      <c r="B125" s="160"/>
      <c r="D125" s="161" t="s">
        <v>221</v>
      </c>
      <c r="E125" s="162" t="s">
        <v>3</v>
      </c>
      <c r="F125" s="163" t="s">
        <v>2718</v>
      </c>
      <c r="H125" s="164">
        <v>8</v>
      </c>
      <c r="I125" s="165"/>
      <c r="L125" s="160"/>
      <c r="M125" s="166"/>
      <c r="N125" s="167"/>
      <c r="O125" s="167"/>
      <c r="P125" s="167"/>
      <c r="Q125" s="167"/>
      <c r="R125" s="167"/>
      <c r="S125" s="167"/>
      <c r="T125" s="168"/>
      <c r="AT125" s="162" t="s">
        <v>221</v>
      </c>
      <c r="AU125" s="162" t="s">
        <v>82</v>
      </c>
      <c r="AV125" s="13" t="s">
        <v>82</v>
      </c>
      <c r="AW125" s="13" t="s">
        <v>33</v>
      </c>
      <c r="AX125" s="13" t="s">
        <v>80</v>
      </c>
      <c r="AY125" s="162" t="s">
        <v>144</v>
      </c>
    </row>
    <row r="126" spans="1:65" s="2" customFormat="1" ht="16.5" customHeight="1">
      <c r="A126" s="34"/>
      <c r="B126" s="140"/>
      <c r="C126" s="141" t="s">
        <v>454</v>
      </c>
      <c r="D126" s="141" t="s">
        <v>147</v>
      </c>
      <c r="E126" s="142" t="s">
        <v>2719</v>
      </c>
      <c r="F126" s="143" t="s">
        <v>2720</v>
      </c>
      <c r="G126" s="144" t="s">
        <v>409</v>
      </c>
      <c r="H126" s="145">
        <v>169</v>
      </c>
      <c r="I126" s="146"/>
      <c r="J126" s="147">
        <f>ROUND(I126*H126,2)</f>
        <v>0</v>
      </c>
      <c r="K126" s="148"/>
      <c r="L126" s="35"/>
      <c r="M126" s="149" t="s">
        <v>3</v>
      </c>
      <c r="N126" s="150" t="s">
        <v>43</v>
      </c>
      <c r="O126" s="55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3" t="s">
        <v>313</v>
      </c>
      <c r="AT126" s="153" t="s">
        <v>147</v>
      </c>
      <c r="AU126" s="153" t="s">
        <v>82</v>
      </c>
      <c r="AY126" s="19" t="s">
        <v>144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9" t="s">
        <v>80</v>
      </c>
      <c r="BK126" s="154">
        <f>ROUND(I126*H126,2)</f>
        <v>0</v>
      </c>
      <c r="BL126" s="19" t="s">
        <v>313</v>
      </c>
      <c r="BM126" s="153" t="s">
        <v>2721</v>
      </c>
    </row>
    <row r="127" spans="1:65" s="2" customFormat="1" ht="16.5" customHeight="1">
      <c r="A127" s="34"/>
      <c r="B127" s="140"/>
      <c r="C127" s="192" t="s">
        <v>464</v>
      </c>
      <c r="D127" s="192" t="s">
        <v>280</v>
      </c>
      <c r="E127" s="193" t="s">
        <v>2722</v>
      </c>
      <c r="F127" s="194" t="s">
        <v>2723</v>
      </c>
      <c r="G127" s="195" t="s">
        <v>409</v>
      </c>
      <c r="H127" s="196">
        <v>169</v>
      </c>
      <c r="I127" s="197"/>
      <c r="J127" s="198">
        <f>ROUND(I127*H127,2)</f>
        <v>0</v>
      </c>
      <c r="K127" s="199"/>
      <c r="L127" s="200"/>
      <c r="M127" s="201" t="s">
        <v>3</v>
      </c>
      <c r="N127" s="202" t="s">
        <v>43</v>
      </c>
      <c r="O127" s="55"/>
      <c r="P127" s="151">
        <f>O127*H127</f>
        <v>0</v>
      </c>
      <c r="Q127" s="151">
        <v>0.00012</v>
      </c>
      <c r="R127" s="151">
        <f>Q127*H127</f>
        <v>0.02028</v>
      </c>
      <c r="S127" s="151">
        <v>0</v>
      </c>
      <c r="T127" s="15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3" t="s">
        <v>412</v>
      </c>
      <c r="AT127" s="153" t="s">
        <v>280</v>
      </c>
      <c r="AU127" s="153" t="s">
        <v>82</v>
      </c>
      <c r="AY127" s="19" t="s">
        <v>144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9" t="s">
        <v>80</v>
      </c>
      <c r="BK127" s="154">
        <f>ROUND(I127*H127,2)</f>
        <v>0</v>
      </c>
      <c r="BL127" s="19" t="s">
        <v>313</v>
      </c>
      <c r="BM127" s="153" t="s">
        <v>2724</v>
      </c>
    </row>
    <row r="128" spans="2:51" s="13" customFormat="1" ht="12">
      <c r="B128" s="160"/>
      <c r="D128" s="161" t="s">
        <v>221</v>
      </c>
      <c r="E128" s="162" t="s">
        <v>3</v>
      </c>
      <c r="F128" s="163" t="s">
        <v>2725</v>
      </c>
      <c r="H128" s="164">
        <v>169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221</v>
      </c>
      <c r="AU128" s="162" t="s">
        <v>82</v>
      </c>
      <c r="AV128" s="13" t="s">
        <v>82</v>
      </c>
      <c r="AW128" s="13" t="s">
        <v>33</v>
      </c>
      <c r="AX128" s="13" t="s">
        <v>80</v>
      </c>
      <c r="AY128" s="162" t="s">
        <v>144</v>
      </c>
    </row>
    <row r="129" spans="1:65" s="2" customFormat="1" ht="16.5" customHeight="1">
      <c r="A129" s="34"/>
      <c r="B129" s="140"/>
      <c r="C129" s="141" t="s">
        <v>474</v>
      </c>
      <c r="D129" s="141" t="s">
        <v>147</v>
      </c>
      <c r="E129" s="142" t="s">
        <v>2726</v>
      </c>
      <c r="F129" s="143" t="s">
        <v>2727</v>
      </c>
      <c r="G129" s="144" t="s">
        <v>409</v>
      </c>
      <c r="H129" s="145">
        <v>236</v>
      </c>
      <c r="I129" s="146"/>
      <c r="J129" s="147">
        <f>ROUND(I129*H129,2)</f>
        <v>0</v>
      </c>
      <c r="K129" s="148"/>
      <c r="L129" s="35"/>
      <c r="M129" s="149" t="s">
        <v>3</v>
      </c>
      <c r="N129" s="150" t="s">
        <v>43</v>
      </c>
      <c r="O129" s="55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3" t="s">
        <v>313</v>
      </c>
      <c r="AT129" s="153" t="s">
        <v>147</v>
      </c>
      <c r="AU129" s="153" t="s">
        <v>82</v>
      </c>
      <c r="AY129" s="19" t="s">
        <v>144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9" t="s">
        <v>80</v>
      </c>
      <c r="BK129" s="154">
        <f>ROUND(I129*H129,2)</f>
        <v>0</v>
      </c>
      <c r="BL129" s="19" t="s">
        <v>313</v>
      </c>
      <c r="BM129" s="153" t="s">
        <v>2728</v>
      </c>
    </row>
    <row r="130" spans="1:65" s="2" customFormat="1" ht="16.5" customHeight="1">
      <c r="A130" s="34"/>
      <c r="B130" s="140"/>
      <c r="C130" s="192" t="s">
        <v>479</v>
      </c>
      <c r="D130" s="192" t="s">
        <v>280</v>
      </c>
      <c r="E130" s="193" t="s">
        <v>2729</v>
      </c>
      <c r="F130" s="194" t="s">
        <v>2730</v>
      </c>
      <c r="G130" s="195" t="s">
        <v>409</v>
      </c>
      <c r="H130" s="196">
        <v>236</v>
      </c>
      <c r="I130" s="197"/>
      <c r="J130" s="198">
        <f>ROUND(I130*H130,2)</f>
        <v>0</v>
      </c>
      <c r="K130" s="199"/>
      <c r="L130" s="200"/>
      <c r="M130" s="201" t="s">
        <v>3</v>
      </c>
      <c r="N130" s="202" t="s">
        <v>43</v>
      </c>
      <c r="O130" s="55"/>
      <c r="P130" s="151">
        <f>O130*H130</f>
        <v>0</v>
      </c>
      <c r="Q130" s="151">
        <v>0.00017</v>
      </c>
      <c r="R130" s="151">
        <f>Q130*H130</f>
        <v>0.04012</v>
      </c>
      <c r="S130" s="151">
        <v>0</v>
      </c>
      <c r="T130" s="15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3" t="s">
        <v>412</v>
      </c>
      <c r="AT130" s="153" t="s">
        <v>280</v>
      </c>
      <c r="AU130" s="153" t="s">
        <v>82</v>
      </c>
      <c r="AY130" s="19" t="s">
        <v>144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9" t="s">
        <v>80</v>
      </c>
      <c r="BK130" s="154">
        <f>ROUND(I130*H130,2)</f>
        <v>0</v>
      </c>
      <c r="BL130" s="19" t="s">
        <v>313</v>
      </c>
      <c r="BM130" s="153" t="s">
        <v>2731</v>
      </c>
    </row>
    <row r="131" spans="2:51" s="13" customFormat="1" ht="12">
      <c r="B131" s="160"/>
      <c r="D131" s="161" t="s">
        <v>221</v>
      </c>
      <c r="E131" s="162" t="s">
        <v>3</v>
      </c>
      <c r="F131" s="163" t="s">
        <v>2732</v>
      </c>
      <c r="H131" s="164">
        <v>236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221</v>
      </c>
      <c r="AU131" s="162" t="s">
        <v>82</v>
      </c>
      <c r="AV131" s="13" t="s">
        <v>82</v>
      </c>
      <c r="AW131" s="13" t="s">
        <v>33</v>
      </c>
      <c r="AX131" s="13" t="s">
        <v>80</v>
      </c>
      <c r="AY131" s="162" t="s">
        <v>144</v>
      </c>
    </row>
    <row r="132" spans="1:65" s="2" customFormat="1" ht="16.5" customHeight="1">
      <c r="A132" s="34"/>
      <c r="B132" s="140"/>
      <c r="C132" s="141" t="s">
        <v>485</v>
      </c>
      <c r="D132" s="141" t="s">
        <v>147</v>
      </c>
      <c r="E132" s="142" t="s">
        <v>2733</v>
      </c>
      <c r="F132" s="143" t="s">
        <v>2734</v>
      </c>
      <c r="G132" s="144" t="s">
        <v>409</v>
      </c>
      <c r="H132" s="145">
        <v>47</v>
      </c>
      <c r="I132" s="146"/>
      <c r="J132" s="147">
        <f>ROUND(I132*H132,2)</f>
        <v>0</v>
      </c>
      <c r="K132" s="148"/>
      <c r="L132" s="35"/>
      <c r="M132" s="149" t="s">
        <v>3</v>
      </c>
      <c r="N132" s="150" t="s">
        <v>43</v>
      </c>
      <c r="O132" s="55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3" t="s">
        <v>313</v>
      </c>
      <c r="AT132" s="153" t="s">
        <v>147</v>
      </c>
      <c r="AU132" s="153" t="s">
        <v>82</v>
      </c>
      <c r="AY132" s="19" t="s">
        <v>144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9" t="s">
        <v>80</v>
      </c>
      <c r="BK132" s="154">
        <f>ROUND(I132*H132,2)</f>
        <v>0</v>
      </c>
      <c r="BL132" s="19" t="s">
        <v>313</v>
      </c>
      <c r="BM132" s="153" t="s">
        <v>2735</v>
      </c>
    </row>
    <row r="133" spans="1:65" s="2" customFormat="1" ht="16.5" customHeight="1">
      <c r="A133" s="34"/>
      <c r="B133" s="140"/>
      <c r="C133" s="192" t="s">
        <v>490</v>
      </c>
      <c r="D133" s="192" t="s">
        <v>280</v>
      </c>
      <c r="E133" s="193" t="s">
        <v>2504</v>
      </c>
      <c r="F133" s="194" t="s">
        <v>2505</v>
      </c>
      <c r="G133" s="195" t="s">
        <v>409</v>
      </c>
      <c r="H133" s="196">
        <v>29</v>
      </c>
      <c r="I133" s="197"/>
      <c r="J133" s="198">
        <f>ROUND(I133*H133,2)</f>
        <v>0</v>
      </c>
      <c r="K133" s="199"/>
      <c r="L133" s="200"/>
      <c r="M133" s="201" t="s">
        <v>3</v>
      </c>
      <c r="N133" s="202" t="s">
        <v>43</v>
      </c>
      <c r="O133" s="55"/>
      <c r="P133" s="151">
        <f>O133*H133</f>
        <v>0</v>
      </c>
      <c r="Q133" s="151">
        <v>0.00016</v>
      </c>
      <c r="R133" s="151">
        <f>Q133*H133</f>
        <v>0.00464</v>
      </c>
      <c r="S133" s="151">
        <v>0</v>
      </c>
      <c r="T133" s="15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3" t="s">
        <v>412</v>
      </c>
      <c r="AT133" s="153" t="s">
        <v>280</v>
      </c>
      <c r="AU133" s="153" t="s">
        <v>82</v>
      </c>
      <c r="AY133" s="19" t="s">
        <v>144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9" t="s">
        <v>80</v>
      </c>
      <c r="BK133" s="154">
        <f>ROUND(I133*H133,2)</f>
        <v>0</v>
      </c>
      <c r="BL133" s="19" t="s">
        <v>313</v>
      </c>
      <c r="BM133" s="153" t="s">
        <v>2736</v>
      </c>
    </row>
    <row r="134" spans="2:51" s="13" customFormat="1" ht="12">
      <c r="B134" s="160"/>
      <c r="D134" s="161" t="s">
        <v>221</v>
      </c>
      <c r="E134" s="162" t="s">
        <v>3</v>
      </c>
      <c r="F134" s="163" t="s">
        <v>2737</v>
      </c>
      <c r="H134" s="164">
        <v>29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221</v>
      </c>
      <c r="AU134" s="162" t="s">
        <v>82</v>
      </c>
      <c r="AV134" s="13" t="s">
        <v>82</v>
      </c>
      <c r="AW134" s="13" t="s">
        <v>33</v>
      </c>
      <c r="AX134" s="13" t="s">
        <v>80</v>
      </c>
      <c r="AY134" s="162" t="s">
        <v>144</v>
      </c>
    </row>
    <row r="135" spans="1:65" s="2" customFormat="1" ht="16.5" customHeight="1">
      <c r="A135" s="34"/>
      <c r="B135" s="140"/>
      <c r="C135" s="192" t="s">
        <v>495</v>
      </c>
      <c r="D135" s="192" t="s">
        <v>280</v>
      </c>
      <c r="E135" s="193" t="s">
        <v>2738</v>
      </c>
      <c r="F135" s="194" t="s">
        <v>2739</v>
      </c>
      <c r="G135" s="195" t="s">
        <v>409</v>
      </c>
      <c r="H135" s="196">
        <v>18</v>
      </c>
      <c r="I135" s="197"/>
      <c r="J135" s="198">
        <f>ROUND(I135*H135,2)</f>
        <v>0</v>
      </c>
      <c r="K135" s="199"/>
      <c r="L135" s="200"/>
      <c r="M135" s="201" t="s">
        <v>3</v>
      </c>
      <c r="N135" s="202" t="s">
        <v>43</v>
      </c>
      <c r="O135" s="55"/>
      <c r="P135" s="151">
        <f>O135*H135</f>
        <v>0</v>
      </c>
      <c r="Q135" s="151">
        <v>0.00025</v>
      </c>
      <c r="R135" s="151">
        <f>Q135*H135</f>
        <v>0.0045000000000000005</v>
      </c>
      <c r="S135" s="151">
        <v>0</v>
      </c>
      <c r="T135" s="15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3" t="s">
        <v>412</v>
      </c>
      <c r="AT135" s="153" t="s">
        <v>280</v>
      </c>
      <c r="AU135" s="153" t="s">
        <v>82</v>
      </c>
      <c r="AY135" s="19" t="s">
        <v>144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9" t="s">
        <v>80</v>
      </c>
      <c r="BK135" s="154">
        <f>ROUND(I135*H135,2)</f>
        <v>0</v>
      </c>
      <c r="BL135" s="19" t="s">
        <v>313</v>
      </c>
      <c r="BM135" s="153" t="s">
        <v>2740</v>
      </c>
    </row>
    <row r="136" spans="2:51" s="13" customFormat="1" ht="12">
      <c r="B136" s="160"/>
      <c r="D136" s="161" t="s">
        <v>221</v>
      </c>
      <c r="E136" s="162" t="s">
        <v>3</v>
      </c>
      <c r="F136" s="163" t="s">
        <v>2741</v>
      </c>
      <c r="H136" s="164">
        <v>18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221</v>
      </c>
      <c r="AU136" s="162" t="s">
        <v>82</v>
      </c>
      <c r="AV136" s="13" t="s">
        <v>82</v>
      </c>
      <c r="AW136" s="13" t="s">
        <v>33</v>
      </c>
      <c r="AX136" s="13" t="s">
        <v>80</v>
      </c>
      <c r="AY136" s="162" t="s">
        <v>144</v>
      </c>
    </row>
    <row r="137" spans="1:65" s="2" customFormat="1" ht="16.5" customHeight="1">
      <c r="A137" s="34"/>
      <c r="B137" s="140"/>
      <c r="C137" s="141" t="s">
        <v>500</v>
      </c>
      <c r="D137" s="141" t="s">
        <v>147</v>
      </c>
      <c r="E137" s="142" t="s">
        <v>2742</v>
      </c>
      <c r="F137" s="143" t="s">
        <v>2743</v>
      </c>
      <c r="G137" s="144" t="s">
        <v>409</v>
      </c>
      <c r="H137" s="145">
        <v>8</v>
      </c>
      <c r="I137" s="146"/>
      <c r="J137" s="147">
        <f>ROUND(I137*H137,2)</f>
        <v>0</v>
      </c>
      <c r="K137" s="148"/>
      <c r="L137" s="35"/>
      <c r="M137" s="149" t="s">
        <v>3</v>
      </c>
      <c r="N137" s="150" t="s">
        <v>43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3" t="s">
        <v>313</v>
      </c>
      <c r="AT137" s="153" t="s">
        <v>147</v>
      </c>
      <c r="AU137" s="153" t="s">
        <v>82</v>
      </c>
      <c r="AY137" s="19" t="s">
        <v>144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9" t="s">
        <v>80</v>
      </c>
      <c r="BK137" s="154">
        <f>ROUND(I137*H137,2)</f>
        <v>0</v>
      </c>
      <c r="BL137" s="19" t="s">
        <v>313</v>
      </c>
      <c r="BM137" s="153" t="s">
        <v>2744</v>
      </c>
    </row>
    <row r="138" spans="1:65" s="2" customFormat="1" ht="16.5" customHeight="1">
      <c r="A138" s="34"/>
      <c r="B138" s="140"/>
      <c r="C138" s="192" t="s">
        <v>505</v>
      </c>
      <c r="D138" s="192" t="s">
        <v>280</v>
      </c>
      <c r="E138" s="193" t="s">
        <v>2745</v>
      </c>
      <c r="F138" s="194" t="s">
        <v>2746</v>
      </c>
      <c r="G138" s="195" t="s">
        <v>409</v>
      </c>
      <c r="H138" s="196">
        <v>8</v>
      </c>
      <c r="I138" s="197"/>
      <c r="J138" s="198">
        <f>ROUND(I138*H138,2)</f>
        <v>0</v>
      </c>
      <c r="K138" s="199"/>
      <c r="L138" s="200"/>
      <c r="M138" s="201" t="s">
        <v>3</v>
      </c>
      <c r="N138" s="202" t="s">
        <v>43</v>
      </c>
      <c r="O138" s="55"/>
      <c r="P138" s="151">
        <f>O138*H138</f>
        <v>0</v>
      </c>
      <c r="Q138" s="151">
        <v>0.00034</v>
      </c>
      <c r="R138" s="151">
        <f>Q138*H138</f>
        <v>0.00272</v>
      </c>
      <c r="S138" s="151">
        <v>0</v>
      </c>
      <c r="T138" s="15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3" t="s">
        <v>412</v>
      </c>
      <c r="AT138" s="153" t="s">
        <v>280</v>
      </c>
      <c r="AU138" s="153" t="s">
        <v>82</v>
      </c>
      <c r="AY138" s="19" t="s">
        <v>144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9" t="s">
        <v>80</v>
      </c>
      <c r="BK138" s="154">
        <f>ROUND(I138*H138,2)</f>
        <v>0</v>
      </c>
      <c r="BL138" s="19" t="s">
        <v>313</v>
      </c>
      <c r="BM138" s="153" t="s">
        <v>2747</v>
      </c>
    </row>
    <row r="139" spans="2:51" s="13" customFormat="1" ht="12">
      <c r="B139" s="160"/>
      <c r="D139" s="161" t="s">
        <v>221</v>
      </c>
      <c r="E139" s="162" t="s">
        <v>3</v>
      </c>
      <c r="F139" s="163" t="s">
        <v>2748</v>
      </c>
      <c r="H139" s="164">
        <v>8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221</v>
      </c>
      <c r="AU139" s="162" t="s">
        <v>82</v>
      </c>
      <c r="AV139" s="13" t="s">
        <v>82</v>
      </c>
      <c r="AW139" s="13" t="s">
        <v>33</v>
      </c>
      <c r="AX139" s="13" t="s">
        <v>80</v>
      </c>
      <c r="AY139" s="162" t="s">
        <v>144</v>
      </c>
    </row>
    <row r="140" spans="1:65" s="2" customFormat="1" ht="16.5" customHeight="1">
      <c r="A140" s="34"/>
      <c r="B140" s="140"/>
      <c r="C140" s="141" t="s">
        <v>510</v>
      </c>
      <c r="D140" s="141" t="s">
        <v>147</v>
      </c>
      <c r="E140" s="142" t="s">
        <v>2749</v>
      </c>
      <c r="F140" s="143" t="s">
        <v>2750</v>
      </c>
      <c r="G140" s="144" t="s">
        <v>409</v>
      </c>
      <c r="H140" s="145">
        <v>108</v>
      </c>
      <c r="I140" s="146"/>
      <c r="J140" s="147">
        <f>ROUND(I140*H140,2)</f>
        <v>0</v>
      </c>
      <c r="K140" s="148"/>
      <c r="L140" s="35"/>
      <c r="M140" s="149" t="s">
        <v>3</v>
      </c>
      <c r="N140" s="150" t="s">
        <v>43</v>
      </c>
      <c r="O140" s="55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3" t="s">
        <v>313</v>
      </c>
      <c r="AT140" s="153" t="s">
        <v>147</v>
      </c>
      <c r="AU140" s="153" t="s">
        <v>82</v>
      </c>
      <c r="AY140" s="19" t="s">
        <v>144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9" t="s">
        <v>80</v>
      </c>
      <c r="BK140" s="154">
        <f>ROUND(I140*H140,2)</f>
        <v>0</v>
      </c>
      <c r="BL140" s="19" t="s">
        <v>313</v>
      </c>
      <c r="BM140" s="153" t="s">
        <v>2751</v>
      </c>
    </row>
    <row r="141" spans="1:65" s="2" customFormat="1" ht="16.5" customHeight="1">
      <c r="A141" s="34"/>
      <c r="B141" s="140"/>
      <c r="C141" s="192" t="s">
        <v>518</v>
      </c>
      <c r="D141" s="192" t="s">
        <v>280</v>
      </c>
      <c r="E141" s="193" t="s">
        <v>2711</v>
      </c>
      <c r="F141" s="194" t="s">
        <v>2712</v>
      </c>
      <c r="G141" s="195" t="s">
        <v>409</v>
      </c>
      <c r="H141" s="196">
        <v>100</v>
      </c>
      <c r="I141" s="197"/>
      <c r="J141" s="198">
        <f>ROUND(I141*H141,2)</f>
        <v>0</v>
      </c>
      <c r="K141" s="199"/>
      <c r="L141" s="200"/>
      <c r="M141" s="201" t="s">
        <v>3</v>
      </c>
      <c r="N141" s="202" t="s">
        <v>43</v>
      </c>
      <c r="O141" s="55"/>
      <c r="P141" s="151">
        <f>O141*H141</f>
        <v>0</v>
      </c>
      <c r="Q141" s="151">
        <v>0.0001</v>
      </c>
      <c r="R141" s="151">
        <f>Q141*H141</f>
        <v>0.01</v>
      </c>
      <c r="S141" s="151">
        <v>0</v>
      </c>
      <c r="T141" s="15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3" t="s">
        <v>412</v>
      </c>
      <c r="AT141" s="153" t="s">
        <v>280</v>
      </c>
      <c r="AU141" s="153" t="s">
        <v>82</v>
      </c>
      <c r="AY141" s="19" t="s">
        <v>144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9" t="s">
        <v>80</v>
      </c>
      <c r="BK141" s="154">
        <f>ROUND(I141*H141,2)</f>
        <v>0</v>
      </c>
      <c r="BL141" s="19" t="s">
        <v>313</v>
      </c>
      <c r="BM141" s="153" t="s">
        <v>2752</v>
      </c>
    </row>
    <row r="142" spans="2:51" s="13" customFormat="1" ht="12">
      <c r="B142" s="160"/>
      <c r="D142" s="161" t="s">
        <v>221</v>
      </c>
      <c r="E142" s="162" t="s">
        <v>3</v>
      </c>
      <c r="F142" s="163" t="s">
        <v>2753</v>
      </c>
      <c r="H142" s="164">
        <v>100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221</v>
      </c>
      <c r="AU142" s="162" t="s">
        <v>82</v>
      </c>
      <c r="AV142" s="13" t="s">
        <v>82</v>
      </c>
      <c r="AW142" s="13" t="s">
        <v>33</v>
      </c>
      <c r="AX142" s="13" t="s">
        <v>80</v>
      </c>
      <c r="AY142" s="162" t="s">
        <v>144</v>
      </c>
    </row>
    <row r="143" spans="1:65" s="2" customFormat="1" ht="21.75" customHeight="1">
      <c r="A143" s="34"/>
      <c r="B143" s="140"/>
      <c r="C143" s="192" t="s">
        <v>597</v>
      </c>
      <c r="D143" s="192" t="s">
        <v>280</v>
      </c>
      <c r="E143" s="193" t="s">
        <v>2715</v>
      </c>
      <c r="F143" s="194" t="s">
        <v>2716</v>
      </c>
      <c r="G143" s="195" t="s">
        <v>409</v>
      </c>
      <c r="H143" s="196">
        <v>8</v>
      </c>
      <c r="I143" s="197"/>
      <c r="J143" s="198">
        <f>ROUND(I143*H143,2)</f>
        <v>0</v>
      </c>
      <c r="K143" s="199"/>
      <c r="L143" s="200"/>
      <c r="M143" s="201" t="s">
        <v>3</v>
      </c>
      <c r="N143" s="202" t="s">
        <v>43</v>
      </c>
      <c r="O143" s="55"/>
      <c r="P143" s="151">
        <f>O143*H143</f>
        <v>0</v>
      </c>
      <c r="Q143" s="151">
        <v>1E-05</v>
      </c>
      <c r="R143" s="151">
        <f>Q143*H143</f>
        <v>8E-05</v>
      </c>
      <c r="S143" s="151">
        <v>0</v>
      </c>
      <c r="T143" s="15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3" t="s">
        <v>412</v>
      </c>
      <c r="AT143" s="153" t="s">
        <v>280</v>
      </c>
      <c r="AU143" s="153" t="s">
        <v>82</v>
      </c>
      <c r="AY143" s="19" t="s">
        <v>144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9" t="s">
        <v>80</v>
      </c>
      <c r="BK143" s="154">
        <f>ROUND(I143*H143,2)</f>
        <v>0</v>
      </c>
      <c r="BL143" s="19" t="s">
        <v>313</v>
      </c>
      <c r="BM143" s="153" t="s">
        <v>2754</v>
      </c>
    </row>
    <row r="144" spans="2:51" s="13" customFormat="1" ht="12">
      <c r="B144" s="160"/>
      <c r="D144" s="161" t="s">
        <v>221</v>
      </c>
      <c r="E144" s="162" t="s">
        <v>3</v>
      </c>
      <c r="F144" s="163" t="s">
        <v>2755</v>
      </c>
      <c r="H144" s="164">
        <v>8</v>
      </c>
      <c r="I144" s="165"/>
      <c r="L144" s="160"/>
      <c r="M144" s="166"/>
      <c r="N144" s="167"/>
      <c r="O144" s="167"/>
      <c r="P144" s="167"/>
      <c r="Q144" s="167"/>
      <c r="R144" s="167"/>
      <c r="S144" s="167"/>
      <c r="T144" s="168"/>
      <c r="AT144" s="162" t="s">
        <v>221</v>
      </c>
      <c r="AU144" s="162" t="s">
        <v>82</v>
      </c>
      <c r="AV144" s="13" t="s">
        <v>82</v>
      </c>
      <c r="AW144" s="13" t="s">
        <v>33</v>
      </c>
      <c r="AX144" s="13" t="s">
        <v>80</v>
      </c>
      <c r="AY144" s="162" t="s">
        <v>144</v>
      </c>
    </row>
    <row r="145" spans="1:65" s="2" customFormat="1" ht="16.5" customHeight="1">
      <c r="A145" s="34"/>
      <c r="B145" s="140"/>
      <c r="C145" s="141" t="s">
        <v>525</v>
      </c>
      <c r="D145" s="141" t="s">
        <v>147</v>
      </c>
      <c r="E145" s="142" t="s">
        <v>2756</v>
      </c>
      <c r="F145" s="143" t="s">
        <v>2757</v>
      </c>
      <c r="G145" s="144" t="s">
        <v>409</v>
      </c>
      <c r="H145" s="145">
        <v>2451</v>
      </c>
      <c r="I145" s="146"/>
      <c r="J145" s="147">
        <f>ROUND(I145*H145,2)</f>
        <v>0</v>
      </c>
      <c r="K145" s="148"/>
      <c r="L145" s="35"/>
      <c r="M145" s="149" t="s">
        <v>3</v>
      </c>
      <c r="N145" s="150" t="s">
        <v>43</v>
      </c>
      <c r="O145" s="55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3" t="s">
        <v>313</v>
      </c>
      <c r="AT145" s="153" t="s">
        <v>147</v>
      </c>
      <c r="AU145" s="153" t="s">
        <v>82</v>
      </c>
      <c r="AY145" s="19" t="s">
        <v>144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9" t="s">
        <v>80</v>
      </c>
      <c r="BK145" s="154">
        <f>ROUND(I145*H145,2)</f>
        <v>0</v>
      </c>
      <c r="BL145" s="19" t="s">
        <v>313</v>
      </c>
      <c r="BM145" s="153" t="s">
        <v>2758</v>
      </c>
    </row>
    <row r="146" spans="1:65" s="2" customFormat="1" ht="16.5" customHeight="1">
      <c r="A146" s="34"/>
      <c r="B146" s="140"/>
      <c r="C146" s="192" t="s">
        <v>529</v>
      </c>
      <c r="D146" s="192" t="s">
        <v>280</v>
      </c>
      <c r="E146" s="193" t="s">
        <v>2722</v>
      </c>
      <c r="F146" s="194" t="s">
        <v>2723</v>
      </c>
      <c r="G146" s="195" t="s">
        <v>409</v>
      </c>
      <c r="H146" s="196">
        <v>1411</v>
      </c>
      <c r="I146" s="197"/>
      <c r="J146" s="198">
        <f>ROUND(I146*H146,2)</f>
        <v>0</v>
      </c>
      <c r="K146" s="199"/>
      <c r="L146" s="200"/>
      <c r="M146" s="201" t="s">
        <v>3</v>
      </c>
      <c r="N146" s="202" t="s">
        <v>43</v>
      </c>
      <c r="O146" s="55"/>
      <c r="P146" s="151">
        <f>O146*H146</f>
        <v>0</v>
      </c>
      <c r="Q146" s="151">
        <v>0.00012</v>
      </c>
      <c r="R146" s="151">
        <f>Q146*H146</f>
        <v>0.16932</v>
      </c>
      <c r="S146" s="151">
        <v>0</v>
      </c>
      <c r="T146" s="15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3" t="s">
        <v>412</v>
      </c>
      <c r="AT146" s="153" t="s">
        <v>280</v>
      </c>
      <c r="AU146" s="153" t="s">
        <v>82</v>
      </c>
      <c r="AY146" s="19" t="s">
        <v>144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9" t="s">
        <v>80</v>
      </c>
      <c r="BK146" s="154">
        <f>ROUND(I146*H146,2)</f>
        <v>0</v>
      </c>
      <c r="BL146" s="19" t="s">
        <v>313</v>
      </c>
      <c r="BM146" s="153" t="s">
        <v>2759</v>
      </c>
    </row>
    <row r="147" spans="2:51" s="13" customFormat="1" ht="12">
      <c r="B147" s="160"/>
      <c r="D147" s="161" t="s">
        <v>221</v>
      </c>
      <c r="E147" s="162" t="s">
        <v>3</v>
      </c>
      <c r="F147" s="163" t="s">
        <v>2760</v>
      </c>
      <c r="H147" s="164">
        <v>1411</v>
      </c>
      <c r="I147" s="165"/>
      <c r="L147" s="160"/>
      <c r="M147" s="166"/>
      <c r="N147" s="167"/>
      <c r="O147" s="167"/>
      <c r="P147" s="167"/>
      <c r="Q147" s="167"/>
      <c r="R147" s="167"/>
      <c r="S147" s="167"/>
      <c r="T147" s="168"/>
      <c r="AT147" s="162" t="s">
        <v>221</v>
      </c>
      <c r="AU147" s="162" t="s">
        <v>82</v>
      </c>
      <c r="AV147" s="13" t="s">
        <v>82</v>
      </c>
      <c r="AW147" s="13" t="s">
        <v>33</v>
      </c>
      <c r="AX147" s="13" t="s">
        <v>80</v>
      </c>
      <c r="AY147" s="162" t="s">
        <v>144</v>
      </c>
    </row>
    <row r="148" spans="1:65" s="2" customFormat="1" ht="16.5" customHeight="1">
      <c r="A148" s="34"/>
      <c r="B148" s="140"/>
      <c r="C148" s="192" t="s">
        <v>537</v>
      </c>
      <c r="D148" s="192" t="s">
        <v>280</v>
      </c>
      <c r="E148" s="193" t="s">
        <v>2729</v>
      </c>
      <c r="F148" s="194" t="s">
        <v>2730</v>
      </c>
      <c r="G148" s="195" t="s">
        <v>409</v>
      </c>
      <c r="H148" s="196">
        <v>1040</v>
      </c>
      <c r="I148" s="197"/>
      <c r="J148" s="198">
        <f>ROUND(I148*H148,2)</f>
        <v>0</v>
      </c>
      <c r="K148" s="199"/>
      <c r="L148" s="200"/>
      <c r="M148" s="201" t="s">
        <v>3</v>
      </c>
      <c r="N148" s="202" t="s">
        <v>43</v>
      </c>
      <c r="O148" s="55"/>
      <c r="P148" s="151">
        <f>O148*H148</f>
        <v>0</v>
      </c>
      <c r="Q148" s="151">
        <v>0.00017</v>
      </c>
      <c r="R148" s="151">
        <f>Q148*H148</f>
        <v>0.1768</v>
      </c>
      <c r="S148" s="151">
        <v>0</v>
      </c>
      <c r="T148" s="15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3" t="s">
        <v>412</v>
      </c>
      <c r="AT148" s="153" t="s">
        <v>280</v>
      </c>
      <c r="AU148" s="153" t="s">
        <v>82</v>
      </c>
      <c r="AY148" s="19" t="s">
        <v>144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9" t="s">
        <v>80</v>
      </c>
      <c r="BK148" s="154">
        <f>ROUND(I148*H148,2)</f>
        <v>0</v>
      </c>
      <c r="BL148" s="19" t="s">
        <v>313</v>
      </c>
      <c r="BM148" s="153" t="s">
        <v>2761</v>
      </c>
    </row>
    <row r="149" spans="2:51" s="13" customFormat="1" ht="12">
      <c r="B149" s="160"/>
      <c r="D149" s="161" t="s">
        <v>221</v>
      </c>
      <c r="E149" s="162" t="s">
        <v>3</v>
      </c>
      <c r="F149" s="163" t="s">
        <v>2762</v>
      </c>
      <c r="H149" s="164">
        <v>1040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221</v>
      </c>
      <c r="AU149" s="162" t="s">
        <v>82</v>
      </c>
      <c r="AV149" s="13" t="s">
        <v>82</v>
      </c>
      <c r="AW149" s="13" t="s">
        <v>33</v>
      </c>
      <c r="AX149" s="13" t="s">
        <v>80</v>
      </c>
      <c r="AY149" s="162" t="s">
        <v>144</v>
      </c>
    </row>
    <row r="150" spans="1:65" s="2" customFormat="1" ht="16.5" customHeight="1">
      <c r="A150" s="34"/>
      <c r="B150" s="140"/>
      <c r="C150" s="192" t="s">
        <v>920</v>
      </c>
      <c r="D150" s="192" t="s">
        <v>280</v>
      </c>
      <c r="E150" s="193" t="s">
        <v>2763</v>
      </c>
      <c r="F150" s="194" t="s">
        <v>2764</v>
      </c>
      <c r="G150" s="195" t="s">
        <v>337</v>
      </c>
      <c r="H150" s="196">
        <v>320</v>
      </c>
      <c r="I150" s="197"/>
      <c r="J150" s="198">
        <f>ROUND(I150*H150,2)</f>
        <v>0</v>
      </c>
      <c r="K150" s="199"/>
      <c r="L150" s="200"/>
      <c r="M150" s="201" t="s">
        <v>3</v>
      </c>
      <c r="N150" s="202" t="s">
        <v>43</v>
      </c>
      <c r="O150" s="55"/>
      <c r="P150" s="151">
        <f>O150*H150</f>
        <v>0</v>
      </c>
      <c r="Q150" s="151">
        <v>7E-05</v>
      </c>
      <c r="R150" s="151">
        <f>Q150*H150</f>
        <v>0.022399999999999996</v>
      </c>
      <c r="S150" s="151">
        <v>0</v>
      </c>
      <c r="T150" s="15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3" t="s">
        <v>412</v>
      </c>
      <c r="AT150" s="153" t="s">
        <v>280</v>
      </c>
      <c r="AU150" s="153" t="s">
        <v>82</v>
      </c>
      <c r="AY150" s="19" t="s">
        <v>144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9" t="s">
        <v>80</v>
      </c>
      <c r="BK150" s="154">
        <f>ROUND(I150*H150,2)</f>
        <v>0</v>
      </c>
      <c r="BL150" s="19" t="s">
        <v>313</v>
      </c>
      <c r="BM150" s="153" t="s">
        <v>2765</v>
      </c>
    </row>
    <row r="151" spans="1:65" s="2" customFormat="1" ht="16.5" customHeight="1">
      <c r="A151" s="34"/>
      <c r="B151" s="140"/>
      <c r="C151" s="141" t="s">
        <v>543</v>
      </c>
      <c r="D151" s="141" t="s">
        <v>147</v>
      </c>
      <c r="E151" s="142" t="s">
        <v>2494</v>
      </c>
      <c r="F151" s="143" t="s">
        <v>2495</v>
      </c>
      <c r="G151" s="144" t="s">
        <v>409</v>
      </c>
      <c r="H151" s="145">
        <v>15</v>
      </c>
      <c r="I151" s="146"/>
      <c r="J151" s="147">
        <f>ROUND(I151*H151,2)</f>
        <v>0</v>
      </c>
      <c r="K151" s="148"/>
      <c r="L151" s="35"/>
      <c r="M151" s="149" t="s">
        <v>3</v>
      </c>
      <c r="N151" s="150" t="s">
        <v>43</v>
      </c>
      <c r="O151" s="55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3" t="s">
        <v>313</v>
      </c>
      <c r="AT151" s="153" t="s">
        <v>147</v>
      </c>
      <c r="AU151" s="153" t="s">
        <v>82</v>
      </c>
      <c r="AY151" s="19" t="s">
        <v>144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9" t="s">
        <v>80</v>
      </c>
      <c r="BK151" s="154">
        <f>ROUND(I151*H151,2)</f>
        <v>0</v>
      </c>
      <c r="BL151" s="19" t="s">
        <v>313</v>
      </c>
      <c r="BM151" s="153" t="s">
        <v>2766</v>
      </c>
    </row>
    <row r="152" spans="1:65" s="2" customFormat="1" ht="16.5" customHeight="1">
      <c r="A152" s="34"/>
      <c r="B152" s="140"/>
      <c r="C152" s="192" t="s">
        <v>548</v>
      </c>
      <c r="D152" s="192" t="s">
        <v>280</v>
      </c>
      <c r="E152" s="193" t="s">
        <v>2497</v>
      </c>
      <c r="F152" s="194" t="s">
        <v>2498</v>
      </c>
      <c r="G152" s="195" t="s">
        <v>409</v>
      </c>
      <c r="H152" s="196">
        <v>15</v>
      </c>
      <c r="I152" s="197"/>
      <c r="J152" s="198">
        <f>ROUND(I152*H152,2)</f>
        <v>0</v>
      </c>
      <c r="K152" s="199"/>
      <c r="L152" s="200"/>
      <c r="M152" s="201" t="s">
        <v>3</v>
      </c>
      <c r="N152" s="202" t="s">
        <v>43</v>
      </c>
      <c r="O152" s="55"/>
      <c r="P152" s="151">
        <f>O152*H152</f>
        <v>0</v>
      </c>
      <c r="Q152" s="151">
        <v>0.0009</v>
      </c>
      <c r="R152" s="151">
        <f>Q152*H152</f>
        <v>0.0135</v>
      </c>
      <c r="S152" s="151">
        <v>0</v>
      </c>
      <c r="T152" s="15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3" t="s">
        <v>412</v>
      </c>
      <c r="AT152" s="153" t="s">
        <v>280</v>
      </c>
      <c r="AU152" s="153" t="s">
        <v>82</v>
      </c>
      <c r="AY152" s="19" t="s">
        <v>144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9" t="s">
        <v>80</v>
      </c>
      <c r="BK152" s="154">
        <f>ROUND(I152*H152,2)</f>
        <v>0</v>
      </c>
      <c r="BL152" s="19" t="s">
        <v>313</v>
      </c>
      <c r="BM152" s="153" t="s">
        <v>2767</v>
      </c>
    </row>
    <row r="153" spans="2:51" s="13" customFormat="1" ht="12">
      <c r="B153" s="160"/>
      <c r="D153" s="161" t="s">
        <v>221</v>
      </c>
      <c r="E153" s="162" t="s">
        <v>3</v>
      </c>
      <c r="F153" s="163" t="s">
        <v>2768</v>
      </c>
      <c r="H153" s="164">
        <v>15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221</v>
      </c>
      <c r="AU153" s="162" t="s">
        <v>82</v>
      </c>
      <c r="AV153" s="13" t="s">
        <v>82</v>
      </c>
      <c r="AW153" s="13" t="s">
        <v>33</v>
      </c>
      <c r="AX153" s="13" t="s">
        <v>80</v>
      </c>
      <c r="AY153" s="162" t="s">
        <v>144</v>
      </c>
    </row>
    <row r="154" spans="1:65" s="2" customFormat="1" ht="16.5" customHeight="1">
      <c r="A154" s="34"/>
      <c r="B154" s="140"/>
      <c r="C154" s="141" t="s">
        <v>554</v>
      </c>
      <c r="D154" s="141" t="s">
        <v>147</v>
      </c>
      <c r="E154" s="142" t="s">
        <v>2501</v>
      </c>
      <c r="F154" s="143" t="s">
        <v>2502</v>
      </c>
      <c r="G154" s="144" t="s">
        <v>409</v>
      </c>
      <c r="H154" s="145">
        <v>173</v>
      </c>
      <c r="I154" s="146"/>
      <c r="J154" s="147">
        <f>ROUND(I154*H154,2)</f>
        <v>0</v>
      </c>
      <c r="K154" s="148"/>
      <c r="L154" s="35"/>
      <c r="M154" s="149" t="s">
        <v>3</v>
      </c>
      <c r="N154" s="150" t="s">
        <v>43</v>
      </c>
      <c r="O154" s="55"/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3" t="s">
        <v>313</v>
      </c>
      <c r="AT154" s="153" t="s">
        <v>147</v>
      </c>
      <c r="AU154" s="153" t="s">
        <v>82</v>
      </c>
      <c r="AY154" s="19" t="s">
        <v>144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9" t="s">
        <v>80</v>
      </c>
      <c r="BK154" s="154">
        <f>ROUND(I154*H154,2)</f>
        <v>0</v>
      </c>
      <c r="BL154" s="19" t="s">
        <v>313</v>
      </c>
      <c r="BM154" s="153" t="s">
        <v>2769</v>
      </c>
    </row>
    <row r="155" spans="1:65" s="2" customFormat="1" ht="16.5" customHeight="1">
      <c r="A155" s="34"/>
      <c r="B155" s="140"/>
      <c r="C155" s="192" t="s">
        <v>559</v>
      </c>
      <c r="D155" s="192" t="s">
        <v>280</v>
      </c>
      <c r="E155" s="193" t="s">
        <v>2504</v>
      </c>
      <c r="F155" s="194" t="s">
        <v>2505</v>
      </c>
      <c r="G155" s="195" t="s">
        <v>409</v>
      </c>
      <c r="H155" s="196">
        <v>113</v>
      </c>
      <c r="I155" s="197"/>
      <c r="J155" s="198">
        <f>ROUND(I155*H155,2)</f>
        <v>0</v>
      </c>
      <c r="K155" s="199"/>
      <c r="L155" s="200"/>
      <c r="M155" s="201" t="s">
        <v>3</v>
      </c>
      <c r="N155" s="202" t="s">
        <v>43</v>
      </c>
      <c r="O155" s="55"/>
      <c r="P155" s="151">
        <f>O155*H155</f>
        <v>0</v>
      </c>
      <c r="Q155" s="151">
        <v>0.00016</v>
      </c>
      <c r="R155" s="151">
        <f>Q155*H155</f>
        <v>0.018080000000000002</v>
      </c>
      <c r="S155" s="151">
        <v>0</v>
      </c>
      <c r="T155" s="15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3" t="s">
        <v>412</v>
      </c>
      <c r="AT155" s="153" t="s">
        <v>280</v>
      </c>
      <c r="AU155" s="153" t="s">
        <v>82</v>
      </c>
      <c r="AY155" s="19" t="s">
        <v>144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9" t="s">
        <v>80</v>
      </c>
      <c r="BK155" s="154">
        <f>ROUND(I155*H155,2)</f>
        <v>0</v>
      </c>
      <c r="BL155" s="19" t="s">
        <v>313</v>
      </c>
      <c r="BM155" s="153" t="s">
        <v>2770</v>
      </c>
    </row>
    <row r="156" spans="2:51" s="13" customFormat="1" ht="12">
      <c r="B156" s="160"/>
      <c r="D156" s="161" t="s">
        <v>221</v>
      </c>
      <c r="E156" s="162" t="s">
        <v>3</v>
      </c>
      <c r="F156" s="163" t="s">
        <v>2771</v>
      </c>
      <c r="H156" s="164">
        <v>113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221</v>
      </c>
      <c r="AU156" s="162" t="s">
        <v>82</v>
      </c>
      <c r="AV156" s="13" t="s">
        <v>82</v>
      </c>
      <c r="AW156" s="13" t="s">
        <v>33</v>
      </c>
      <c r="AX156" s="13" t="s">
        <v>80</v>
      </c>
      <c r="AY156" s="162" t="s">
        <v>144</v>
      </c>
    </row>
    <row r="157" spans="1:65" s="2" customFormat="1" ht="16.5" customHeight="1">
      <c r="A157" s="34"/>
      <c r="B157" s="140"/>
      <c r="C157" s="192" t="s">
        <v>564</v>
      </c>
      <c r="D157" s="192" t="s">
        <v>280</v>
      </c>
      <c r="E157" s="193" t="s">
        <v>2738</v>
      </c>
      <c r="F157" s="194" t="s">
        <v>2739</v>
      </c>
      <c r="G157" s="195" t="s">
        <v>409</v>
      </c>
      <c r="H157" s="196">
        <v>60</v>
      </c>
      <c r="I157" s="197"/>
      <c r="J157" s="198">
        <f>ROUND(I157*H157,2)</f>
        <v>0</v>
      </c>
      <c r="K157" s="199"/>
      <c r="L157" s="200"/>
      <c r="M157" s="201" t="s">
        <v>3</v>
      </c>
      <c r="N157" s="202" t="s">
        <v>43</v>
      </c>
      <c r="O157" s="55"/>
      <c r="P157" s="151">
        <f>O157*H157</f>
        <v>0</v>
      </c>
      <c r="Q157" s="151">
        <v>0.00025</v>
      </c>
      <c r="R157" s="151">
        <f>Q157*H157</f>
        <v>0.015</v>
      </c>
      <c r="S157" s="151">
        <v>0</v>
      </c>
      <c r="T157" s="15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3" t="s">
        <v>412</v>
      </c>
      <c r="AT157" s="153" t="s">
        <v>280</v>
      </c>
      <c r="AU157" s="153" t="s">
        <v>82</v>
      </c>
      <c r="AY157" s="19" t="s">
        <v>144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9" t="s">
        <v>80</v>
      </c>
      <c r="BK157" s="154">
        <f>ROUND(I157*H157,2)</f>
        <v>0</v>
      </c>
      <c r="BL157" s="19" t="s">
        <v>313</v>
      </c>
      <c r="BM157" s="153" t="s">
        <v>2772</v>
      </c>
    </row>
    <row r="158" spans="2:51" s="13" customFormat="1" ht="12">
      <c r="B158" s="160"/>
      <c r="D158" s="161" t="s">
        <v>221</v>
      </c>
      <c r="E158" s="162" t="s">
        <v>3</v>
      </c>
      <c r="F158" s="163" t="s">
        <v>2773</v>
      </c>
      <c r="H158" s="164">
        <v>60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221</v>
      </c>
      <c r="AU158" s="162" t="s">
        <v>82</v>
      </c>
      <c r="AV158" s="13" t="s">
        <v>82</v>
      </c>
      <c r="AW158" s="13" t="s">
        <v>33</v>
      </c>
      <c r="AX158" s="13" t="s">
        <v>80</v>
      </c>
      <c r="AY158" s="162" t="s">
        <v>144</v>
      </c>
    </row>
    <row r="159" spans="1:65" s="2" customFormat="1" ht="16.5" customHeight="1">
      <c r="A159" s="34"/>
      <c r="B159" s="140"/>
      <c r="C159" s="141" t="s">
        <v>568</v>
      </c>
      <c r="D159" s="141" t="s">
        <v>147</v>
      </c>
      <c r="E159" s="142" t="s">
        <v>2774</v>
      </c>
      <c r="F159" s="143" t="s">
        <v>2775</v>
      </c>
      <c r="G159" s="144" t="s">
        <v>409</v>
      </c>
      <c r="H159" s="145">
        <v>25</v>
      </c>
      <c r="I159" s="146"/>
      <c r="J159" s="147">
        <f>ROUND(I159*H159,2)</f>
        <v>0</v>
      </c>
      <c r="K159" s="148"/>
      <c r="L159" s="35"/>
      <c r="M159" s="149" t="s">
        <v>3</v>
      </c>
      <c r="N159" s="150" t="s">
        <v>43</v>
      </c>
      <c r="O159" s="55"/>
      <c r="P159" s="151">
        <f>O159*H159</f>
        <v>0</v>
      </c>
      <c r="Q159" s="151">
        <v>0</v>
      </c>
      <c r="R159" s="151">
        <f>Q159*H159</f>
        <v>0</v>
      </c>
      <c r="S159" s="151">
        <v>0</v>
      </c>
      <c r="T159" s="15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3" t="s">
        <v>313</v>
      </c>
      <c r="AT159" s="153" t="s">
        <v>147</v>
      </c>
      <c r="AU159" s="153" t="s">
        <v>82</v>
      </c>
      <c r="AY159" s="19" t="s">
        <v>144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9" t="s">
        <v>80</v>
      </c>
      <c r="BK159" s="154">
        <f>ROUND(I159*H159,2)</f>
        <v>0</v>
      </c>
      <c r="BL159" s="19" t="s">
        <v>313</v>
      </c>
      <c r="BM159" s="153" t="s">
        <v>2776</v>
      </c>
    </row>
    <row r="160" spans="1:65" s="2" customFormat="1" ht="16.5" customHeight="1">
      <c r="A160" s="34"/>
      <c r="B160" s="140"/>
      <c r="C160" s="192" t="s">
        <v>572</v>
      </c>
      <c r="D160" s="192" t="s">
        <v>280</v>
      </c>
      <c r="E160" s="193" t="s">
        <v>2745</v>
      </c>
      <c r="F160" s="194" t="s">
        <v>2746</v>
      </c>
      <c r="G160" s="195" t="s">
        <v>409</v>
      </c>
      <c r="H160" s="196">
        <v>25</v>
      </c>
      <c r="I160" s="197"/>
      <c r="J160" s="198">
        <f>ROUND(I160*H160,2)</f>
        <v>0</v>
      </c>
      <c r="K160" s="199"/>
      <c r="L160" s="200"/>
      <c r="M160" s="201" t="s">
        <v>3</v>
      </c>
      <c r="N160" s="202" t="s">
        <v>43</v>
      </c>
      <c r="O160" s="55"/>
      <c r="P160" s="151">
        <f>O160*H160</f>
        <v>0</v>
      </c>
      <c r="Q160" s="151">
        <v>0.00034</v>
      </c>
      <c r="R160" s="151">
        <f>Q160*H160</f>
        <v>0.0085</v>
      </c>
      <c r="S160" s="151">
        <v>0</v>
      </c>
      <c r="T160" s="15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3" t="s">
        <v>412</v>
      </c>
      <c r="AT160" s="153" t="s">
        <v>280</v>
      </c>
      <c r="AU160" s="153" t="s">
        <v>82</v>
      </c>
      <c r="AY160" s="19" t="s">
        <v>144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9" t="s">
        <v>80</v>
      </c>
      <c r="BK160" s="154">
        <f>ROUND(I160*H160,2)</f>
        <v>0</v>
      </c>
      <c r="BL160" s="19" t="s">
        <v>313</v>
      </c>
      <c r="BM160" s="153" t="s">
        <v>2777</v>
      </c>
    </row>
    <row r="161" spans="2:51" s="13" customFormat="1" ht="12">
      <c r="B161" s="160"/>
      <c r="D161" s="161" t="s">
        <v>221</v>
      </c>
      <c r="E161" s="162" t="s">
        <v>3</v>
      </c>
      <c r="F161" s="163" t="s">
        <v>381</v>
      </c>
      <c r="H161" s="164">
        <v>25</v>
      </c>
      <c r="I161" s="165"/>
      <c r="L161" s="160"/>
      <c r="M161" s="166"/>
      <c r="N161" s="167"/>
      <c r="O161" s="167"/>
      <c r="P161" s="167"/>
      <c r="Q161" s="167"/>
      <c r="R161" s="167"/>
      <c r="S161" s="167"/>
      <c r="T161" s="168"/>
      <c r="AT161" s="162" t="s">
        <v>221</v>
      </c>
      <c r="AU161" s="162" t="s">
        <v>82</v>
      </c>
      <c r="AV161" s="13" t="s">
        <v>82</v>
      </c>
      <c r="AW161" s="13" t="s">
        <v>33</v>
      </c>
      <c r="AX161" s="13" t="s">
        <v>80</v>
      </c>
      <c r="AY161" s="162" t="s">
        <v>144</v>
      </c>
    </row>
    <row r="162" spans="1:65" s="2" customFormat="1" ht="16.5" customHeight="1">
      <c r="A162" s="34"/>
      <c r="B162" s="140"/>
      <c r="C162" s="141" t="s">
        <v>602</v>
      </c>
      <c r="D162" s="141" t="s">
        <v>147</v>
      </c>
      <c r="E162" s="142" t="s">
        <v>2778</v>
      </c>
      <c r="F162" s="143" t="s">
        <v>2779</v>
      </c>
      <c r="G162" s="144" t="s">
        <v>337</v>
      </c>
      <c r="H162" s="145">
        <v>14</v>
      </c>
      <c r="I162" s="146"/>
      <c r="J162" s="147">
        <f aca="true" t="shared" si="0" ref="J162:J171">ROUND(I162*H162,2)</f>
        <v>0</v>
      </c>
      <c r="K162" s="148"/>
      <c r="L162" s="35"/>
      <c r="M162" s="149" t="s">
        <v>3</v>
      </c>
      <c r="N162" s="150" t="s">
        <v>43</v>
      </c>
      <c r="O162" s="55"/>
      <c r="P162" s="151">
        <f aca="true" t="shared" si="1" ref="P162:P171">O162*H162</f>
        <v>0</v>
      </c>
      <c r="Q162" s="151">
        <v>0</v>
      </c>
      <c r="R162" s="151">
        <f aca="true" t="shared" si="2" ref="R162:R171">Q162*H162</f>
        <v>0</v>
      </c>
      <c r="S162" s="151">
        <v>0</v>
      </c>
      <c r="T162" s="152">
        <f aca="true" t="shared" si="3" ref="T162:T171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3" t="s">
        <v>313</v>
      </c>
      <c r="AT162" s="153" t="s">
        <v>147</v>
      </c>
      <c r="AU162" s="153" t="s">
        <v>82</v>
      </c>
      <c r="AY162" s="19" t="s">
        <v>144</v>
      </c>
      <c r="BE162" s="154">
        <f aca="true" t="shared" si="4" ref="BE162:BE171">IF(N162="základní",J162,0)</f>
        <v>0</v>
      </c>
      <c r="BF162" s="154">
        <f aca="true" t="shared" si="5" ref="BF162:BF171">IF(N162="snížená",J162,0)</f>
        <v>0</v>
      </c>
      <c r="BG162" s="154">
        <f aca="true" t="shared" si="6" ref="BG162:BG171">IF(N162="zákl. přenesená",J162,0)</f>
        <v>0</v>
      </c>
      <c r="BH162" s="154">
        <f aca="true" t="shared" si="7" ref="BH162:BH171">IF(N162="sníž. přenesená",J162,0)</f>
        <v>0</v>
      </c>
      <c r="BI162" s="154">
        <f aca="true" t="shared" si="8" ref="BI162:BI171">IF(N162="nulová",J162,0)</f>
        <v>0</v>
      </c>
      <c r="BJ162" s="19" t="s">
        <v>80</v>
      </c>
      <c r="BK162" s="154">
        <f aca="true" t="shared" si="9" ref="BK162:BK171">ROUND(I162*H162,2)</f>
        <v>0</v>
      </c>
      <c r="BL162" s="19" t="s">
        <v>313</v>
      </c>
      <c r="BM162" s="153" t="s">
        <v>2780</v>
      </c>
    </row>
    <row r="163" spans="1:65" s="2" customFormat="1" ht="16.5" customHeight="1">
      <c r="A163" s="34"/>
      <c r="B163" s="140"/>
      <c r="C163" s="141" t="s">
        <v>606</v>
      </c>
      <c r="D163" s="141" t="s">
        <v>147</v>
      </c>
      <c r="E163" s="142" t="s">
        <v>2781</v>
      </c>
      <c r="F163" s="143" t="s">
        <v>2782</v>
      </c>
      <c r="G163" s="144" t="s">
        <v>337</v>
      </c>
      <c r="H163" s="145">
        <v>16</v>
      </c>
      <c r="I163" s="146"/>
      <c r="J163" s="147">
        <f t="shared" si="0"/>
        <v>0</v>
      </c>
      <c r="K163" s="148"/>
      <c r="L163" s="35"/>
      <c r="M163" s="149" t="s">
        <v>3</v>
      </c>
      <c r="N163" s="150" t="s">
        <v>43</v>
      </c>
      <c r="O163" s="55"/>
      <c r="P163" s="151">
        <f t="shared" si="1"/>
        <v>0</v>
      </c>
      <c r="Q163" s="151">
        <v>0</v>
      </c>
      <c r="R163" s="151">
        <f t="shared" si="2"/>
        <v>0</v>
      </c>
      <c r="S163" s="151">
        <v>0</v>
      </c>
      <c r="T163" s="152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3" t="s">
        <v>313</v>
      </c>
      <c r="AT163" s="153" t="s">
        <v>147</v>
      </c>
      <c r="AU163" s="153" t="s">
        <v>82</v>
      </c>
      <c r="AY163" s="19" t="s">
        <v>144</v>
      </c>
      <c r="BE163" s="154">
        <f t="shared" si="4"/>
        <v>0</v>
      </c>
      <c r="BF163" s="154">
        <f t="shared" si="5"/>
        <v>0</v>
      </c>
      <c r="BG163" s="154">
        <f t="shared" si="6"/>
        <v>0</v>
      </c>
      <c r="BH163" s="154">
        <f t="shared" si="7"/>
        <v>0</v>
      </c>
      <c r="BI163" s="154">
        <f t="shared" si="8"/>
        <v>0</v>
      </c>
      <c r="BJ163" s="19" t="s">
        <v>80</v>
      </c>
      <c r="BK163" s="154">
        <f t="shared" si="9"/>
        <v>0</v>
      </c>
      <c r="BL163" s="19" t="s">
        <v>313</v>
      </c>
      <c r="BM163" s="153" t="s">
        <v>2783</v>
      </c>
    </row>
    <row r="164" spans="1:65" s="2" customFormat="1" ht="16.5" customHeight="1">
      <c r="A164" s="34"/>
      <c r="B164" s="140"/>
      <c r="C164" s="141" t="s">
        <v>610</v>
      </c>
      <c r="D164" s="141" t="s">
        <v>147</v>
      </c>
      <c r="E164" s="142" t="s">
        <v>2784</v>
      </c>
      <c r="F164" s="143" t="s">
        <v>2785</v>
      </c>
      <c r="G164" s="144" t="s">
        <v>337</v>
      </c>
      <c r="H164" s="145">
        <v>8</v>
      </c>
      <c r="I164" s="146"/>
      <c r="J164" s="147">
        <f t="shared" si="0"/>
        <v>0</v>
      </c>
      <c r="K164" s="148"/>
      <c r="L164" s="35"/>
      <c r="M164" s="149" t="s">
        <v>3</v>
      </c>
      <c r="N164" s="150" t="s">
        <v>43</v>
      </c>
      <c r="O164" s="55"/>
      <c r="P164" s="151">
        <f t="shared" si="1"/>
        <v>0</v>
      </c>
      <c r="Q164" s="151">
        <v>0</v>
      </c>
      <c r="R164" s="151">
        <f t="shared" si="2"/>
        <v>0</v>
      </c>
      <c r="S164" s="151">
        <v>0</v>
      </c>
      <c r="T164" s="152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3" t="s">
        <v>313</v>
      </c>
      <c r="AT164" s="153" t="s">
        <v>147</v>
      </c>
      <c r="AU164" s="153" t="s">
        <v>82</v>
      </c>
      <c r="AY164" s="19" t="s">
        <v>144</v>
      </c>
      <c r="BE164" s="154">
        <f t="shared" si="4"/>
        <v>0</v>
      </c>
      <c r="BF164" s="154">
        <f t="shared" si="5"/>
        <v>0</v>
      </c>
      <c r="BG164" s="154">
        <f t="shared" si="6"/>
        <v>0</v>
      </c>
      <c r="BH164" s="154">
        <f t="shared" si="7"/>
        <v>0</v>
      </c>
      <c r="BI164" s="154">
        <f t="shared" si="8"/>
        <v>0</v>
      </c>
      <c r="BJ164" s="19" t="s">
        <v>80</v>
      </c>
      <c r="BK164" s="154">
        <f t="shared" si="9"/>
        <v>0</v>
      </c>
      <c r="BL164" s="19" t="s">
        <v>313</v>
      </c>
      <c r="BM164" s="153" t="s">
        <v>2786</v>
      </c>
    </row>
    <row r="165" spans="1:65" s="2" customFormat="1" ht="16.5" customHeight="1">
      <c r="A165" s="34"/>
      <c r="B165" s="140"/>
      <c r="C165" s="141" t="s">
        <v>647</v>
      </c>
      <c r="D165" s="141" t="s">
        <v>147</v>
      </c>
      <c r="E165" s="142" t="s">
        <v>2787</v>
      </c>
      <c r="F165" s="143" t="s">
        <v>2788</v>
      </c>
      <c r="G165" s="144" t="s">
        <v>337</v>
      </c>
      <c r="H165" s="145">
        <v>6</v>
      </c>
      <c r="I165" s="146"/>
      <c r="J165" s="147">
        <f t="shared" si="0"/>
        <v>0</v>
      </c>
      <c r="K165" s="148"/>
      <c r="L165" s="35"/>
      <c r="M165" s="149" t="s">
        <v>3</v>
      </c>
      <c r="N165" s="150" t="s">
        <v>43</v>
      </c>
      <c r="O165" s="55"/>
      <c r="P165" s="151">
        <f t="shared" si="1"/>
        <v>0</v>
      </c>
      <c r="Q165" s="151">
        <v>0</v>
      </c>
      <c r="R165" s="151">
        <f t="shared" si="2"/>
        <v>0</v>
      </c>
      <c r="S165" s="151">
        <v>0</v>
      </c>
      <c r="T165" s="152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3" t="s">
        <v>313</v>
      </c>
      <c r="AT165" s="153" t="s">
        <v>147</v>
      </c>
      <c r="AU165" s="153" t="s">
        <v>82</v>
      </c>
      <c r="AY165" s="19" t="s">
        <v>144</v>
      </c>
      <c r="BE165" s="154">
        <f t="shared" si="4"/>
        <v>0</v>
      </c>
      <c r="BF165" s="154">
        <f t="shared" si="5"/>
        <v>0</v>
      </c>
      <c r="BG165" s="154">
        <f t="shared" si="6"/>
        <v>0</v>
      </c>
      <c r="BH165" s="154">
        <f t="shared" si="7"/>
        <v>0</v>
      </c>
      <c r="BI165" s="154">
        <f t="shared" si="8"/>
        <v>0</v>
      </c>
      <c r="BJ165" s="19" t="s">
        <v>80</v>
      </c>
      <c r="BK165" s="154">
        <f t="shared" si="9"/>
        <v>0</v>
      </c>
      <c r="BL165" s="19" t="s">
        <v>313</v>
      </c>
      <c r="BM165" s="153" t="s">
        <v>2789</v>
      </c>
    </row>
    <row r="166" spans="1:65" s="2" customFormat="1" ht="16.5" customHeight="1">
      <c r="A166" s="34"/>
      <c r="B166" s="140"/>
      <c r="C166" s="141" t="s">
        <v>658</v>
      </c>
      <c r="D166" s="141" t="s">
        <v>147</v>
      </c>
      <c r="E166" s="142" t="s">
        <v>2790</v>
      </c>
      <c r="F166" s="143" t="s">
        <v>2791</v>
      </c>
      <c r="G166" s="144" t="s">
        <v>337</v>
      </c>
      <c r="H166" s="145">
        <v>12</v>
      </c>
      <c r="I166" s="146"/>
      <c r="J166" s="147">
        <f t="shared" si="0"/>
        <v>0</v>
      </c>
      <c r="K166" s="148"/>
      <c r="L166" s="35"/>
      <c r="M166" s="149" t="s">
        <v>3</v>
      </c>
      <c r="N166" s="150" t="s">
        <v>43</v>
      </c>
      <c r="O166" s="55"/>
      <c r="P166" s="151">
        <f t="shared" si="1"/>
        <v>0</v>
      </c>
      <c r="Q166" s="151">
        <v>0</v>
      </c>
      <c r="R166" s="151">
        <f t="shared" si="2"/>
        <v>0</v>
      </c>
      <c r="S166" s="151">
        <v>0</v>
      </c>
      <c r="T166" s="152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3" t="s">
        <v>313</v>
      </c>
      <c r="AT166" s="153" t="s">
        <v>147</v>
      </c>
      <c r="AU166" s="153" t="s">
        <v>82</v>
      </c>
      <c r="AY166" s="19" t="s">
        <v>144</v>
      </c>
      <c r="BE166" s="154">
        <f t="shared" si="4"/>
        <v>0</v>
      </c>
      <c r="BF166" s="154">
        <f t="shared" si="5"/>
        <v>0</v>
      </c>
      <c r="BG166" s="154">
        <f t="shared" si="6"/>
        <v>0</v>
      </c>
      <c r="BH166" s="154">
        <f t="shared" si="7"/>
        <v>0</v>
      </c>
      <c r="BI166" s="154">
        <f t="shared" si="8"/>
        <v>0</v>
      </c>
      <c r="BJ166" s="19" t="s">
        <v>80</v>
      </c>
      <c r="BK166" s="154">
        <f t="shared" si="9"/>
        <v>0</v>
      </c>
      <c r="BL166" s="19" t="s">
        <v>313</v>
      </c>
      <c r="BM166" s="153" t="s">
        <v>2792</v>
      </c>
    </row>
    <row r="167" spans="1:65" s="2" customFormat="1" ht="16.5" customHeight="1">
      <c r="A167" s="34"/>
      <c r="B167" s="140"/>
      <c r="C167" s="141" t="s">
        <v>653</v>
      </c>
      <c r="D167" s="141" t="s">
        <v>147</v>
      </c>
      <c r="E167" s="142" t="s">
        <v>2793</v>
      </c>
      <c r="F167" s="143" t="s">
        <v>2794</v>
      </c>
      <c r="G167" s="144" t="s">
        <v>337</v>
      </c>
      <c r="H167" s="145">
        <v>32</v>
      </c>
      <c r="I167" s="146"/>
      <c r="J167" s="147">
        <f t="shared" si="0"/>
        <v>0</v>
      </c>
      <c r="K167" s="148"/>
      <c r="L167" s="35"/>
      <c r="M167" s="149" t="s">
        <v>3</v>
      </c>
      <c r="N167" s="150" t="s">
        <v>43</v>
      </c>
      <c r="O167" s="55"/>
      <c r="P167" s="151">
        <f t="shared" si="1"/>
        <v>0</v>
      </c>
      <c r="Q167" s="151">
        <v>0</v>
      </c>
      <c r="R167" s="151">
        <f t="shared" si="2"/>
        <v>0</v>
      </c>
      <c r="S167" s="151">
        <v>0</v>
      </c>
      <c r="T167" s="152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3" t="s">
        <v>313</v>
      </c>
      <c r="AT167" s="153" t="s">
        <v>147</v>
      </c>
      <c r="AU167" s="153" t="s">
        <v>82</v>
      </c>
      <c r="AY167" s="19" t="s">
        <v>144</v>
      </c>
      <c r="BE167" s="154">
        <f t="shared" si="4"/>
        <v>0</v>
      </c>
      <c r="BF167" s="154">
        <f t="shared" si="5"/>
        <v>0</v>
      </c>
      <c r="BG167" s="154">
        <f t="shared" si="6"/>
        <v>0</v>
      </c>
      <c r="BH167" s="154">
        <f t="shared" si="7"/>
        <v>0</v>
      </c>
      <c r="BI167" s="154">
        <f t="shared" si="8"/>
        <v>0</v>
      </c>
      <c r="BJ167" s="19" t="s">
        <v>80</v>
      </c>
      <c r="BK167" s="154">
        <f t="shared" si="9"/>
        <v>0</v>
      </c>
      <c r="BL167" s="19" t="s">
        <v>313</v>
      </c>
      <c r="BM167" s="153" t="s">
        <v>2795</v>
      </c>
    </row>
    <row r="168" spans="1:65" s="2" customFormat="1" ht="16.5" customHeight="1">
      <c r="A168" s="34"/>
      <c r="B168" s="140"/>
      <c r="C168" s="141" t="s">
        <v>667</v>
      </c>
      <c r="D168" s="141" t="s">
        <v>147</v>
      </c>
      <c r="E168" s="142" t="s">
        <v>2507</v>
      </c>
      <c r="F168" s="143" t="s">
        <v>2508</v>
      </c>
      <c r="G168" s="144" t="s">
        <v>337</v>
      </c>
      <c r="H168" s="145">
        <v>1</v>
      </c>
      <c r="I168" s="146"/>
      <c r="J168" s="147">
        <f t="shared" si="0"/>
        <v>0</v>
      </c>
      <c r="K168" s="148"/>
      <c r="L168" s="35"/>
      <c r="M168" s="149" t="s">
        <v>3</v>
      </c>
      <c r="N168" s="150" t="s">
        <v>43</v>
      </c>
      <c r="O168" s="55"/>
      <c r="P168" s="151">
        <f t="shared" si="1"/>
        <v>0</v>
      </c>
      <c r="Q168" s="151">
        <v>0</v>
      </c>
      <c r="R168" s="151">
        <f t="shared" si="2"/>
        <v>0</v>
      </c>
      <c r="S168" s="151">
        <v>0</v>
      </c>
      <c r="T168" s="152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3" t="s">
        <v>313</v>
      </c>
      <c r="AT168" s="153" t="s">
        <v>147</v>
      </c>
      <c r="AU168" s="153" t="s">
        <v>82</v>
      </c>
      <c r="AY168" s="19" t="s">
        <v>144</v>
      </c>
      <c r="BE168" s="154">
        <f t="shared" si="4"/>
        <v>0</v>
      </c>
      <c r="BF168" s="154">
        <f t="shared" si="5"/>
        <v>0</v>
      </c>
      <c r="BG168" s="154">
        <f t="shared" si="6"/>
        <v>0</v>
      </c>
      <c r="BH168" s="154">
        <f t="shared" si="7"/>
        <v>0</v>
      </c>
      <c r="BI168" s="154">
        <f t="shared" si="8"/>
        <v>0</v>
      </c>
      <c r="BJ168" s="19" t="s">
        <v>80</v>
      </c>
      <c r="BK168" s="154">
        <f t="shared" si="9"/>
        <v>0</v>
      </c>
      <c r="BL168" s="19" t="s">
        <v>313</v>
      </c>
      <c r="BM168" s="153" t="s">
        <v>2796</v>
      </c>
    </row>
    <row r="169" spans="1:65" s="2" customFormat="1" ht="16.5" customHeight="1">
      <c r="A169" s="34"/>
      <c r="B169" s="140"/>
      <c r="C169" s="141" t="s">
        <v>672</v>
      </c>
      <c r="D169" s="141" t="s">
        <v>147</v>
      </c>
      <c r="E169" s="142" t="s">
        <v>2510</v>
      </c>
      <c r="F169" s="143" t="s">
        <v>2511</v>
      </c>
      <c r="G169" s="144" t="s">
        <v>337</v>
      </c>
      <c r="H169" s="145">
        <v>4</v>
      </c>
      <c r="I169" s="146"/>
      <c r="J169" s="147">
        <f t="shared" si="0"/>
        <v>0</v>
      </c>
      <c r="K169" s="148"/>
      <c r="L169" s="35"/>
      <c r="M169" s="149" t="s">
        <v>3</v>
      </c>
      <c r="N169" s="150" t="s">
        <v>43</v>
      </c>
      <c r="O169" s="55"/>
      <c r="P169" s="151">
        <f t="shared" si="1"/>
        <v>0</v>
      </c>
      <c r="Q169" s="151">
        <v>0</v>
      </c>
      <c r="R169" s="151">
        <f t="shared" si="2"/>
        <v>0</v>
      </c>
      <c r="S169" s="151">
        <v>0</v>
      </c>
      <c r="T169" s="152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3" t="s">
        <v>313</v>
      </c>
      <c r="AT169" s="153" t="s">
        <v>147</v>
      </c>
      <c r="AU169" s="153" t="s">
        <v>82</v>
      </c>
      <c r="AY169" s="19" t="s">
        <v>144</v>
      </c>
      <c r="BE169" s="154">
        <f t="shared" si="4"/>
        <v>0</v>
      </c>
      <c r="BF169" s="154">
        <f t="shared" si="5"/>
        <v>0</v>
      </c>
      <c r="BG169" s="154">
        <f t="shared" si="6"/>
        <v>0</v>
      </c>
      <c r="BH169" s="154">
        <f t="shared" si="7"/>
        <v>0</v>
      </c>
      <c r="BI169" s="154">
        <f t="shared" si="8"/>
        <v>0</v>
      </c>
      <c r="BJ169" s="19" t="s">
        <v>80</v>
      </c>
      <c r="BK169" s="154">
        <f t="shared" si="9"/>
        <v>0</v>
      </c>
      <c r="BL169" s="19" t="s">
        <v>313</v>
      </c>
      <c r="BM169" s="153" t="s">
        <v>2797</v>
      </c>
    </row>
    <row r="170" spans="1:65" s="2" customFormat="1" ht="16.5" customHeight="1">
      <c r="A170" s="34"/>
      <c r="B170" s="140"/>
      <c r="C170" s="141" t="s">
        <v>678</v>
      </c>
      <c r="D170" s="141" t="s">
        <v>147</v>
      </c>
      <c r="E170" s="142" t="s">
        <v>2798</v>
      </c>
      <c r="F170" s="143" t="s">
        <v>2799</v>
      </c>
      <c r="G170" s="144" t="s">
        <v>337</v>
      </c>
      <c r="H170" s="145">
        <v>1</v>
      </c>
      <c r="I170" s="146"/>
      <c r="J170" s="147">
        <f t="shared" si="0"/>
        <v>0</v>
      </c>
      <c r="K170" s="148"/>
      <c r="L170" s="35"/>
      <c r="M170" s="149" t="s">
        <v>3</v>
      </c>
      <c r="N170" s="150" t="s">
        <v>43</v>
      </c>
      <c r="O170" s="55"/>
      <c r="P170" s="151">
        <f t="shared" si="1"/>
        <v>0</v>
      </c>
      <c r="Q170" s="151">
        <v>0</v>
      </c>
      <c r="R170" s="151">
        <f t="shared" si="2"/>
        <v>0</v>
      </c>
      <c r="S170" s="151">
        <v>0</v>
      </c>
      <c r="T170" s="152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3" t="s">
        <v>313</v>
      </c>
      <c r="AT170" s="153" t="s">
        <v>147</v>
      </c>
      <c r="AU170" s="153" t="s">
        <v>82</v>
      </c>
      <c r="AY170" s="19" t="s">
        <v>144</v>
      </c>
      <c r="BE170" s="154">
        <f t="shared" si="4"/>
        <v>0</v>
      </c>
      <c r="BF170" s="154">
        <f t="shared" si="5"/>
        <v>0</v>
      </c>
      <c r="BG170" s="154">
        <f t="shared" si="6"/>
        <v>0</v>
      </c>
      <c r="BH170" s="154">
        <f t="shared" si="7"/>
        <v>0</v>
      </c>
      <c r="BI170" s="154">
        <f t="shared" si="8"/>
        <v>0</v>
      </c>
      <c r="BJ170" s="19" t="s">
        <v>80</v>
      </c>
      <c r="BK170" s="154">
        <f t="shared" si="9"/>
        <v>0</v>
      </c>
      <c r="BL170" s="19" t="s">
        <v>313</v>
      </c>
      <c r="BM170" s="153" t="s">
        <v>2800</v>
      </c>
    </row>
    <row r="171" spans="1:65" s="2" customFormat="1" ht="16.5" customHeight="1">
      <c r="A171" s="34"/>
      <c r="B171" s="140"/>
      <c r="C171" s="192" t="s">
        <v>684</v>
      </c>
      <c r="D171" s="192" t="s">
        <v>280</v>
      </c>
      <c r="E171" s="193" t="s">
        <v>2801</v>
      </c>
      <c r="F171" s="194" t="s">
        <v>2802</v>
      </c>
      <c r="G171" s="195" t="s">
        <v>337</v>
      </c>
      <c r="H171" s="196">
        <v>1</v>
      </c>
      <c r="I171" s="197"/>
      <c r="J171" s="198">
        <f t="shared" si="0"/>
        <v>0</v>
      </c>
      <c r="K171" s="199"/>
      <c r="L171" s="200"/>
      <c r="M171" s="201" t="s">
        <v>3</v>
      </c>
      <c r="N171" s="202" t="s">
        <v>43</v>
      </c>
      <c r="O171" s="55"/>
      <c r="P171" s="151">
        <f t="shared" si="1"/>
        <v>0</v>
      </c>
      <c r="Q171" s="151">
        <v>0.024</v>
      </c>
      <c r="R171" s="151">
        <f t="shared" si="2"/>
        <v>0.024</v>
      </c>
      <c r="S171" s="151">
        <v>0</v>
      </c>
      <c r="T171" s="152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3" t="s">
        <v>412</v>
      </c>
      <c r="AT171" s="153" t="s">
        <v>280</v>
      </c>
      <c r="AU171" s="153" t="s">
        <v>82</v>
      </c>
      <c r="AY171" s="19" t="s">
        <v>144</v>
      </c>
      <c r="BE171" s="154">
        <f t="shared" si="4"/>
        <v>0</v>
      </c>
      <c r="BF171" s="154">
        <f t="shared" si="5"/>
        <v>0</v>
      </c>
      <c r="BG171" s="154">
        <f t="shared" si="6"/>
        <v>0</v>
      </c>
      <c r="BH171" s="154">
        <f t="shared" si="7"/>
        <v>0</v>
      </c>
      <c r="BI171" s="154">
        <f t="shared" si="8"/>
        <v>0</v>
      </c>
      <c r="BJ171" s="19" t="s">
        <v>80</v>
      </c>
      <c r="BK171" s="154">
        <f t="shared" si="9"/>
        <v>0</v>
      </c>
      <c r="BL171" s="19" t="s">
        <v>313</v>
      </c>
      <c r="BM171" s="153" t="s">
        <v>2803</v>
      </c>
    </row>
    <row r="172" spans="2:51" s="13" customFormat="1" ht="12">
      <c r="B172" s="160"/>
      <c r="D172" s="161" t="s">
        <v>221</v>
      </c>
      <c r="E172" s="162" t="s">
        <v>3</v>
      </c>
      <c r="F172" s="163" t="s">
        <v>2526</v>
      </c>
      <c r="H172" s="164">
        <v>1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221</v>
      </c>
      <c r="AU172" s="162" t="s">
        <v>82</v>
      </c>
      <c r="AV172" s="13" t="s">
        <v>82</v>
      </c>
      <c r="AW172" s="13" t="s">
        <v>33</v>
      </c>
      <c r="AX172" s="13" t="s">
        <v>80</v>
      </c>
      <c r="AY172" s="162" t="s">
        <v>144</v>
      </c>
    </row>
    <row r="173" spans="1:65" s="2" customFormat="1" ht="16.5" customHeight="1">
      <c r="A173" s="34"/>
      <c r="B173" s="140"/>
      <c r="C173" s="141" t="s">
        <v>689</v>
      </c>
      <c r="D173" s="141" t="s">
        <v>147</v>
      </c>
      <c r="E173" s="142" t="s">
        <v>2804</v>
      </c>
      <c r="F173" s="143" t="s">
        <v>2805</v>
      </c>
      <c r="G173" s="144" t="s">
        <v>337</v>
      </c>
      <c r="H173" s="145">
        <v>1</v>
      </c>
      <c r="I173" s="146"/>
      <c r="J173" s="147">
        <f>ROUND(I173*H173,2)</f>
        <v>0</v>
      </c>
      <c r="K173" s="148"/>
      <c r="L173" s="35"/>
      <c r="M173" s="149" t="s">
        <v>3</v>
      </c>
      <c r="N173" s="150" t="s">
        <v>43</v>
      </c>
      <c r="O173" s="55"/>
      <c r="P173" s="151">
        <f>O173*H173</f>
        <v>0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3" t="s">
        <v>313</v>
      </c>
      <c r="AT173" s="153" t="s">
        <v>147</v>
      </c>
      <c r="AU173" s="153" t="s">
        <v>82</v>
      </c>
      <c r="AY173" s="19" t="s">
        <v>144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9" t="s">
        <v>80</v>
      </c>
      <c r="BK173" s="154">
        <f>ROUND(I173*H173,2)</f>
        <v>0</v>
      </c>
      <c r="BL173" s="19" t="s">
        <v>313</v>
      </c>
      <c r="BM173" s="153" t="s">
        <v>2806</v>
      </c>
    </row>
    <row r="174" spans="1:65" s="2" customFormat="1" ht="16.5" customHeight="1">
      <c r="A174" s="34"/>
      <c r="B174" s="140"/>
      <c r="C174" s="192" t="s">
        <v>695</v>
      </c>
      <c r="D174" s="192" t="s">
        <v>280</v>
      </c>
      <c r="E174" s="193" t="s">
        <v>2807</v>
      </c>
      <c r="F174" s="194" t="s">
        <v>2808</v>
      </c>
      <c r="G174" s="195" t="s">
        <v>337</v>
      </c>
      <c r="H174" s="196">
        <v>1</v>
      </c>
      <c r="I174" s="197"/>
      <c r="J174" s="198">
        <f>ROUND(I174*H174,2)</f>
        <v>0</v>
      </c>
      <c r="K174" s="199"/>
      <c r="L174" s="200"/>
      <c r="M174" s="201" t="s">
        <v>3</v>
      </c>
      <c r="N174" s="202" t="s">
        <v>43</v>
      </c>
      <c r="O174" s="55"/>
      <c r="P174" s="151">
        <f>O174*H174</f>
        <v>0</v>
      </c>
      <c r="Q174" s="151">
        <v>0.00035</v>
      </c>
      <c r="R174" s="151">
        <f>Q174*H174</f>
        <v>0.00035</v>
      </c>
      <c r="S174" s="151">
        <v>0</v>
      </c>
      <c r="T174" s="15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3" t="s">
        <v>412</v>
      </c>
      <c r="AT174" s="153" t="s">
        <v>280</v>
      </c>
      <c r="AU174" s="153" t="s">
        <v>82</v>
      </c>
      <c r="AY174" s="19" t="s">
        <v>144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9" t="s">
        <v>80</v>
      </c>
      <c r="BK174" s="154">
        <f>ROUND(I174*H174,2)</f>
        <v>0</v>
      </c>
      <c r="BL174" s="19" t="s">
        <v>313</v>
      </c>
      <c r="BM174" s="153" t="s">
        <v>2809</v>
      </c>
    </row>
    <row r="175" spans="1:65" s="2" customFormat="1" ht="16.5" customHeight="1">
      <c r="A175" s="34"/>
      <c r="B175" s="140"/>
      <c r="C175" s="141" t="s">
        <v>700</v>
      </c>
      <c r="D175" s="141" t="s">
        <v>147</v>
      </c>
      <c r="E175" s="142" t="s">
        <v>2810</v>
      </c>
      <c r="F175" s="143" t="s">
        <v>2811</v>
      </c>
      <c r="G175" s="144" t="s">
        <v>337</v>
      </c>
      <c r="H175" s="145">
        <v>19</v>
      </c>
      <c r="I175" s="146"/>
      <c r="J175" s="147">
        <f>ROUND(I175*H175,2)</f>
        <v>0</v>
      </c>
      <c r="K175" s="148"/>
      <c r="L175" s="35"/>
      <c r="M175" s="149" t="s">
        <v>3</v>
      </c>
      <c r="N175" s="150" t="s">
        <v>43</v>
      </c>
      <c r="O175" s="55"/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3" t="s">
        <v>313</v>
      </c>
      <c r="AT175" s="153" t="s">
        <v>147</v>
      </c>
      <c r="AU175" s="153" t="s">
        <v>82</v>
      </c>
      <c r="AY175" s="19" t="s">
        <v>144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9" t="s">
        <v>80</v>
      </c>
      <c r="BK175" s="154">
        <f>ROUND(I175*H175,2)</f>
        <v>0</v>
      </c>
      <c r="BL175" s="19" t="s">
        <v>313</v>
      </c>
      <c r="BM175" s="153" t="s">
        <v>2812</v>
      </c>
    </row>
    <row r="176" spans="1:65" s="2" customFormat="1" ht="16.5" customHeight="1">
      <c r="A176" s="34"/>
      <c r="B176" s="140"/>
      <c r="C176" s="192" t="s">
        <v>705</v>
      </c>
      <c r="D176" s="192" t="s">
        <v>280</v>
      </c>
      <c r="E176" s="193" t="s">
        <v>2813</v>
      </c>
      <c r="F176" s="194" t="s">
        <v>2814</v>
      </c>
      <c r="G176" s="195" t="s">
        <v>337</v>
      </c>
      <c r="H176" s="196">
        <v>19</v>
      </c>
      <c r="I176" s="197"/>
      <c r="J176" s="198">
        <f>ROUND(I176*H176,2)</f>
        <v>0</v>
      </c>
      <c r="K176" s="199"/>
      <c r="L176" s="200"/>
      <c r="M176" s="201" t="s">
        <v>3</v>
      </c>
      <c r="N176" s="202" t="s">
        <v>43</v>
      </c>
      <c r="O176" s="55"/>
      <c r="P176" s="151">
        <f>O176*H176</f>
        <v>0</v>
      </c>
      <c r="Q176" s="151">
        <v>4E-05</v>
      </c>
      <c r="R176" s="151">
        <f>Q176*H176</f>
        <v>0.00076</v>
      </c>
      <c r="S176" s="151">
        <v>0</v>
      </c>
      <c r="T176" s="15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3" t="s">
        <v>412</v>
      </c>
      <c r="AT176" s="153" t="s">
        <v>280</v>
      </c>
      <c r="AU176" s="153" t="s">
        <v>82</v>
      </c>
      <c r="AY176" s="19" t="s">
        <v>144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9" t="s">
        <v>80</v>
      </c>
      <c r="BK176" s="154">
        <f>ROUND(I176*H176,2)</f>
        <v>0</v>
      </c>
      <c r="BL176" s="19" t="s">
        <v>313</v>
      </c>
      <c r="BM176" s="153" t="s">
        <v>2815</v>
      </c>
    </row>
    <row r="177" spans="2:51" s="13" customFormat="1" ht="12">
      <c r="B177" s="160"/>
      <c r="D177" s="161" t="s">
        <v>221</v>
      </c>
      <c r="E177" s="162" t="s">
        <v>3</v>
      </c>
      <c r="F177" s="163" t="s">
        <v>2816</v>
      </c>
      <c r="H177" s="164">
        <v>19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221</v>
      </c>
      <c r="AU177" s="162" t="s">
        <v>82</v>
      </c>
      <c r="AV177" s="13" t="s">
        <v>82</v>
      </c>
      <c r="AW177" s="13" t="s">
        <v>33</v>
      </c>
      <c r="AX177" s="13" t="s">
        <v>80</v>
      </c>
      <c r="AY177" s="162" t="s">
        <v>144</v>
      </c>
    </row>
    <row r="178" spans="1:65" s="2" customFormat="1" ht="16.5" customHeight="1">
      <c r="A178" s="34"/>
      <c r="B178" s="140"/>
      <c r="C178" s="192" t="s">
        <v>710</v>
      </c>
      <c r="D178" s="192" t="s">
        <v>280</v>
      </c>
      <c r="E178" s="193" t="s">
        <v>2817</v>
      </c>
      <c r="F178" s="194" t="s">
        <v>2818</v>
      </c>
      <c r="G178" s="195" t="s">
        <v>337</v>
      </c>
      <c r="H178" s="196">
        <v>19</v>
      </c>
      <c r="I178" s="197"/>
      <c r="J178" s="198">
        <f>ROUND(I178*H178,2)</f>
        <v>0</v>
      </c>
      <c r="K178" s="199"/>
      <c r="L178" s="200"/>
      <c r="M178" s="201" t="s">
        <v>3</v>
      </c>
      <c r="N178" s="202" t="s">
        <v>43</v>
      </c>
      <c r="O178" s="55"/>
      <c r="P178" s="151">
        <f>O178*H178</f>
        <v>0</v>
      </c>
      <c r="Q178" s="151">
        <v>3E-05</v>
      </c>
      <c r="R178" s="151">
        <f>Q178*H178</f>
        <v>0.00057</v>
      </c>
      <c r="S178" s="151">
        <v>0</v>
      </c>
      <c r="T178" s="15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3" t="s">
        <v>412</v>
      </c>
      <c r="AT178" s="153" t="s">
        <v>280</v>
      </c>
      <c r="AU178" s="153" t="s">
        <v>82</v>
      </c>
      <c r="AY178" s="19" t="s">
        <v>144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9" t="s">
        <v>80</v>
      </c>
      <c r="BK178" s="154">
        <f>ROUND(I178*H178,2)</f>
        <v>0</v>
      </c>
      <c r="BL178" s="19" t="s">
        <v>313</v>
      </c>
      <c r="BM178" s="153" t="s">
        <v>2819</v>
      </c>
    </row>
    <row r="179" spans="2:51" s="13" customFormat="1" ht="12">
      <c r="B179" s="160"/>
      <c r="D179" s="161" t="s">
        <v>221</v>
      </c>
      <c r="E179" s="162" t="s">
        <v>3</v>
      </c>
      <c r="F179" s="163" t="s">
        <v>2816</v>
      </c>
      <c r="H179" s="164">
        <v>19</v>
      </c>
      <c r="I179" s="165"/>
      <c r="L179" s="160"/>
      <c r="M179" s="166"/>
      <c r="N179" s="167"/>
      <c r="O179" s="167"/>
      <c r="P179" s="167"/>
      <c r="Q179" s="167"/>
      <c r="R179" s="167"/>
      <c r="S179" s="167"/>
      <c r="T179" s="168"/>
      <c r="AT179" s="162" t="s">
        <v>221</v>
      </c>
      <c r="AU179" s="162" t="s">
        <v>82</v>
      </c>
      <c r="AV179" s="13" t="s">
        <v>82</v>
      </c>
      <c r="AW179" s="13" t="s">
        <v>33</v>
      </c>
      <c r="AX179" s="13" t="s">
        <v>80</v>
      </c>
      <c r="AY179" s="162" t="s">
        <v>144</v>
      </c>
    </row>
    <row r="180" spans="1:65" s="2" customFormat="1" ht="16.5" customHeight="1">
      <c r="A180" s="34"/>
      <c r="B180" s="140"/>
      <c r="C180" s="192" t="s">
        <v>714</v>
      </c>
      <c r="D180" s="192" t="s">
        <v>280</v>
      </c>
      <c r="E180" s="193" t="s">
        <v>2820</v>
      </c>
      <c r="F180" s="194" t="s">
        <v>2821</v>
      </c>
      <c r="G180" s="195" t="s">
        <v>337</v>
      </c>
      <c r="H180" s="196">
        <v>19</v>
      </c>
      <c r="I180" s="197"/>
      <c r="J180" s="198">
        <f>ROUND(I180*H180,2)</f>
        <v>0</v>
      </c>
      <c r="K180" s="199"/>
      <c r="L180" s="200"/>
      <c r="M180" s="201" t="s">
        <v>3</v>
      </c>
      <c r="N180" s="202" t="s">
        <v>43</v>
      </c>
      <c r="O180" s="55"/>
      <c r="P180" s="151">
        <f>O180*H180</f>
        <v>0</v>
      </c>
      <c r="Q180" s="151">
        <v>1E-05</v>
      </c>
      <c r="R180" s="151">
        <f>Q180*H180</f>
        <v>0.00019</v>
      </c>
      <c r="S180" s="151">
        <v>0</v>
      </c>
      <c r="T180" s="15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3" t="s">
        <v>412</v>
      </c>
      <c r="AT180" s="153" t="s">
        <v>280</v>
      </c>
      <c r="AU180" s="153" t="s">
        <v>82</v>
      </c>
      <c r="AY180" s="19" t="s">
        <v>144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9" t="s">
        <v>80</v>
      </c>
      <c r="BK180" s="154">
        <f>ROUND(I180*H180,2)</f>
        <v>0</v>
      </c>
      <c r="BL180" s="19" t="s">
        <v>313</v>
      </c>
      <c r="BM180" s="153" t="s">
        <v>2822</v>
      </c>
    </row>
    <row r="181" spans="2:51" s="13" customFormat="1" ht="12">
      <c r="B181" s="160"/>
      <c r="D181" s="161" t="s">
        <v>221</v>
      </c>
      <c r="E181" s="162" t="s">
        <v>3</v>
      </c>
      <c r="F181" s="163" t="s">
        <v>2816</v>
      </c>
      <c r="H181" s="164">
        <v>19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221</v>
      </c>
      <c r="AU181" s="162" t="s">
        <v>82</v>
      </c>
      <c r="AV181" s="13" t="s">
        <v>82</v>
      </c>
      <c r="AW181" s="13" t="s">
        <v>33</v>
      </c>
      <c r="AX181" s="13" t="s">
        <v>80</v>
      </c>
      <c r="AY181" s="162" t="s">
        <v>144</v>
      </c>
    </row>
    <row r="182" spans="1:65" s="2" customFormat="1" ht="16.5" customHeight="1">
      <c r="A182" s="34"/>
      <c r="B182" s="140"/>
      <c r="C182" s="141" t="s">
        <v>718</v>
      </c>
      <c r="D182" s="141" t="s">
        <v>147</v>
      </c>
      <c r="E182" s="142" t="s">
        <v>2823</v>
      </c>
      <c r="F182" s="143" t="s">
        <v>2824</v>
      </c>
      <c r="G182" s="144" t="s">
        <v>337</v>
      </c>
      <c r="H182" s="145">
        <v>2</v>
      </c>
      <c r="I182" s="146"/>
      <c r="J182" s="147">
        <f>ROUND(I182*H182,2)</f>
        <v>0</v>
      </c>
      <c r="K182" s="148"/>
      <c r="L182" s="35"/>
      <c r="M182" s="149" t="s">
        <v>3</v>
      </c>
      <c r="N182" s="150" t="s">
        <v>43</v>
      </c>
      <c r="O182" s="55"/>
      <c r="P182" s="151">
        <f>O182*H182</f>
        <v>0</v>
      </c>
      <c r="Q182" s="151">
        <v>0</v>
      </c>
      <c r="R182" s="151">
        <f>Q182*H182</f>
        <v>0</v>
      </c>
      <c r="S182" s="151">
        <v>0</v>
      </c>
      <c r="T182" s="15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3" t="s">
        <v>313</v>
      </c>
      <c r="AT182" s="153" t="s">
        <v>147</v>
      </c>
      <c r="AU182" s="153" t="s">
        <v>82</v>
      </c>
      <c r="AY182" s="19" t="s">
        <v>144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9" t="s">
        <v>80</v>
      </c>
      <c r="BK182" s="154">
        <f>ROUND(I182*H182,2)</f>
        <v>0</v>
      </c>
      <c r="BL182" s="19" t="s">
        <v>313</v>
      </c>
      <c r="BM182" s="153" t="s">
        <v>2825</v>
      </c>
    </row>
    <row r="183" spans="1:65" s="2" customFormat="1" ht="16.5" customHeight="1">
      <c r="A183" s="34"/>
      <c r="B183" s="140"/>
      <c r="C183" s="192" t="s">
        <v>724</v>
      </c>
      <c r="D183" s="192" t="s">
        <v>280</v>
      </c>
      <c r="E183" s="193" t="s">
        <v>2826</v>
      </c>
      <c r="F183" s="194" t="s">
        <v>2827</v>
      </c>
      <c r="G183" s="195" t="s">
        <v>337</v>
      </c>
      <c r="H183" s="196">
        <v>2</v>
      </c>
      <c r="I183" s="197"/>
      <c r="J183" s="198">
        <f>ROUND(I183*H183,2)</f>
        <v>0</v>
      </c>
      <c r="K183" s="199"/>
      <c r="L183" s="200"/>
      <c r="M183" s="201" t="s">
        <v>3</v>
      </c>
      <c r="N183" s="202" t="s">
        <v>43</v>
      </c>
      <c r="O183" s="55"/>
      <c r="P183" s="151">
        <f>O183*H183</f>
        <v>0</v>
      </c>
      <c r="Q183" s="151">
        <v>4E-05</v>
      </c>
      <c r="R183" s="151">
        <f>Q183*H183</f>
        <v>8E-05</v>
      </c>
      <c r="S183" s="151">
        <v>0</v>
      </c>
      <c r="T183" s="15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3" t="s">
        <v>412</v>
      </c>
      <c r="AT183" s="153" t="s">
        <v>280</v>
      </c>
      <c r="AU183" s="153" t="s">
        <v>82</v>
      </c>
      <c r="AY183" s="19" t="s">
        <v>144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9" t="s">
        <v>80</v>
      </c>
      <c r="BK183" s="154">
        <f>ROUND(I183*H183,2)</f>
        <v>0</v>
      </c>
      <c r="BL183" s="19" t="s">
        <v>313</v>
      </c>
      <c r="BM183" s="153" t="s">
        <v>2828</v>
      </c>
    </row>
    <row r="184" spans="2:51" s="13" customFormat="1" ht="12">
      <c r="B184" s="160"/>
      <c r="D184" s="161" t="s">
        <v>221</v>
      </c>
      <c r="E184" s="162" t="s">
        <v>3</v>
      </c>
      <c r="F184" s="163" t="s">
        <v>2589</v>
      </c>
      <c r="H184" s="164">
        <v>2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221</v>
      </c>
      <c r="AU184" s="162" t="s">
        <v>82</v>
      </c>
      <c r="AV184" s="13" t="s">
        <v>82</v>
      </c>
      <c r="AW184" s="13" t="s">
        <v>33</v>
      </c>
      <c r="AX184" s="13" t="s">
        <v>80</v>
      </c>
      <c r="AY184" s="162" t="s">
        <v>144</v>
      </c>
    </row>
    <row r="185" spans="1:65" s="2" customFormat="1" ht="16.5" customHeight="1">
      <c r="A185" s="34"/>
      <c r="B185" s="140"/>
      <c r="C185" s="192" t="s">
        <v>730</v>
      </c>
      <c r="D185" s="192" t="s">
        <v>280</v>
      </c>
      <c r="E185" s="193" t="s">
        <v>2829</v>
      </c>
      <c r="F185" s="194" t="s">
        <v>2830</v>
      </c>
      <c r="G185" s="195" t="s">
        <v>337</v>
      </c>
      <c r="H185" s="196">
        <v>2</v>
      </c>
      <c r="I185" s="197"/>
      <c r="J185" s="198">
        <f>ROUND(I185*H185,2)</f>
        <v>0</v>
      </c>
      <c r="K185" s="199"/>
      <c r="L185" s="200"/>
      <c r="M185" s="201" t="s">
        <v>3</v>
      </c>
      <c r="N185" s="202" t="s">
        <v>43</v>
      </c>
      <c r="O185" s="55"/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3" t="s">
        <v>412</v>
      </c>
      <c r="AT185" s="153" t="s">
        <v>280</v>
      </c>
      <c r="AU185" s="153" t="s">
        <v>82</v>
      </c>
      <c r="AY185" s="19" t="s">
        <v>144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9" t="s">
        <v>80</v>
      </c>
      <c r="BK185" s="154">
        <f>ROUND(I185*H185,2)</f>
        <v>0</v>
      </c>
      <c r="BL185" s="19" t="s">
        <v>313</v>
      </c>
      <c r="BM185" s="153" t="s">
        <v>2831</v>
      </c>
    </row>
    <row r="186" spans="2:51" s="13" customFormat="1" ht="12">
      <c r="B186" s="160"/>
      <c r="D186" s="161" t="s">
        <v>221</v>
      </c>
      <c r="E186" s="162" t="s">
        <v>3</v>
      </c>
      <c r="F186" s="163" t="s">
        <v>2589</v>
      </c>
      <c r="H186" s="164">
        <v>2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221</v>
      </c>
      <c r="AU186" s="162" t="s">
        <v>82</v>
      </c>
      <c r="AV186" s="13" t="s">
        <v>82</v>
      </c>
      <c r="AW186" s="13" t="s">
        <v>33</v>
      </c>
      <c r="AX186" s="13" t="s">
        <v>80</v>
      </c>
      <c r="AY186" s="162" t="s">
        <v>144</v>
      </c>
    </row>
    <row r="187" spans="1:65" s="2" customFormat="1" ht="16.5" customHeight="1">
      <c r="A187" s="34"/>
      <c r="B187" s="140"/>
      <c r="C187" s="192" t="s">
        <v>735</v>
      </c>
      <c r="D187" s="192" t="s">
        <v>280</v>
      </c>
      <c r="E187" s="193" t="s">
        <v>2832</v>
      </c>
      <c r="F187" s="194" t="s">
        <v>2833</v>
      </c>
      <c r="G187" s="195" t="s">
        <v>337</v>
      </c>
      <c r="H187" s="196">
        <v>2</v>
      </c>
      <c r="I187" s="197"/>
      <c r="J187" s="198">
        <f>ROUND(I187*H187,2)</f>
        <v>0</v>
      </c>
      <c r="K187" s="199"/>
      <c r="L187" s="200"/>
      <c r="M187" s="201" t="s">
        <v>3</v>
      </c>
      <c r="N187" s="202" t="s">
        <v>43</v>
      </c>
      <c r="O187" s="55"/>
      <c r="P187" s="151">
        <f>O187*H187</f>
        <v>0</v>
      </c>
      <c r="Q187" s="151">
        <v>3E-05</v>
      </c>
      <c r="R187" s="151">
        <f>Q187*H187</f>
        <v>6E-05</v>
      </c>
      <c r="S187" s="151">
        <v>0</v>
      </c>
      <c r="T187" s="15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3" t="s">
        <v>412</v>
      </c>
      <c r="AT187" s="153" t="s">
        <v>280</v>
      </c>
      <c r="AU187" s="153" t="s">
        <v>82</v>
      </c>
      <c r="AY187" s="19" t="s">
        <v>144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9" t="s">
        <v>80</v>
      </c>
      <c r="BK187" s="154">
        <f>ROUND(I187*H187,2)</f>
        <v>0</v>
      </c>
      <c r="BL187" s="19" t="s">
        <v>313</v>
      </c>
      <c r="BM187" s="153" t="s">
        <v>2834</v>
      </c>
    </row>
    <row r="188" spans="2:51" s="13" customFormat="1" ht="12">
      <c r="B188" s="160"/>
      <c r="D188" s="161" t="s">
        <v>221</v>
      </c>
      <c r="E188" s="162" t="s">
        <v>3</v>
      </c>
      <c r="F188" s="163" t="s">
        <v>2589</v>
      </c>
      <c r="H188" s="164">
        <v>2</v>
      </c>
      <c r="I188" s="165"/>
      <c r="L188" s="160"/>
      <c r="M188" s="166"/>
      <c r="N188" s="167"/>
      <c r="O188" s="167"/>
      <c r="P188" s="167"/>
      <c r="Q188" s="167"/>
      <c r="R188" s="167"/>
      <c r="S188" s="167"/>
      <c r="T188" s="168"/>
      <c r="AT188" s="162" t="s">
        <v>221</v>
      </c>
      <c r="AU188" s="162" t="s">
        <v>82</v>
      </c>
      <c r="AV188" s="13" t="s">
        <v>82</v>
      </c>
      <c r="AW188" s="13" t="s">
        <v>33</v>
      </c>
      <c r="AX188" s="13" t="s">
        <v>80</v>
      </c>
      <c r="AY188" s="162" t="s">
        <v>144</v>
      </c>
    </row>
    <row r="189" spans="1:65" s="2" customFormat="1" ht="16.5" customHeight="1">
      <c r="A189" s="34"/>
      <c r="B189" s="140"/>
      <c r="C189" s="192" t="s">
        <v>740</v>
      </c>
      <c r="D189" s="192" t="s">
        <v>280</v>
      </c>
      <c r="E189" s="193" t="s">
        <v>2820</v>
      </c>
      <c r="F189" s="194" t="s">
        <v>2821</v>
      </c>
      <c r="G189" s="195" t="s">
        <v>337</v>
      </c>
      <c r="H189" s="196">
        <v>2</v>
      </c>
      <c r="I189" s="197"/>
      <c r="J189" s="198">
        <f>ROUND(I189*H189,2)</f>
        <v>0</v>
      </c>
      <c r="K189" s="199"/>
      <c r="L189" s="200"/>
      <c r="M189" s="201" t="s">
        <v>3</v>
      </c>
      <c r="N189" s="202" t="s">
        <v>43</v>
      </c>
      <c r="O189" s="55"/>
      <c r="P189" s="151">
        <f>O189*H189</f>
        <v>0</v>
      </c>
      <c r="Q189" s="151">
        <v>1E-05</v>
      </c>
      <c r="R189" s="151">
        <f>Q189*H189</f>
        <v>2E-05</v>
      </c>
      <c r="S189" s="151">
        <v>0</v>
      </c>
      <c r="T189" s="15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3" t="s">
        <v>412</v>
      </c>
      <c r="AT189" s="153" t="s">
        <v>280</v>
      </c>
      <c r="AU189" s="153" t="s">
        <v>82</v>
      </c>
      <c r="AY189" s="19" t="s">
        <v>144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9" t="s">
        <v>80</v>
      </c>
      <c r="BK189" s="154">
        <f>ROUND(I189*H189,2)</f>
        <v>0</v>
      </c>
      <c r="BL189" s="19" t="s">
        <v>313</v>
      </c>
      <c r="BM189" s="153" t="s">
        <v>2835</v>
      </c>
    </row>
    <row r="190" spans="2:51" s="13" customFormat="1" ht="12">
      <c r="B190" s="160"/>
      <c r="D190" s="161" t="s">
        <v>221</v>
      </c>
      <c r="E190" s="162" t="s">
        <v>3</v>
      </c>
      <c r="F190" s="163" t="s">
        <v>2589</v>
      </c>
      <c r="H190" s="164">
        <v>2</v>
      </c>
      <c r="I190" s="165"/>
      <c r="L190" s="160"/>
      <c r="M190" s="166"/>
      <c r="N190" s="167"/>
      <c r="O190" s="167"/>
      <c r="P190" s="167"/>
      <c r="Q190" s="167"/>
      <c r="R190" s="167"/>
      <c r="S190" s="167"/>
      <c r="T190" s="168"/>
      <c r="AT190" s="162" t="s">
        <v>221</v>
      </c>
      <c r="AU190" s="162" t="s">
        <v>82</v>
      </c>
      <c r="AV190" s="13" t="s">
        <v>82</v>
      </c>
      <c r="AW190" s="13" t="s">
        <v>33</v>
      </c>
      <c r="AX190" s="13" t="s">
        <v>80</v>
      </c>
      <c r="AY190" s="162" t="s">
        <v>144</v>
      </c>
    </row>
    <row r="191" spans="1:65" s="2" customFormat="1" ht="16.5" customHeight="1">
      <c r="A191" s="34"/>
      <c r="B191" s="140"/>
      <c r="C191" s="141" t="s">
        <v>744</v>
      </c>
      <c r="D191" s="141" t="s">
        <v>147</v>
      </c>
      <c r="E191" s="142" t="s">
        <v>2836</v>
      </c>
      <c r="F191" s="143" t="s">
        <v>2837</v>
      </c>
      <c r="G191" s="144" t="s">
        <v>337</v>
      </c>
      <c r="H191" s="145">
        <v>2</v>
      </c>
      <c r="I191" s="146"/>
      <c r="J191" s="147">
        <f>ROUND(I191*H191,2)</f>
        <v>0</v>
      </c>
      <c r="K191" s="148"/>
      <c r="L191" s="35"/>
      <c r="M191" s="149" t="s">
        <v>3</v>
      </c>
      <c r="N191" s="150" t="s">
        <v>43</v>
      </c>
      <c r="O191" s="55"/>
      <c r="P191" s="151">
        <f>O191*H191</f>
        <v>0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3" t="s">
        <v>313</v>
      </c>
      <c r="AT191" s="153" t="s">
        <v>147</v>
      </c>
      <c r="AU191" s="153" t="s">
        <v>82</v>
      </c>
      <c r="AY191" s="19" t="s">
        <v>144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9" t="s">
        <v>80</v>
      </c>
      <c r="BK191" s="154">
        <f>ROUND(I191*H191,2)</f>
        <v>0</v>
      </c>
      <c r="BL191" s="19" t="s">
        <v>313</v>
      </c>
      <c r="BM191" s="153" t="s">
        <v>2838</v>
      </c>
    </row>
    <row r="192" spans="1:65" s="2" customFormat="1" ht="16.5" customHeight="1">
      <c r="A192" s="34"/>
      <c r="B192" s="140"/>
      <c r="C192" s="192" t="s">
        <v>748</v>
      </c>
      <c r="D192" s="192" t="s">
        <v>280</v>
      </c>
      <c r="E192" s="193" t="s">
        <v>2839</v>
      </c>
      <c r="F192" s="194" t="s">
        <v>2840</v>
      </c>
      <c r="G192" s="195" t="s">
        <v>337</v>
      </c>
      <c r="H192" s="196">
        <v>2</v>
      </c>
      <c r="I192" s="197"/>
      <c r="J192" s="198">
        <f>ROUND(I192*H192,2)</f>
        <v>0</v>
      </c>
      <c r="K192" s="199"/>
      <c r="L192" s="200"/>
      <c r="M192" s="201" t="s">
        <v>3</v>
      </c>
      <c r="N192" s="202" t="s">
        <v>43</v>
      </c>
      <c r="O192" s="55"/>
      <c r="P192" s="151">
        <f>O192*H192</f>
        <v>0</v>
      </c>
      <c r="Q192" s="151">
        <v>4E-05</v>
      </c>
      <c r="R192" s="151">
        <f>Q192*H192</f>
        <v>8E-05</v>
      </c>
      <c r="S192" s="151">
        <v>0</v>
      </c>
      <c r="T192" s="15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3" t="s">
        <v>412</v>
      </c>
      <c r="AT192" s="153" t="s">
        <v>280</v>
      </c>
      <c r="AU192" s="153" t="s">
        <v>82</v>
      </c>
      <c r="AY192" s="19" t="s">
        <v>144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9" t="s">
        <v>80</v>
      </c>
      <c r="BK192" s="154">
        <f>ROUND(I192*H192,2)</f>
        <v>0</v>
      </c>
      <c r="BL192" s="19" t="s">
        <v>313</v>
      </c>
      <c r="BM192" s="153" t="s">
        <v>2841</v>
      </c>
    </row>
    <row r="193" spans="2:51" s="13" customFormat="1" ht="12">
      <c r="B193" s="160"/>
      <c r="D193" s="161" t="s">
        <v>221</v>
      </c>
      <c r="E193" s="162" t="s">
        <v>3</v>
      </c>
      <c r="F193" s="163" t="s">
        <v>1573</v>
      </c>
      <c r="H193" s="164">
        <v>2</v>
      </c>
      <c r="I193" s="165"/>
      <c r="L193" s="160"/>
      <c r="M193" s="166"/>
      <c r="N193" s="167"/>
      <c r="O193" s="167"/>
      <c r="P193" s="167"/>
      <c r="Q193" s="167"/>
      <c r="R193" s="167"/>
      <c r="S193" s="167"/>
      <c r="T193" s="168"/>
      <c r="AT193" s="162" t="s">
        <v>221</v>
      </c>
      <c r="AU193" s="162" t="s">
        <v>82</v>
      </c>
      <c r="AV193" s="13" t="s">
        <v>82</v>
      </c>
      <c r="AW193" s="13" t="s">
        <v>33</v>
      </c>
      <c r="AX193" s="13" t="s">
        <v>80</v>
      </c>
      <c r="AY193" s="162" t="s">
        <v>144</v>
      </c>
    </row>
    <row r="194" spans="1:65" s="2" customFormat="1" ht="16.5" customHeight="1">
      <c r="A194" s="34"/>
      <c r="B194" s="140"/>
      <c r="C194" s="192" t="s">
        <v>752</v>
      </c>
      <c r="D194" s="192" t="s">
        <v>280</v>
      </c>
      <c r="E194" s="193" t="s">
        <v>2842</v>
      </c>
      <c r="F194" s="194" t="s">
        <v>2843</v>
      </c>
      <c r="G194" s="195" t="s">
        <v>337</v>
      </c>
      <c r="H194" s="196">
        <v>2</v>
      </c>
      <c r="I194" s="197"/>
      <c r="J194" s="198">
        <f>ROUND(I194*H194,2)</f>
        <v>0</v>
      </c>
      <c r="K194" s="199"/>
      <c r="L194" s="200"/>
      <c r="M194" s="201" t="s">
        <v>3</v>
      </c>
      <c r="N194" s="202" t="s">
        <v>43</v>
      </c>
      <c r="O194" s="55"/>
      <c r="P194" s="151">
        <f>O194*H194</f>
        <v>0</v>
      </c>
      <c r="Q194" s="151">
        <v>3E-05</v>
      </c>
      <c r="R194" s="151">
        <f>Q194*H194</f>
        <v>6E-05</v>
      </c>
      <c r="S194" s="151">
        <v>0</v>
      </c>
      <c r="T194" s="15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3" t="s">
        <v>412</v>
      </c>
      <c r="AT194" s="153" t="s">
        <v>280</v>
      </c>
      <c r="AU194" s="153" t="s">
        <v>82</v>
      </c>
      <c r="AY194" s="19" t="s">
        <v>144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9" t="s">
        <v>80</v>
      </c>
      <c r="BK194" s="154">
        <f>ROUND(I194*H194,2)</f>
        <v>0</v>
      </c>
      <c r="BL194" s="19" t="s">
        <v>313</v>
      </c>
      <c r="BM194" s="153" t="s">
        <v>2844</v>
      </c>
    </row>
    <row r="195" spans="2:51" s="13" customFormat="1" ht="12">
      <c r="B195" s="160"/>
      <c r="D195" s="161" t="s">
        <v>221</v>
      </c>
      <c r="E195" s="162" t="s">
        <v>3</v>
      </c>
      <c r="F195" s="163" t="s">
        <v>1573</v>
      </c>
      <c r="H195" s="164">
        <v>2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221</v>
      </c>
      <c r="AU195" s="162" t="s">
        <v>82</v>
      </c>
      <c r="AV195" s="13" t="s">
        <v>82</v>
      </c>
      <c r="AW195" s="13" t="s">
        <v>33</v>
      </c>
      <c r="AX195" s="13" t="s">
        <v>80</v>
      </c>
      <c r="AY195" s="162" t="s">
        <v>144</v>
      </c>
    </row>
    <row r="196" spans="1:65" s="2" customFormat="1" ht="16.5" customHeight="1">
      <c r="A196" s="34"/>
      <c r="B196" s="140"/>
      <c r="C196" s="192" t="s">
        <v>756</v>
      </c>
      <c r="D196" s="192" t="s">
        <v>280</v>
      </c>
      <c r="E196" s="193" t="s">
        <v>2820</v>
      </c>
      <c r="F196" s="194" t="s">
        <v>2821</v>
      </c>
      <c r="G196" s="195" t="s">
        <v>337</v>
      </c>
      <c r="H196" s="196">
        <v>2</v>
      </c>
      <c r="I196" s="197"/>
      <c r="J196" s="198">
        <f>ROUND(I196*H196,2)</f>
        <v>0</v>
      </c>
      <c r="K196" s="199"/>
      <c r="L196" s="200"/>
      <c r="M196" s="201" t="s">
        <v>3</v>
      </c>
      <c r="N196" s="202" t="s">
        <v>43</v>
      </c>
      <c r="O196" s="55"/>
      <c r="P196" s="151">
        <f>O196*H196</f>
        <v>0</v>
      </c>
      <c r="Q196" s="151">
        <v>1E-05</v>
      </c>
      <c r="R196" s="151">
        <f>Q196*H196</f>
        <v>2E-05</v>
      </c>
      <c r="S196" s="151">
        <v>0</v>
      </c>
      <c r="T196" s="15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3" t="s">
        <v>412</v>
      </c>
      <c r="AT196" s="153" t="s">
        <v>280</v>
      </c>
      <c r="AU196" s="153" t="s">
        <v>82</v>
      </c>
      <c r="AY196" s="19" t="s">
        <v>144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9" t="s">
        <v>80</v>
      </c>
      <c r="BK196" s="154">
        <f>ROUND(I196*H196,2)</f>
        <v>0</v>
      </c>
      <c r="BL196" s="19" t="s">
        <v>313</v>
      </c>
      <c r="BM196" s="153" t="s">
        <v>2845</v>
      </c>
    </row>
    <row r="197" spans="2:51" s="13" customFormat="1" ht="12">
      <c r="B197" s="160"/>
      <c r="D197" s="161" t="s">
        <v>221</v>
      </c>
      <c r="E197" s="162" t="s">
        <v>3</v>
      </c>
      <c r="F197" s="163" t="s">
        <v>1573</v>
      </c>
      <c r="H197" s="164">
        <v>2</v>
      </c>
      <c r="I197" s="165"/>
      <c r="L197" s="160"/>
      <c r="M197" s="166"/>
      <c r="N197" s="167"/>
      <c r="O197" s="167"/>
      <c r="P197" s="167"/>
      <c r="Q197" s="167"/>
      <c r="R197" s="167"/>
      <c r="S197" s="167"/>
      <c r="T197" s="168"/>
      <c r="AT197" s="162" t="s">
        <v>221</v>
      </c>
      <c r="AU197" s="162" t="s">
        <v>82</v>
      </c>
      <c r="AV197" s="13" t="s">
        <v>82</v>
      </c>
      <c r="AW197" s="13" t="s">
        <v>33</v>
      </c>
      <c r="AX197" s="13" t="s">
        <v>80</v>
      </c>
      <c r="AY197" s="162" t="s">
        <v>144</v>
      </c>
    </row>
    <row r="198" spans="1:65" s="2" customFormat="1" ht="16.5" customHeight="1">
      <c r="A198" s="34"/>
      <c r="B198" s="140"/>
      <c r="C198" s="141" t="s">
        <v>760</v>
      </c>
      <c r="D198" s="141" t="s">
        <v>147</v>
      </c>
      <c r="E198" s="142" t="s">
        <v>2846</v>
      </c>
      <c r="F198" s="143" t="s">
        <v>2847</v>
      </c>
      <c r="G198" s="144" t="s">
        <v>337</v>
      </c>
      <c r="H198" s="145">
        <v>10</v>
      </c>
      <c r="I198" s="146"/>
      <c r="J198" s="147">
        <f>ROUND(I198*H198,2)</f>
        <v>0</v>
      </c>
      <c r="K198" s="148"/>
      <c r="L198" s="35"/>
      <c r="M198" s="149" t="s">
        <v>3</v>
      </c>
      <c r="N198" s="150" t="s">
        <v>43</v>
      </c>
      <c r="O198" s="55"/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3" t="s">
        <v>313</v>
      </c>
      <c r="AT198" s="153" t="s">
        <v>147</v>
      </c>
      <c r="AU198" s="153" t="s">
        <v>82</v>
      </c>
      <c r="AY198" s="19" t="s">
        <v>144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9" t="s">
        <v>80</v>
      </c>
      <c r="BK198" s="154">
        <f>ROUND(I198*H198,2)</f>
        <v>0</v>
      </c>
      <c r="BL198" s="19" t="s">
        <v>313</v>
      </c>
      <c r="BM198" s="153" t="s">
        <v>2848</v>
      </c>
    </row>
    <row r="199" spans="1:65" s="2" customFormat="1" ht="16.5" customHeight="1">
      <c r="A199" s="34"/>
      <c r="B199" s="140"/>
      <c r="C199" s="192" t="s">
        <v>765</v>
      </c>
      <c r="D199" s="192" t="s">
        <v>280</v>
      </c>
      <c r="E199" s="193" t="s">
        <v>2849</v>
      </c>
      <c r="F199" s="194" t="s">
        <v>2850</v>
      </c>
      <c r="G199" s="195" t="s">
        <v>337</v>
      </c>
      <c r="H199" s="196">
        <v>10</v>
      </c>
      <c r="I199" s="197"/>
      <c r="J199" s="198">
        <f>ROUND(I199*H199,2)</f>
        <v>0</v>
      </c>
      <c r="K199" s="199"/>
      <c r="L199" s="200"/>
      <c r="M199" s="201" t="s">
        <v>3</v>
      </c>
      <c r="N199" s="202" t="s">
        <v>43</v>
      </c>
      <c r="O199" s="55"/>
      <c r="P199" s="151">
        <f>O199*H199</f>
        <v>0</v>
      </c>
      <c r="Q199" s="151">
        <v>4E-05</v>
      </c>
      <c r="R199" s="151">
        <f>Q199*H199</f>
        <v>0.0004</v>
      </c>
      <c r="S199" s="151">
        <v>0</v>
      </c>
      <c r="T199" s="15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3" t="s">
        <v>412</v>
      </c>
      <c r="AT199" s="153" t="s">
        <v>280</v>
      </c>
      <c r="AU199" s="153" t="s">
        <v>82</v>
      </c>
      <c r="AY199" s="19" t="s">
        <v>144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9" t="s">
        <v>80</v>
      </c>
      <c r="BK199" s="154">
        <f>ROUND(I199*H199,2)</f>
        <v>0</v>
      </c>
      <c r="BL199" s="19" t="s">
        <v>313</v>
      </c>
      <c r="BM199" s="153" t="s">
        <v>2851</v>
      </c>
    </row>
    <row r="200" spans="2:51" s="13" customFormat="1" ht="12">
      <c r="B200" s="160"/>
      <c r="D200" s="161" t="s">
        <v>221</v>
      </c>
      <c r="E200" s="162" t="s">
        <v>3</v>
      </c>
      <c r="F200" s="163" t="s">
        <v>2852</v>
      </c>
      <c r="H200" s="164">
        <v>10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221</v>
      </c>
      <c r="AU200" s="162" t="s">
        <v>82</v>
      </c>
      <c r="AV200" s="13" t="s">
        <v>82</v>
      </c>
      <c r="AW200" s="13" t="s">
        <v>33</v>
      </c>
      <c r="AX200" s="13" t="s">
        <v>80</v>
      </c>
      <c r="AY200" s="162" t="s">
        <v>144</v>
      </c>
    </row>
    <row r="201" spans="1:65" s="2" customFormat="1" ht="16.5" customHeight="1">
      <c r="A201" s="34"/>
      <c r="B201" s="140"/>
      <c r="C201" s="192" t="s">
        <v>770</v>
      </c>
      <c r="D201" s="192" t="s">
        <v>280</v>
      </c>
      <c r="E201" s="193" t="s">
        <v>2817</v>
      </c>
      <c r="F201" s="194" t="s">
        <v>2818</v>
      </c>
      <c r="G201" s="195" t="s">
        <v>337</v>
      </c>
      <c r="H201" s="196">
        <v>10</v>
      </c>
      <c r="I201" s="197"/>
      <c r="J201" s="198">
        <f>ROUND(I201*H201,2)</f>
        <v>0</v>
      </c>
      <c r="K201" s="199"/>
      <c r="L201" s="200"/>
      <c r="M201" s="201" t="s">
        <v>3</v>
      </c>
      <c r="N201" s="202" t="s">
        <v>43</v>
      </c>
      <c r="O201" s="55"/>
      <c r="P201" s="151">
        <f>O201*H201</f>
        <v>0</v>
      </c>
      <c r="Q201" s="151">
        <v>3E-05</v>
      </c>
      <c r="R201" s="151">
        <f>Q201*H201</f>
        <v>0.00030000000000000003</v>
      </c>
      <c r="S201" s="151">
        <v>0</v>
      </c>
      <c r="T201" s="15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3" t="s">
        <v>412</v>
      </c>
      <c r="AT201" s="153" t="s">
        <v>280</v>
      </c>
      <c r="AU201" s="153" t="s">
        <v>82</v>
      </c>
      <c r="AY201" s="19" t="s">
        <v>144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9" t="s">
        <v>80</v>
      </c>
      <c r="BK201" s="154">
        <f>ROUND(I201*H201,2)</f>
        <v>0</v>
      </c>
      <c r="BL201" s="19" t="s">
        <v>313</v>
      </c>
      <c r="BM201" s="153" t="s">
        <v>2853</v>
      </c>
    </row>
    <row r="202" spans="2:51" s="13" customFormat="1" ht="12">
      <c r="B202" s="160"/>
      <c r="D202" s="161" t="s">
        <v>221</v>
      </c>
      <c r="E202" s="162" t="s">
        <v>3</v>
      </c>
      <c r="F202" s="163" t="s">
        <v>2852</v>
      </c>
      <c r="H202" s="164">
        <v>10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221</v>
      </c>
      <c r="AU202" s="162" t="s">
        <v>82</v>
      </c>
      <c r="AV202" s="13" t="s">
        <v>82</v>
      </c>
      <c r="AW202" s="13" t="s">
        <v>33</v>
      </c>
      <c r="AX202" s="13" t="s">
        <v>80</v>
      </c>
      <c r="AY202" s="162" t="s">
        <v>144</v>
      </c>
    </row>
    <row r="203" spans="1:65" s="2" customFormat="1" ht="16.5" customHeight="1">
      <c r="A203" s="34"/>
      <c r="B203" s="140"/>
      <c r="C203" s="192" t="s">
        <v>774</v>
      </c>
      <c r="D203" s="192" t="s">
        <v>280</v>
      </c>
      <c r="E203" s="193" t="s">
        <v>2820</v>
      </c>
      <c r="F203" s="194" t="s">
        <v>2821</v>
      </c>
      <c r="G203" s="195" t="s">
        <v>337</v>
      </c>
      <c r="H203" s="196">
        <v>10</v>
      </c>
      <c r="I203" s="197"/>
      <c r="J203" s="198">
        <f>ROUND(I203*H203,2)</f>
        <v>0</v>
      </c>
      <c r="K203" s="199"/>
      <c r="L203" s="200"/>
      <c r="M203" s="201" t="s">
        <v>3</v>
      </c>
      <c r="N203" s="202" t="s">
        <v>43</v>
      </c>
      <c r="O203" s="55"/>
      <c r="P203" s="151">
        <f>O203*H203</f>
        <v>0</v>
      </c>
      <c r="Q203" s="151">
        <v>1E-05</v>
      </c>
      <c r="R203" s="151">
        <f>Q203*H203</f>
        <v>0.0001</v>
      </c>
      <c r="S203" s="151">
        <v>0</v>
      </c>
      <c r="T203" s="15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3" t="s">
        <v>412</v>
      </c>
      <c r="AT203" s="153" t="s">
        <v>280</v>
      </c>
      <c r="AU203" s="153" t="s">
        <v>82</v>
      </c>
      <c r="AY203" s="19" t="s">
        <v>144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9" t="s">
        <v>80</v>
      </c>
      <c r="BK203" s="154">
        <f>ROUND(I203*H203,2)</f>
        <v>0</v>
      </c>
      <c r="BL203" s="19" t="s">
        <v>313</v>
      </c>
      <c r="BM203" s="153" t="s">
        <v>2854</v>
      </c>
    </row>
    <row r="204" spans="2:51" s="13" customFormat="1" ht="12">
      <c r="B204" s="160"/>
      <c r="D204" s="161" t="s">
        <v>221</v>
      </c>
      <c r="E204" s="162" t="s">
        <v>3</v>
      </c>
      <c r="F204" s="163" t="s">
        <v>2852</v>
      </c>
      <c r="H204" s="164">
        <v>10</v>
      </c>
      <c r="I204" s="165"/>
      <c r="L204" s="160"/>
      <c r="M204" s="166"/>
      <c r="N204" s="167"/>
      <c r="O204" s="167"/>
      <c r="P204" s="167"/>
      <c r="Q204" s="167"/>
      <c r="R204" s="167"/>
      <c r="S204" s="167"/>
      <c r="T204" s="168"/>
      <c r="AT204" s="162" t="s">
        <v>221</v>
      </c>
      <c r="AU204" s="162" t="s">
        <v>82</v>
      </c>
      <c r="AV204" s="13" t="s">
        <v>82</v>
      </c>
      <c r="AW204" s="13" t="s">
        <v>33</v>
      </c>
      <c r="AX204" s="13" t="s">
        <v>80</v>
      </c>
      <c r="AY204" s="162" t="s">
        <v>144</v>
      </c>
    </row>
    <row r="205" spans="1:65" s="2" customFormat="1" ht="16.5" customHeight="1">
      <c r="A205" s="34"/>
      <c r="B205" s="140"/>
      <c r="C205" s="141" t="s">
        <v>779</v>
      </c>
      <c r="D205" s="141" t="s">
        <v>147</v>
      </c>
      <c r="E205" s="142" t="s">
        <v>2855</v>
      </c>
      <c r="F205" s="143" t="s">
        <v>2856</v>
      </c>
      <c r="G205" s="144" t="s">
        <v>337</v>
      </c>
      <c r="H205" s="145">
        <v>6</v>
      </c>
      <c r="I205" s="146"/>
      <c r="J205" s="147">
        <f>ROUND(I205*H205,2)</f>
        <v>0</v>
      </c>
      <c r="K205" s="148"/>
      <c r="L205" s="35"/>
      <c r="M205" s="149" t="s">
        <v>3</v>
      </c>
      <c r="N205" s="150" t="s">
        <v>43</v>
      </c>
      <c r="O205" s="55"/>
      <c r="P205" s="151">
        <f>O205*H205</f>
        <v>0</v>
      </c>
      <c r="Q205" s="151">
        <v>0</v>
      </c>
      <c r="R205" s="151">
        <f>Q205*H205</f>
        <v>0</v>
      </c>
      <c r="S205" s="151">
        <v>0</v>
      </c>
      <c r="T205" s="15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3" t="s">
        <v>313</v>
      </c>
      <c r="AT205" s="153" t="s">
        <v>147</v>
      </c>
      <c r="AU205" s="153" t="s">
        <v>82</v>
      </c>
      <c r="AY205" s="19" t="s">
        <v>144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9" t="s">
        <v>80</v>
      </c>
      <c r="BK205" s="154">
        <f>ROUND(I205*H205,2)</f>
        <v>0</v>
      </c>
      <c r="BL205" s="19" t="s">
        <v>313</v>
      </c>
      <c r="BM205" s="153" t="s">
        <v>2857</v>
      </c>
    </row>
    <row r="206" spans="1:65" s="2" customFormat="1" ht="16.5" customHeight="1">
      <c r="A206" s="34"/>
      <c r="B206" s="140"/>
      <c r="C206" s="192" t="s">
        <v>784</v>
      </c>
      <c r="D206" s="192" t="s">
        <v>280</v>
      </c>
      <c r="E206" s="193" t="s">
        <v>2858</v>
      </c>
      <c r="F206" s="194" t="s">
        <v>2859</v>
      </c>
      <c r="G206" s="195" t="s">
        <v>337</v>
      </c>
      <c r="H206" s="196">
        <v>6</v>
      </c>
      <c r="I206" s="197"/>
      <c r="J206" s="198">
        <f>ROUND(I206*H206,2)</f>
        <v>0</v>
      </c>
      <c r="K206" s="199"/>
      <c r="L206" s="200"/>
      <c r="M206" s="201" t="s">
        <v>3</v>
      </c>
      <c r="N206" s="202" t="s">
        <v>43</v>
      </c>
      <c r="O206" s="55"/>
      <c r="P206" s="151">
        <f>O206*H206</f>
        <v>0</v>
      </c>
      <c r="Q206" s="151">
        <v>5E-05</v>
      </c>
      <c r="R206" s="151">
        <f>Q206*H206</f>
        <v>0.00030000000000000003</v>
      </c>
      <c r="S206" s="151">
        <v>0</v>
      </c>
      <c r="T206" s="15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3" t="s">
        <v>412</v>
      </c>
      <c r="AT206" s="153" t="s">
        <v>280</v>
      </c>
      <c r="AU206" s="153" t="s">
        <v>82</v>
      </c>
      <c r="AY206" s="19" t="s">
        <v>144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9" t="s">
        <v>80</v>
      </c>
      <c r="BK206" s="154">
        <f>ROUND(I206*H206,2)</f>
        <v>0</v>
      </c>
      <c r="BL206" s="19" t="s">
        <v>313</v>
      </c>
      <c r="BM206" s="153" t="s">
        <v>2860</v>
      </c>
    </row>
    <row r="207" spans="2:51" s="13" customFormat="1" ht="12">
      <c r="B207" s="160"/>
      <c r="D207" s="161" t="s">
        <v>221</v>
      </c>
      <c r="E207" s="162" t="s">
        <v>3</v>
      </c>
      <c r="F207" s="163" t="s">
        <v>2861</v>
      </c>
      <c r="H207" s="164">
        <v>6</v>
      </c>
      <c r="I207" s="165"/>
      <c r="L207" s="160"/>
      <c r="M207" s="166"/>
      <c r="N207" s="167"/>
      <c r="O207" s="167"/>
      <c r="P207" s="167"/>
      <c r="Q207" s="167"/>
      <c r="R207" s="167"/>
      <c r="S207" s="167"/>
      <c r="T207" s="168"/>
      <c r="AT207" s="162" t="s">
        <v>221</v>
      </c>
      <c r="AU207" s="162" t="s">
        <v>82</v>
      </c>
      <c r="AV207" s="13" t="s">
        <v>82</v>
      </c>
      <c r="AW207" s="13" t="s">
        <v>33</v>
      </c>
      <c r="AX207" s="13" t="s">
        <v>80</v>
      </c>
      <c r="AY207" s="162" t="s">
        <v>144</v>
      </c>
    </row>
    <row r="208" spans="1:65" s="2" customFormat="1" ht="16.5" customHeight="1">
      <c r="A208" s="34"/>
      <c r="B208" s="140"/>
      <c r="C208" s="192" t="s">
        <v>789</v>
      </c>
      <c r="D208" s="192" t="s">
        <v>280</v>
      </c>
      <c r="E208" s="193" t="s">
        <v>2842</v>
      </c>
      <c r="F208" s="194" t="s">
        <v>2843</v>
      </c>
      <c r="G208" s="195" t="s">
        <v>337</v>
      </c>
      <c r="H208" s="196">
        <v>6</v>
      </c>
      <c r="I208" s="197"/>
      <c r="J208" s="198">
        <f>ROUND(I208*H208,2)</f>
        <v>0</v>
      </c>
      <c r="K208" s="199"/>
      <c r="L208" s="200"/>
      <c r="M208" s="201" t="s">
        <v>3</v>
      </c>
      <c r="N208" s="202" t="s">
        <v>43</v>
      </c>
      <c r="O208" s="55"/>
      <c r="P208" s="151">
        <f>O208*H208</f>
        <v>0</v>
      </c>
      <c r="Q208" s="151">
        <v>3E-05</v>
      </c>
      <c r="R208" s="151">
        <f>Q208*H208</f>
        <v>0.00018</v>
      </c>
      <c r="S208" s="151">
        <v>0</v>
      </c>
      <c r="T208" s="15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3" t="s">
        <v>412</v>
      </c>
      <c r="AT208" s="153" t="s">
        <v>280</v>
      </c>
      <c r="AU208" s="153" t="s">
        <v>82</v>
      </c>
      <c r="AY208" s="19" t="s">
        <v>144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9" t="s">
        <v>80</v>
      </c>
      <c r="BK208" s="154">
        <f>ROUND(I208*H208,2)</f>
        <v>0</v>
      </c>
      <c r="BL208" s="19" t="s">
        <v>313</v>
      </c>
      <c r="BM208" s="153" t="s">
        <v>2862</v>
      </c>
    </row>
    <row r="209" spans="2:51" s="13" customFormat="1" ht="12">
      <c r="B209" s="160"/>
      <c r="D209" s="161" t="s">
        <v>221</v>
      </c>
      <c r="E209" s="162" t="s">
        <v>3</v>
      </c>
      <c r="F209" s="163" t="s">
        <v>2861</v>
      </c>
      <c r="H209" s="164">
        <v>6</v>
      </c>
      <c r="I209" s="165"/>
      <c r="L209" s="160"/>
      <c r="M209" s="166"/>
      <c r="N209" s="167"/>
      <c r="O209" s="167"/>
      <c r="P209" s="167"/>
      <c r="Q209" s="167"/>
      <c r="R209" s="167"/>
      <c r="S209" s="167"/>
      <c r="T209" s="168"/>
      <c r="AT209" s="162" t="s">
        <v>221</v>
      </c>
      <c r="AU209" s="162" t="s">
        <v>82</v>
      </c>
      <c r="AV209" s="13" t="s">
        <v>82</v>
      </c>
      <c r="AW209" s="13" t="s">
        <v>33</v>
      </c>
      <c r="AX209" s="13" t="s">
        <v>80</v>
      </c>
      <c r="AY209" s="162" t="s">
        <v>144</v>
      </c>
    </row>
    <row r="210" spans="1:65" s="2" customFormat="1" ht="16.5" customHeight="1">
      <c r="A210" s="34"/>
      <c r="B210" s="140"/>
      <c r="C210" s="192" t="s">
        <v>793</v>
      </c>
      <c r="D210" s="192" t="s">
        <v>280</v>
      </c>
      <c r="E210" s="193" t="s">
        <v>2863</v>
      </c>
      <c r="F210" s="194" t="s">
        <v>2864</v>
      </c>
      <c r="G210" s="195" t="s">
        <v>337</v>
      </c>
      <c r="H210" s="196">
        <v>6</v>
      </c>
      <c r="I210" s="197"/>
      <c r="J210" s="198">
        <f>ROUND(I210*H210,2)</f>
        <v>0</v>
      </c>
      <c r="K210" s="199"/>
      <c r="L210" s="200"/>
      <c r="M210" s="201" t="s">
        <v>3</v>
      </c>
      <c r="N210" s="202" t="s">
        <v>43</v>
      </c>
      <c r="O210" s="55"/>
      <c r="P210" s="151">
        <f>O210*H210</f>
        <v>0</v>
      </c>
      <c r="Q210" s="151">
        <v>0</v>
      </c>
      <c r="R210" s="151">
        <f>Q210*H210</f>
        <v>0</v>
      </c>
      <c r="S210" s="151">
        <v>0</v>
      </c>
      <c r="T210" s="15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3" t="s">
        <v>412</v>
      </c>
      <c r="AT210" s="153" t="s">
        <v>280</v>
      </c>
      <c r="AU210" s="153" t="s">
        <v>82</v>
      </c>
      <c r="AY210" s="19" t="s">
        <v>144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9" t="s">
        <v>80</v>
      </c>
      <c r="BK210" s="154">
        <f>ROUND(I210*H210,2)</f>
        <v>0</v>
      </c>
      <c r="BL210" s="19" t="s">
        <v>313</v>
      </c>
      <c r="BM210" s="153" t="s">
        <v>2865</v>
      </c>
    </row>
    <row r="211" spans="2:51" s="13" customFormat="1" ht="12">
      <c r="B211" s="160"/>
      <c r="D211" s="161" t="s">
        <v>221</v>
      </c>
      <c r="E211" s="162" t="s">
        <v>3</v>
      </c>
      <c r="F211" s="163" t="s">
        <v>2861</v>
      </c>
      <c r="H211" s="164">
        <v>6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221</v>
      </c>
      <c r="AU211" s="162" t="s">
        <v>82</v>
      </c>
      <c r="AV211" s="13" t="s">
        <v>82</v>
      </c>
      <c r="AW211" s="13" t="s">
        <v>33</v>
      </c>
      <c r="AX211" s="13" t="s">
        <v>80</v>
      </c>
      <c r="AY211" s="162" t="s">
        <v>144</v>
      </c>
    </row>
    <row r="212" spans="1:65" s="2" customFormat="1" ht="16.5" customHeight="1">
      <c r="A212" s="34"/>
      <c r="B212" s="140"/>
      <c r="C212" s="141" t="s">
        <v>798</v>
      </c>
      <c r="D212" s="141" t="s">
        <v>147</v>
      </c>
      <c r="E212" s="142" t="s">
        <v>2866</v>
      </c>
      <c r="F212" s="143" t="s">
        <v>2867</v>
      </c>
      <c r="G212" s="144" t="s">
        <v>337</v>
      </c>
      <c r="H212" s="145">
        <v>7</v>
      </c>
      <c r="I212" s="146"/>
      <c r="J212" s="147">
        <f>ROUND(I212*H212,2)</f>
        <v>0</v>
      </c>
      <c r="K212" s="148"/>
      <c r="L212" s="35"/>
      <c r="M212" s="149" t="s">
        <v>3</v>
      </c>
      <c r="N212" s="150" t="s">
        <v>43</v>
      </c>
      <c r="O212" s="55"/>
      <c r="P212" s="151">
        <f>O212*H212</f>
        <v>0</v>
      </c>
      <c r="Q212" s="151">
        <v>0</v>
      </c>
      <c r="R212" s="151">
        <f>Q212*H212</f>
        <v>0</v>
      </c>
      <c r="S212" s="151">
        <v>0</v>
      </c>
      <c r="T212" s="15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3" t="s">
        <v>313</v>
      </c>
      <c r="AT212" s="153" t="s">
        <v>147</v>
      </c>
      <c r="AU212" s="153" t="s">
        <v>82</v>
      </c>
      <c r="AY212" s="19" t="s">
        <v>144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9" t="s">
        <v>80</v>
      </c>
      <c r="BK212" s="154">
        <f>ROUND(I212*H212,2)</f>
        <v>0</v>
      </c>
      <c r="BL212" s="19" t="s">
        <v>313</v>
      </c>
      <c r="BM212" s="153" t="s">
        <v>2868</v>
      </c>
    </row>
    <row r="213" spans="1:65" s="2" customFormat="1" ht="16.5" customHeight="1">
      <c r="A213" s="34"/>
      <c r="B213" s="140"/>
      <c r="C213" s="192" t="s">
        <v>802</v>
      </c>
      <c r="D213" s="192" t="s">
        <v>280</v>
      </c>
      <c r="E213" s="193" t="s">
        <v>2869</v>
      </c>
      <c r="F213" s="194" t="s">
        <v>2870</v>
      </c>
      <c r="G213" s="195" t="s">
        <v>337</v>
      </c>
      <c r="H213" s="196">
        <v>7</v>
      </c>
      <c r="I213" s="197"/>
      <c r="J213" s="198">
        <f>ROUND(I213*H213,2)</f>
        <v>0</v>
      </c>
      <c r="K213" s="199"/>
      <c r="L213" s="200"/>
      <c r="M213" s="201" t="s">
        <v>3</v>
      </c>
      <c r="N213" s="202" t="s">
        <v>43</v>
      </c>
      <c r="O213" s="55"/>
      <c r="P213" s="151">
        <f>O213*H213</f>
        <v>0</v>
      </c>
      <c r="Q213" s="151">
        <v>4E-05</v>
      </c>
      <c r="R213" s="151">
        <f>Q213*H213</f>
        <v>0.00028000000000000003</v>
      </c>
      <c r="S213" s="151">
        <v>0</v>
      </c>
      <c r="T213" s="15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3" t="s">
        <v>412</v>
      </c>
      <c r="AT213" s="153" t="s">
        <v>280</v>
      </c>
      <c r="AU213" s="153" t="s">
        <v>82</v>
      </c>
      <c r="AY213" s="19" t="s">
        <v>144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9" t="s">
        <v>80</v>
      </c>
      <c r="BK213" s="154">
        <f>ROUND(I213*H213,2)</f>
        <v>0</v>
      </c>
      <c r="BL213" s="19" t="s">
        <v>313</v>
      </c>
      <c r="BM213" s="153" t="s">
        <v>2871</v>
      </c>
    </row>
    <row r="214" spans="2:51" s="13" customFormat="1" ht="12">
      <c r="B214" s="160"/>
      <c r="D214" s="161" t="s">
        <v>221</v>
      </c>
      <c r="E214" s="162" t="s">
        <v>3</v>
      </c>
      <c r="F214" s="163" t="s">
        <v>2872</v>
      </c>
      <c r="H214" s="164">
        <v>7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221</v>
      </c>
      <c r="AU214" s="162" t="s">
        <v>82</v>
      </c>
      <c r="AV214" s="13" t="s">
        <v>82</v>
      </c>
      <c r="AW214" s="13" t="s">
        <v>33</v>
      </c>
      <c r="AX214" s="13" t="s">
        <v>80</v>
      </c>
      <c r="AY214" s="162" t="s">
        <v>144</v>
      </c>
    </row>
    <row r="215" spans="1:65" s="2" customFormat="1" ht="16.5" customHeight="1">
      <c r="A215" s="34"/>
      <c r="B215" s="140"/>
      <c r="C215" s="192" t="s">
        <v>806</v>
      </c>
      <c r="D215" s="192" t="s">
        <v>280</v>
      </c>
      <c r="E215" s="193" t="s">
        <v>2817</v>
      </c>
      <c r="F215" s="194" t="s">
        <v>2818</v>
      </c>
      <c r="G215" s="195" t="s">
        <v>337</v>
      </c>
      <c r="H215" s="196">
        <v>7</v>
      </c>
      <c r="I215" s="197"/>
      <c r="J215" s="198">
        <f>ROUND(I215*H215,2)</f>
        <v>0</v>
      </c>
      <c r="K215" s="199"/>
      <c r="L215" s="200"/>
      <c r="M215" s="201" t="s">
        <v>3</v>
      </c>
      <c r="N215" s="202" t="s">
        <v>43</v>
      </c>
      <c r="O215" s="55"/>
      <c r="P215" s="151">
        <f>O215*H215</f>
        <v>0</v>
      </c>
      <c r="Q215" s="151">
        <v>3E-05</v>
      </c>
      <c r="R215" s="151">
        <f>Q215*H215</f>
        <v>0.00021</v>
      </c>
      <c r="S215" s="151">
        <v>0</v>
      </c>
      <c r="T215" s="15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3" t="s">
        <v>412</v>
      </c>
      <c r="AT215" s="153" t="s">
        <v>280</v>
      </c>
      <c r="AU215" s="153" t="s">
        <v>82</v>
      </c>
      <c r="AY215" s="19" t="s">
        <v>144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9" t="s">
        <v>80</v>
      </c>
      <c r="BK215" s="154">
        <f>ROUND(I215*H215,2)</f>
        <v>0</v>
      </c>
      <c r="BL215" s="19" t="s">
        <v>313</v>
      </c>
      <c r="BM215" s="153" t="s">
        <v>2873</v>
      </c>
    </row>
    <row r="216" spans="2:51" s="13" customFormat="1" ht="12">
      <c r="B216" s="160"/>
      <c r="D216" s="161" t="s">
        <v>221</v>
      </c>
      <c r="E216" s="162" t="s">
        <v>3</v>
      </c>
      <c r="F216" s="163" t="s">
        <v>2872</v>
      </c>
      <c r="H216" s="164">
        <v>7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221</v>
      </c>
      <c r="AU216" s="162" t="s">
        <v>82</v>
      </c>
      <c r="AV216" s="13" t="s">
        <v>82</v>
      </c>
      <c r="AW216" s="13" t="s">
        <v>33</v>
      </c>
      <c r="AX216" s="13" t="s">
        <v>80</v>
      </c>
      <c r="AY216" s="162" t="s">
        <v>144</v>
      </c>
    </row>
    <row r="217" spans="1:65" s="2" customFormat="1" ht="16.5" customHeight="1">
      <c r="A217" s="34"/>
      <c r="B217" s="140"/>
      <c r="C217" s="192" t="s">
        <v>810</v>
      </c>
      <c r="D217" s="192" t="s">
        <v>280</v>
      </c>
      <c r="E217" s="193" t="s">
        <v>2820</v>
      </c>
      <c r="F217" s="194" t="s">
        <v>2821</v>
      </c>
      <c r="G217" s="195" t="s">
        <v>337</v>
      </c>
      <c r="H217" s="196">
        <v>7</v>
      </c>
      <c r="I217" s="197"/>
      <c r="J217" s="198">
        <f>ROUND(I217*H217,2)</f>
        <v>0</v>
      </c>
      <c r="K217" s="199"/>
      <c r="L217" s="200"/>
      <c r="M217" s="201" t="s">
        <v>3</v>
      </c>
      <c r="N217" s="202" t="s">
        <v>43</v>
      </c>
      <c r="O217" s="55"/>
      <c r="P217" s="151">
        <f>O217*H217</f>
        <v>0</v>
      </c>
      <c r="Q217" s="151">
        <v>1E-05</v>
      </c>
      <c r="R217" s="151">
        <f>Q217*H217</f>
        <v>7.000000000000001E-05</v>
      </c>
      <c r="S217" s="151">
        <v>0</v>
      </c>
      <c r="T217" s="15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3" t="s">
        <v>412</v>
      </c>
      <c r="AT217" s="153" t="s">
        <v>280</v>
      </c>
      <c r="AU217" s="153" t="s">
        <v>82</v>
      </c>
      <c r="AY217" s="19" t="s">
        <v>144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9" t="s">
        <v>80</v>
      </c>
      <c r="BK217" s="154">
        <f>ROUND(I217*H217,2)</f>
        <v>0</v>
      </c>
      <c r="BL217" s="19" t="s">
        <v>313</v>
      </c>
      <c r="BM217" s="153" t="s">
        <v>2874</v>
      </c>
    </row>
    <row r="218" spans="2:51" s="13" customFormat="1" ht="12">
      <c r="B218" s="160"/>
      <c r="D218" s="161" t="s">
        <v>221</v>
      </c>
      <c r="E218" s="162" t="s">
        <v>3</v>
      </c>
      <c r="F218" s="163" t="s">
        <v>2872</v>
      </c>
      <c r="H218" s="164">
        <v>7</v>
      </c>
      <c r="I218" s="165"/>
      <c r="L218" s="160"/>
      <c r="M218" s="166"/>
      <c r="N218" s="167"/>
      <c r="O218" s="167"/>
      <c r="P218" s="167"/>
      <c r="Q218" s="167"/>
      <c r="R218" s="167"/>
      <c r="S218" s="167"/>
      <c r="T218" s="168"/>
      <c r="AT218" s="162" t="s">
        <v>221</v>
      </c>
      <c r="AU218" s="162" t="s">
        <v>82</v>
      </c>
      <c r="AV218" s="13" t="s">
        <v>82</v>
      </c>
      <c r="AW218" s="13" t="s">
        <v>33</v>
      </c>
      <c r="AX218" s="13" t="s">
        <v>80</v>
      </c>
      <c r="AY218" s="162" t="s">
        <v>144</v>
      </c>
    </row>
    <row r="219" spans="1:65" s="2" customFormat="1" ht="16.5" customHeight="1">
      <c r="A219" s="34"/>
      <c r="B219" s="140"/>
      <c r="C219" s="141" t="s">
        <v>843</v>
      </c>
      <c r="D219" s="141" t="s">
        <v>147</v>
      </c>
      <c r="E219" s="142" t="s">
        <v>2875</v>
      </c>
      <c r="F219" s="143" t="s">
        <v>2876</v>
      </c>
      <c r="G219" s="144" t="s">
        <v>337</v>
      </c>
      <c r="H219" s="145">
        <v>3</v>
      </c>
      <c r="I219" s="146"/>
      <c r="J219" s="147">
        <f>ROUND(I219*H219,2)</f>
        <v>0</v>
      </c>
      <c r="K219" s="148"/>
      <c r="L219" s="35"/>
      <c r="M219" s="149" t="s">
        <v>3</v>
      </c>
      <c r="N219" s="150" t="s">
        <v>43</v>
      </c>
      <c r="O219" s="55"/>
      <c r="P219" s="151">
        <f>O219*H219</f>
        <v>0</v>
      </c>
      <c r="Q219" s="151">
        <v>0</v>
      </c>
      <c r="R219" s="151">
        <f>Q219*H219</f>
        <v>0</v>
      </c>
      <c r="S219" s="151">
        <v>0</v>
      </c>
      <c r="T219" s="15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3" t="s">
        <v>313</v>
      </c>
      <c r="AT219" s="153" t="s">
        <v>147</v>
      </c>
      <c r="AU219" s="153" t="s">
        <v>82</v>
      </c>
      <c r="AY219" s="19" t="s">
        <v>144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9" t="s">
        <v>80</v>
      </c>
      <c r="BK219" s="154">
        <f>ROUND(I219*H219,2)</f>
        <v>0</v>
      </c>
      <c r="BL219" s="19" t="s">
        <v>313</v>
      </c>
      <c r="BM219" s="153" t="s">
        <v>2877</v>
      </c>
    </row>
    <row r="220" spans="1:65" s="2" customFormat="1" ht="16.5" customHeight="1">
      <c r="A220" s="34"/>
      <c r="B220" s="140"/>
      <c r="C220" s="192" t="s">
        <v>849</v>
      </c>
      <c r="D220" s="192" t="s">
        <v>280</v>
      </c>
      <c r="E220" s="193" t="s">
        <v>2878</v>
      </c>
      <c r="F220" s="194" t="s">
        <v>2879</v>
      </c>
      <c r="G220" s="195" t="s">
        <v>337</v>
      </c>
      <c r="H220" s="196">
        <v>3</v>
      </c>
      <c r="I220" s="197"/>
      <c r="J220" s="198">
        <f>ROUND(I220*H220,2)</f>
        <v>0</v>
      </c>
      <c r="K220" s="199"/>
      <c r="L220" s="200"/>
      <c r="M220" s="201" t="s">
        <v>3</v>
      </c>
      <c r="N220" s="202" t="s">
        <v>43</v>
      </c>
      <c r="O220" s="55"/>
      <c r="P220" s="151">
        <f>O220*H220</f>
        <v>0</v>
      </c>
      <c r="Q220" s="151">
        <v>0.00039</v>
      </c>
      <c r="R220" s="151">
        <f>Q220*H220</f>
        <v>0.00117</v>
      </c>
      <c r="S220" s="151">
        <v>0</v>
      </c>
      <c r="T220" s="15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3" t="s">
        <v>412</v>
      </c>
      <c r="AT220" s="153" t="s">
        <v>280</v>
      </c>
      <c r="AU220" s="153" t="s">
        <v>82</v>
      </c>
      <c r="AY220" s="19" t="s">
        <v>144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9" t="s">
        <v>80</v>
      </c>
      <c r="BK220" s="154">
        <f>ROUND(I220*H220,2)</f>
        <v>0</v>
      </c>
      <c r="BL220" s="19" t="s">
        <v>313</v>
      </c>
      <c r="BM220" s="153" t="s">
        <v>2880</v>
      </c>
    </row>
    <row r="221" spans="2:51" s="13" customFormat="1" ht="12">
      <c r="B221" s="160"/>
      <c r="D221" s="161" t="s">
        <v>221</v>
      </c>
      <c r="E221" s="162" t="s">
        <v>3</v>
      </c>
      <c r="F221" s="163" t="s">
        <v>2881</v>
      </c>
      <c r="H221" s="164">
        <v>3</v>
      </c>
      <c r="I221" s="165"/>
      <c r="L221" s="160"/>
      <c r="M221" s="166"/>
      <c r="N221" s="167"/>
      <c r="O221" s="167"/>
      <c r="P221" s="167"/>
      <c r="Q221" s="167"/>
      <c r="R221" s="167"/>
      <c r="S221" s="167"/>
      <c r="T221" s="168"/>
      <c r="AT221" s="162" t="s">
        <v>221</v>
      </c>
      <c r="AU221" s="162" t="s">
        <v>82</v>
      </c>
      <c r="AV221" s="13" t="s">
        <v>82</v>
      </c>
      <c r="AW221" s="13" t="s">
        <v>33</v>
      </c>
      <c r="AX221" s="13" t="s">
        <v>80</v>
      </c>
      <c r="AY221" s="162" t="s">
        <v>144</v>
      </c>
    </row>
    <row r="222" spans="1:65" s="2" customFormat="1" ht="16.5" customHeight="1">
      <c r="A222" s="34"/>
      <c r="B222" s="140"/>
      <c r="C222" s="141" t="s">
        <v>816</v>
      </c>
      <c r="D222" s="141" t="s">
        <v>147</v>
      </c>
      <c r="E222" s="142" t="s">
        <v>2882</v>
      </c>
      <c r="F222" s="143" t="s">
        <v>2883</v>
      </c>
      <c r="G222" s="144" t="s">
        <v>337</v>
      </c>
      <c r="H222" s="145">
        <v>77</v>
      </c>
      <c r="I222" s="146"/>
      <c r="J222" s="147">
        <f>ROUND(I222*H222,2)</f>
        <v>0</v>
      </c>
      <c r="K222" s="148"/>
      <c r="L222" s="35"/>
      <c r="M222" s="149" t="s">
        <v>3</v>
      </c>
      <c r="N222" s="150" t="s">
        <v>43</v>
      </c>
      <c r="O222" s="55"/>
      <c r="P222" s="151">
        <f>O222*H222</f>
        <v>0</v>
      </c>
      <c r="Q222" s="151">
        <v>0</v>
      </c>
      <c r="R222" s="151">
        <f>Q222*H222</f>
        <v>0</v>
      </c>
      <c r="S222" s="151">
        <v>0</v>
      </c>
      <c r="T222" s="15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3" t="s">
        <v>313</v>
      </c>
      <c r="AT222" s="153" t="s">
        <v>147</v>
      </c>
      <c r="AU222" s="153" t="s">
        <v>82</v>
      </c>
      <c r="AY222" s="19" t="s">
        <v>144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9" t="s">
        <v>80</v>
      </c>
      <c r="BK222" s="154">
        <f>ROUND(I222*H222,2)</f>
        <v>0</v>
      </c>
      <c r="BL222" s="19" t="s">
        <v>313</v>
      </c>
      <c r="BM222" s="153" t="s">
        <v>2884</v>
      </c>
    </row>
    <row r="223" spans="1:65" s="2" customFormat="1" ht="16.5" customHeight="1">
      <c r="A223" s="34"/>
      <c r="B223" s="140"/>
      <c r="C223" s="192" t="s">
        <v>821</v>
      </c>
      <c r="D223" s="192" t="s">
        <v>280</v>
      </c>
      <c r="E223" s="193" t="s">
        <v>2885</v>
      </c>
      <c r="F223" s="194" t="s">
        <v>2886</v>
      </c>
      <c r="G223" s="195" t="s">
        <v>337</v>
      </c>
      <c r="H223" s="196">
        <v>64</v>
      </c>
      <c r="I223" s="197"/>
      <c r="J223" s="198">
        <f>ROUND(I223*H223,2)</f>
        <v>0</v>
      </c>
      <c r="K223" s="199"/>
      <c r="L223" s="200"/>
      <c r="M223" s="201" t="s">
        <v>3</v>
      </c>
      <c r="N223" s="202" t="s">
        <v>43</v>
      </c>
      <c r="O223" s="55"/>
      <c r="P223" s="151">
        <f>O223*H223</f>
        <v>0</v>
      </c>
      <c r="Q223" s="151">
        <v>6E-05</v>
      </c>
      <c r="R223" s="151">
        <f>Q223*H223</f>
        <v>0.00384</v>
      </c>
      <c r="S223" s="151">
        <v>0</v>
      </c>
      <c r="T223" s="15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3" t="s">
        <v>412</v>
      </c>
      <c r="AT223" s="153" t="s">
        <v>280</v>
      </c>
      <c r="AU223" s="153" t="s">
        <v>82</v>
      </c>
      <c r="AY223" s="19" t="s">
        <v>144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9" t="s">
        <v>80</v>
      </c>
      <c r="BK223" s="154">
        <f>ROUND(I223*H223,2)</f>
        <v>0</v>
      </c>
      <c r="BL223" s="19" t="s">
        <v>313</v>
      </c>
      <c r="BM223" s="153" t="s">
        <v>2887</v>
      </c>
    </row>
    <row r="224" spans="2:51" s="13" customFormat="1" ht="12">
      <c r="B224" s="160"/>
      <c r="D224" s="161" t="s">
        <v>221</v>
      </c>
      <c r="E224" s="162" t="s">
        <v>3</v>
      </c>
      <c r="F224" s="163" t="s">
        <v>2888</v>
      </c>
      <c r="H224" s="164">
        <v>64</v>
      </c>
      <c r="I224" s="165"/>
      <c r="L224" s="160"/>
      <c r="M224" s="166"/>
      <c r="N224" s="167"/>
      <c r="O224" s="167"/>
      <c r="P224" s="167"/>
      <c r="Q224" s="167"/>
      <c r="R224" s="167"/>
      <c r="S224" s="167"/>
      <c r="T224" s="168"/>
      <c r="AT224" s="162" t="s">
        <v>221</v>
      </c>
      <c r="AU224" s="162" t="s">
        <v>82</v>
      </c>
      <c r="AV224" s="13" t="s">
        <v>82</v>
      </c>
      <c r="AW224" s="13" t="s">
        <v>33</v>
      </c>
      <c r="AX224" s="13" t="s">
        <v>80</v>
      </c>
      <c r="AY224" s="162" t="s">
        <v>144</v>
      </c>
    </row>
    <row r="225" spans="1:65" s="2" customFormat="1" ht="21.75" customHeight="1">
      <c r="A225" s="34"/>
      <c r="B225" s="140"/>
      <c r="C225" s="192" t="s">
        <v>826</v>
      </c>
      <c r="D225" s="192" t="s">
        <v>280</v>
      </c>
      <c r="E225" s="193" t="s">
        <v>2889</v>
      </c>
      <c r="F225" s="194" t="s">
        <v>2890</v>
      </c>
      <c r="G225" s="195" t="s">
        <v>337</v>
      </c>
      <c r="H225" s="196">
        <v>13</v>
      </c>
      <c r="I225" s="197"/>
      <c r="J225" s="198">
        <f>ROUND(I225*H225,2)</f>
        <v>0</v>
      </c>
      <c r="K225" s="199"/>
      <c r="L225" s="200"/>
      <c r="M225" s="201" t="s">
        <v>3</v>
      </c>
      <c r="N225" s="202" t="s">
        <v>43</v>
      </c>
      <c r="O225" s="55"/>
      <c r="P225" s="151">
        <f>O225*H225</f>
        <v>0</v>
      </c>
      <c r="Q225" s="151">
        <v>7E-05</v>
      </c>
      <c r="R225" s="151">
        <f>Q225*H225</f>
        <v>0.0009099999999999999</v>
      </c>
      <c r="S225" s="151">
        <v>0</v>
      </c>
      <c r="T225" s="15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3" t="s">
        <v>412</v>
      </c>
      <c r="AT225" s="153" t="s">
        <v>280</v>
      </c>
      <c r="AU225" s="153" t="s">
        <v>82</v>
      </c>
      <c r="AY225" s="19" t="s">
        <v>144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9" t="s">
        <v>80</v>
      </c>
      <c r="BK225" s="154">
        <f>ROUND(I225*H225,2)</f>
        <v>0</v>
      </c>
      <c r="BL225" s="19" t="s">
        <v>313</v>
      </c>
      <c r="BM225" s="153" t="s">
        <v>2891</v>
      </c>
    </row>
    <row r="226" spans="2:51" s="13" customFormat="1" ht="12">
      <c r="B226" s="160"/>
      <c r="D226" s="161" t="s">
        <v>221</v>
      </c>
      <c r="E226" s="162" t="s">
        <v>3</v>
      </c>
      <c r="F226" s="163" t="s">
        <v>2892</v>
      </c>
      <c r="H226" s="164">
        <v>13</v>
      </c>
      <c r="I226" s="165"/>
      <c r="L226" s="160"/>
      <c r="M226" s="166"/>
      <c r="N226" s="167"/>
      <c r="O226" s="167"/>
      <c r="P226" s="167"/>
      <c r="Q226" s="167"/>
      <c r="R226" s="167"/>
      <c r="S226" s="167"/>
      <c r="T226" s="168"/>
      <c r="AT226" s="162" t="s">
        <v>221</v>
      </c>
      <c r="AU226" s="162" t="s">
        <v>82</v>
      </c>
      <c r="AV226" s="13" t="s">
        <v>82</v>
      </c>
      <c r="AW226" s="13" t="s">
        <v>33</v>
      </c>
      <c r="AX226" s="13" t="s">
        <v>80</v>
      </c>
      <c r="AY226" s="162" t="s">
        <v>144</v>
      </c>
    </row>
    <row r="227" spans="1:65" s="2" customFormat="1" ht="16.5" customHeight="1">
      <c r="A227" s="34"/>
      <c r="B227" s="140"/>
      <c r="C227" s="192" t="s">
        <v>830</v>
      </c>
      <c r="D227" s="192" t="s">
        <v>280</v>
      </c>
      <c r="E227" s="193" t="s">
        <v>2820</v>
      </c>
      <c r="F227" s="194" t="s">
        <v>2821</v>
      </c>
      <c r="G227" s="195" t="s">
        <v>337</v>
      </c>
      <c r="H227" s="196">
        <v>77</v>
      </c>
      <c r="I227" s="197"/>
      <c r="J227" s="198">
        <f>ROUND(I227*H227,2)</f>
        <v>0</v>
      </c>
      <c r="K227" s="199"/>
      <c r="L227" s="200"/>
      <c r="M227" s="201" t="s">
        <v>3</v>
      </c>
      <c r="N227" s="202" t="s">
        <v>43</v>
      </c>
      <c r="O227" s="55"/>
      <c r="P227" s="151">
        <f>O227*H227</f>
        <v>0</v>
      </c>
      <c r="Q227" s="151">
        <v>1E-05</v>
      </c>
      <c r="R227" s="151">
        <f>Q227*H227</f>
        <v>0.0007700000000000001</v>
      </c>
      <c r="S227" s="151">
        <v>0</v>
      </c>
      <c r="T227" s="15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3" t="s">
        <v>412</v>
      </c>
      <c r="AT227" s="153" t="s">
        <v>280</v>
      </c>
      <c r="AU227" s="153" t="s">
        <v>82</v>
      </c>
      <c r="AY227" s="19" t="s">
        <v>144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9" t="s">
        <v>80</v>
      </c>
      <c r="BK227" s="154">
        <f>ROUND(I227*H227,2)</f>
        <v>0</v>
      </c>
      <c r="BL227" s="19" t="s">
        <v>313</v>
      </c>
      <c r="BM227" s="153" t="s">
        <v>2893</v>
      </c>
    </row>
    <row r="228" spans="2:51" s="13" customFormat="1" ht="12">
      <c r="B228" s="160"/>
      <c r="D228" s="161" t="s">
        <v>221</v>
      </c>
      <c r="E228" s="162" t="s">
        <v>3</v>
      </c>
      <c r="F228" s="163" t="s">
        <v>2894</v>
      </c>
      <c r="H228" s="164">
        <v>77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221</v>
      </c>
      <c r="AU228" s="162" t="s">
        <v>82</v>
      </c>
      <c r="AV228" s="13" t="s">
        <v>82</v>
      </c>
      <c r="AW228" s="13" t="s">
        <v>33</v>
      </c>
      <c r="AX228" s="13" t="s">
        <v>80</v>
      </c>
      <c r="AY228" s="162" t="s">
        <v>144</v>
      </c>
    </row>
    <row r="229" spans="1:65" s="2" customFormat="1" ht="16.5" customHeight="1">
      <c r="A229" s="34"/>
      <c r="B229" s="140"/>
      <c r="C229" s="141" t="s">
        <v>853</v>
      </c>
      <c r="D229" s="141" t="s">
        <v>147</v>
      </c>
      <c r="E229" s="142" t="s">
        <v>2895</v>
      </c>
      <c r="F229" s="143" t="s">
        <v>2896</v>
      </c>
      <c r="G229" s="144" t="s">
        <v>337</v>
      </c>
      <c r="H229" s="145">
        <v>2</v>
      </c>
      <c r="I229" s="146"/>
      <c r="J229" s="147">
        <f>ROUND(I229*H229,2)</f>
        <v>0</v>
      </c>
      <c r="K229" s="148"/>
      <c r="L229" s="35"/>
      <c r="M229" s="149" t="s">
        <v>3</v>
      </c>
      <c r="N229" s="150" t="s">
        <v>43</v>
      </c>
      <c r="O229" s="55"/>
      <c r="P229" s="151">
        <f>O229*H229</f>
        <v>0</v>
      </c>
      <c r="Q229" s="151">
        <v>0</v>
      </c>
      <c r="R229" s="151">
        <f>Q229*H229</f>
        <v>0</v>
      </c>
      <c r="S229" s="151">
        <v>0</v>
      </c>
      <c r="T229" s="15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3" t="s">
        <v>313</v>
      </c>
      <c r="AT229" s="153" t="s">
        <v>147</v>
      </c>
      <c r="AU229" s="153" t="s">
        <v>82</v>
      </c>
      <c r="AY229" s="19" t="s">
        <v>144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9" t="s">
        <v>80</v>
      </c>
      <c r="BK229" s="154">
        <f>ROUND(I229*H229,2)</f>
        <v>0</v>
      </c>
      <c r="BL229" s="19" t="s">
        <v>313</v>
      </c>
      <c r="BM229" s="153" t="s">
        <v>2897</v>
      </c>
    </row>
    <row r="230" spans="1:65" s="2" customFormat="1" ht="16.5" customHeight="1">
      <c r="A230" s="34"/>
      <c r="B230" s="140"/>
      <c r="C230" s="192" t="s">
        <v>857</v>
      </c>
      <c r="D230" s="192" t="s">
        <v>280</v>
      </c>
      <c r="E230" s="193" t="s">
        <v>2898</v>
      </c>
      <c r="F230" s="194" t="s">
        <v>2899</v>
      </c>
      <c r="G230" s="195" t="s">
        <v>337</v>
      </c>
      <c r="H230" s="196">
        <v>2</v>
      </c>
      <c r="I230" s="197"/>
      <c r="J230" s="198">
        <f>ROUND(I230*H230,2)</f>
        <v>0</v>
      </c>
      <c r="K230" s="199"/>
      <c r="L230" s="200"/>
      <c r="M230" s="201" t="s">
        <v>3</v>
      </c>
      <c r="N230" s="202" t="s">
        <v>43</v>
      </c>
      <c r="O230" s="55"/>
      <c r="P230" s="151">
        <f>O230*H230</f>
        <v>0</v>
      </c>
      <c r="Q230" s="151">
        <v>0.00021</v>
      </c>
      <c r="R230" s="151">
        <f>Q230*H230</f>
        <v>0.00042</v>
      </c>
      <c r="S230" s="151">
        <v>0</v>
      </c>
      <c r="T230" s="15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3" t="s">
        <v>412</v>
      </c>
      <c r="AT230" s="153" t="s">
        <v>280</v>
      </c>
      <c r="AU230" s="153" t="s">
        <v>82</v>
      </c>
      <c r="AY230" s="19" t="s">
        <v>144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9" t="s">
        <v>80</v>
      </c>
      <c r="BK230" s="154">
        <f>ROUND(I230*H230,2)</f>
        <v>0</v>
      </c>
      <c r="BL230" s="19" t="s">
        <v>313</v>
      </c>
      <c r="BM230" s="153" t="s">
        <v>2900</v>
      </c>
    </row>
    <row r="231" spans="2:51" s="13" customFormat="1" ht="12">
      <c r="B231" s="160"/>
      <c r="D231" s="161" t="s">
        <v>221</v>
      </c>
      <c r="E231" s="162" t="s">
        <v>3</v>
      </c>
      <c r="F231" s="163" t="s">
        <v>2589</v>
      </c>
      <c r="H231" s="164">
        <v>2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221</v>
      </c>
      <c r="AU231" s="162" t="s">
        <v>82</v>
      </c>
      <c r="AV231" s="13" t="s">
        <v>82</v>
      </c>
      <c r="AW231" s="13" t="s">
        <v>33</v>
      </c>
      <c r="AX231" s="13" t="s">
        <v>80</v>
      </c>
      <c r="AY231" s="162" t="s">
        <v>144</v>
      </c>
    </row>
    <row r="232" spans="1:65" s="2" customFormat="1" ht="16.5" customHeight="1">
      <c r="A232" s="34"/>
      <c r="B232" s="140"/>
      <c r="C232" s="141" t="s">
        <v>834</v>
      </c>
      <c r="D232" s="141" t="s">
        <v>147</v>
      </c>
      <c r="E232" s="142" t="s">
        <v>2901</v>
      </c>
      <c r="F232" s="143" t="s">
        <v>2902</v>
      </c>
      <c r="G232" s="144" t="s">
        <v>337</v>
      </c>
      <c r="H232" s="145">
        <v>1</v>
      </c>
      <c r="I232" s="146"/>
      <c r="J232" s="147">
        <f>ROUND(I232*H232,2)</f>
        <v>0</v>
      </c>
      <c r="K232" s="148"/>
      <c r="L232" s="35"/>
      <c r="M232" s="149" t="s">
        <v>3</v>
      </c>
      <c r="N232" s="150" t="s">
        <v>43</v>
      </c>
      <c r="O232" s="55"/>
      <c r="P232" s="151">
        <f>O232*H232</f>
        <v>0</v>
      </c>
      <c r="Q232" s="151">
        <v>0</v>
      </c>
      <c r="R232" s="151">
        <f>Q232*H232</f>
        <v>0</v>
      </c>
      <c r="S232" s="151">
        <v>0</v>
      </c>
      <c r="T232" s="15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3" t="s">
        <v>313</v>
      </c>
      <c r="AT232" s="153" t="s">
        <v>147</v>
      </c>
      <c r="AU232" s="153" t="s">
        <v>82</v>
      </c>
      <c r="AY232" s="19" t="s">
        <v>144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9" t="s">
        <v>80</v>
      </c>
      <c r="BK232" s="154">
        <f>ROUND(I232*H232,2)</f>
        <v>0</v>
      </c>
      <c r="BL232" s="19" t="s">
        <v>313</v>
      </c>
      <c r="BM232" s="153" t="s">
        <v>2903</v>
      </c>
    </row>
    <row r="233" spans="1:65" s="2" customFormat="1" ht="16.5" customHeight="1">
      <c r="A233" s="34"/>
      <c r="B233" s="140"/>
      <c r="C233" s="192" t="s">
        <v>839</v>
      </c>
      <c r="D233" s="192" t="s">
        <v>280</v>
      </c>
      <c r="E233" s="193" t="s">
        <v>2904</v>
      </c>
      <c r="F233" s="194" t="s">
        <v>2905</v>
      </c>
      <c r="G233" s="195" t="s">
        <v>337</v>
      </c>
      <c r="H233" s="196">
        <v>1</v>
      </c>
      <c r="I233" s="197"/>
      <c r="J233" s="198">
        <f>ROUND(I233*H233,2)</f>
        <v>0</v>
      </c>
      <c r="K233" s="199"/>
      <c r="L233" s="200"/>
      <c r="M233" s="201" t="s">
        <v>3</v>
      </c>
      <c r="N233" s="202" t="s">
        <v>43</v>
      </c>
      <c r="O233" s="55"/>
      <c r="P233" s="151">
        <f>O233*H233</f>
        <v>0</v>
      </c>
      <c r="Q233" s="151">
        <v>0.00035</v>
      </c>
      <c r="R233" s="151">
        <f>Q233*H233</f>
        <v>0.00035</v>
      </c>
      <c r="S233" s="151">
        <v>0</v>
      </c>
      <c r="T233" s="15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3" t="s">
        <v>412</v>
      </c>
      <c r="AT233" s="153" t="s">
        <v>280</v>
      </c>
      <c r="AU233" s="153" t="s">
        <v>82</v>
      </c>
      <c r="AY233" s="19" t="s">
        <v>144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9" t="s">
        <v>80</v>
      </c>
      <c r="BK233" s="154">
        <f>ROUND(I233*H233,2)</f>
        <v>0</v>
      </c>
      <c r="BL233" s="19" t="s">
        <v>313</v>
      </c>
      <c r="BM233" s="153" t="s">
        <v>2906</v>
      </c>
    </row>
    <row r="234" spans="2:51" s="13" customFormat="1" ht="12">
      <c r="B234" s="160"/>
      <c r="D234" s="161" t="s">
        <v>221</v>
      </c>
      <c r="E234" s="162" t="s">
        <v>3</v>
      </c>
      <c r="F234" s="163" t="s">
        <v>2526</v>
      </c>
      <c r="H234" s="164">
        <v>1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221</v>
      </c>
      <c r="AU234" s="162" t="s">
        <v>82</v>
      </c>
      <c r="AV234" s="13" t="s">
        <v>82</v>
      </c>
      <c r="AW234" s="13" t="s">
        <v>33</v>
      </c>
      <c r="AX234" s="13" t="s">
        <v>80</v>
      </c>
      <c r="AY234" s="162" t="s">
        <v>144</v>
      </c>
    </row>
    <row r="235" spans="1:65" s="2" customFormat="1" ht="16.5" customHeight="1">
      <c r="A235" s="34"/>
      <c r="B235" s="140"/>
      <c r="C235" s="141" t="s">
        <v>923</v>
      </c>
      <c r="D235" s="141" t="s">
        <v>147</v>
      </c>
      <c r="E235" s="142" t="s">
        <v>2907</v>
      </c>
      <c r="F235" s="143" t="s">
        <v>2908</v>
      </c>
      <c r="G235" s="144" t="s">
        <v>337</v>
      </c>
      <c r="H235" s="145">
        <v>25</v>
      </c>
      <c r="I235" s="146"/>
      <c r="J235" s="147">
        <f>ROUND(I235*H235,2)</f>
        <v>0</v>
      </c>
      <c r="K235" s="148"/>
      <c r="L235" s="35"/>
      <c r="M235" s="149" t="s">
        <v>3</v>
      </c>
      <c r="N235" s="150" t="s">
        <v>43</v>
      </c>
      <c r="O235" s="55"/>
      <c r="P235" s="151">
        <f>O235*H235</f>
        <v>0</v>
      </c>
      <c r="Q235" s="151">
        <v>0</v>
      </c>
      <c r="R235" s="151">
        <f>Q235*H235</f>
        <v>0</v>
      </c>
      <c r="S235" s="151">
        <v>0</v>
      </c>
      <c r="T235" s="15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3" t="s">
        <v>313</v>
      </c>
      <c r="AT235" s="153" t="s">
        <v>147</v>
      </c>
      <c r="AU235" s="153" t="s">
        <v>82</v>
      </c>
      <c r="AY235" s="19" t="s">
        <v>144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9" t="s">
        <v>80</v>
      </c>
      <c r="BK235" s="154">
        <f>ROUND(I235*H235,2)</f>
        <v>0</v>
      </c>
      <c r="BL235" s="19" t="s">
        <v>313</v>
      </c>
      <c r="BM235" s="153" t="s">
        <v>2909</v>
      </c>
    </row>
    <row r="236" spans="1:65" s="2" customFormat="1" ht="21.75" customHeight="1">
      <c r="A236" s="34"/>
      <c r="B236" s="140"/>
      <c r="C236" s="192" t="s">
        <v>930</v>
      </c>
      <c r="D236" s="192" t="s">
        <v>280</v>
      </c>
      <c r="E236" s="193" t="s">
        <v>2910</v>
      </c>
      <c r="F236" s="194" t="s">
        <v>2911</v>
      </c>
      <c r="G236" s="195" t="s">
        <v>337</v>
      </c>
      <c r="H236" s="196">
        <v>8</v>
      </c>
      <c r="I236" s="197"/>
      <c r="J236" s="198">
        <f>ROUND(I236*H236,2)</f>
        <v>0</v>
      </c>
      <c r="K236" s="199"/>
      <c r="L236" s="200"/>
      <c r="M236" s="201" t="s">
        <v>3</v>
      </c>
      <c r="N236" s="202" t="s">
        <v>43</v>
      </c>
      <c r="O236" s="55"/>
      <c r="P236" s="151">
        <f>O236*H236</f>
        <v>0</v>
      </c>
      <c r="Q236" s="151">
        <v>0.0016</v>
      </c>
      <c r="R236" s="151">
        <f>Q236*H236</f>
        <v>0.0128</v>
      </c>
      <c r="S236" s="151">
        <v>0</v>
      </c>
      <c r="T236" s="15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3" t="s">
        <v>412</v>
      </c>
      <c r="AT236" s="153" t="s">
        <v>280</v>
      </c>
      <c r="AU236" s="153" t="s">
        <v>82</v>
      </c>
      <c r="AY236" s="19" t="s">
        <v>144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9" t="s">
        <v>80</v>
      </c>
      <c r="BK236" s="154">
        <f>ROUND(I236*H236,2)</f>
        <v>0</v>
      </c>
      <c r="BL236" s="19" t="s">
        <v>313</v>
      </c>
      <c r="BM236" s="153" t="s">
        <v>2912</v>
      </c>
    </row>
    <row r="237" spans="2:51" s="13" customFormat="1" ht="12">
      <c r="B237" s="160"/>
      <c r="D237" s="161" t="s">
        <v>221</v>
      </c>
      <c r="E237" s="162" t="s">
        <v>3</v>
      </c>
      <c r="F237" s="163" t="s">
        <v>2913</v>
      </c>
      <c r="H237" s="164">
        <v>8</v>
      </c>
      <c r="I237" s="165"/>
      <c r="L237" s="160"/>
      <c r="M237" s="166"/>
      <c r="N237" s="167"/>
      <c r="O237" s="167"/>
      <c r="P237" s="167"/>
      <c r="Q237" s="167"/>
      <c r="R237" s="167"/>
      <c r="S237" s="167"/>
      <c r="T237" s="168"/>
      <c r="AT237" s="162" t="s">
        <v>221</v>
      </c>
      <c r="AU237" s="162" t="s">
        <v>82</v>
      </c>
      <c r="AV237" s="13" t="s">
        <v>82</v>
      </c>
      <c r="AW237" s="13" t="s">
        <v>33</v>
      </c>
      <c r="AX237" s="13" t="s">
        <v>80</v>
      </c>
      <c r="AY237" s="162" t="s">
        <v>144</v>
      </c>
    </row>
    <row r="238" spans="1:65" s="2" customFormat="1" ht="21.75" customHeight="1">
      <c r="A238" s="34"/>
      <c r="B238" s="140"/>
      <c r="C238" s="192" t="s">
        <v>934</v>
      </c>
      <c r="D238" s="192" t="s">
        <v>280</v>
      </c>
      <c r="E238" s="193" t="s">
        <v>2914</v>
      </c>
      <c r="F238" s="194" t="s">
        <v>2915</v>
      </c>
      <c r="G238" s="195" t="s">
        <v>337</v>
      </c>
      <c r="H238" s="196">
        <v>17</v>
      </c>
      <c r="I238" s="197"/>
      <c r="J238" s="198">
        <f>ROUND(I238*H238,2)</f>
        <v>0</v>
      </c>
      <c r="K238" s="199"/>
      <c r="L238" s="200"/>
      <c r="M238" s="201" t="s">
        <v>3</v>
      </c>
      <c r="N238" s="202" t="s">
        <v>43</v>
      </c>
      <c r="O238" s="55"/>
      <c r="P238" s="151">
        <f>O238*H238</f>
        <v>0</v>
      </c>
      <c r="Q238" s="151">
        <v>0.0016</v>
      </c>
      <c r="R238" s="151">
        <f>Q238*H238</f>
        <v>0.027200000000000002</v>
      </c>
      <c r="S238" s="151">
        <v>0</v>
      </c>
      <c r="T238" s="15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3" t="s">
        <v>412</v>
      </c>
      <c r="AT238" s="153" t="s">
        <v>280</v>
      </c>
      <c r="AU238" s="153" t="s">
        <v>82</v>
      </c>
      <c r="AY238" s="19" t="s">
        <v>144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9" t="s">
        <v>80</v>
      </c>
      <c r="BK238" s="154">
        <f>ROUND(I238*H238,2)</f>
        <v>0</v>
      </c>
      <c r="BL238" s="19" t="s">
        <v>313</v>
      </c>
      <c r="BM238" s="153" t="s">
        <v>2916</v>
      </c>
    </row>
    <row r="239" spans="2:51" s="13" customFormat="1" ht="12">
      <c r="B239" s="160"/>
      <c r="D239" s="161" t="s">
        <v>221</v>
      </c>
      <c r="E239" s="162" t="s">
        <v>3</v>
      </c>
      <c r="F239" s="163" t="s">
        <v>2917</v>
      </c>
      <c r="H239" s="164">
        <v>17</v>
      </c>
      <c r="I239" s="165"/>
      <c r="L239" s="160"/>
      <c r="M239" s="166"/>
      <c r="N239" s="167"/>
      <c r="O239" s="167"/>
      <c r="P239" s="167"/>
      <c r="Q239" s="167"/>
      <c r="R239" s="167"/>
      <c r="S239" s="167"/>
      <c r="T239" s="168"/>
      <c r="AT239" s="162" t="s">
        <v>221</v>
      </c>
      <c r="AU239" s="162" t="s">
        <v>82</v>
      </c>
      <c r="AV239" s="13" t="s">
        <v>82</v>
      </c>
      <c r="AW239" s="13" t="s">
        <v>33</v>
      </c>
      <c r="AX239" s="13" t="s">
        <v>80</v>
      </c>
      <c r="AY239" s="162" t="s">
        <v>144</v>
      </c>
    </row>
    <row r="240" spans="1:65" s="2" customFormat="1" ht="16.5" customHeight="1">
      <c r="A240" s="34"/>
      <c r="B240" s="140"/>
      <c r="C240" s="141" t="s">
        <v>982</v>
      </c>
      <c r="D240" s="141" t="s">
        <v>147</v>
      </c>
      <c r="E240" s="142" t="s">
        <v>2918</v>
      </c>
      <c r="F240" s="143" t="s">
        <v>2919</v>
      </c>
      <c r="G240" s="144" t="s">
        <v>337</v>
      </c>
      <c r="H240" s="145">
        <v>11</v>
      </c>
      <c r="I240" s="146"/>
      <c r="J240" s="147">
        <f>ROUND(I240*H240,2)</f>
        <v>0</v>
      </c>
      <c r="K240" s="148"/>
      <c r="L240" s="35"/>
      <c r="M240" s="149" t="s">
        <v>3</v>
      </c>
      <c r="N240" s="150" t="s">
        <v>43</v>
      </c>
      <c r="O240" s="55"/>
      <c r="P240" s="151">
        <f>O240*H240</f>
        <v>0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3" t="s">
        <v>313</v>
      </c>
      <c r="AT240" s="153" t="s">
        <v>147</v>
      </c>
      <c r="AU240" s="153" t="s">
        <v>82</v>
      </c>
      <c r="AY240" s="19" t="s">
        <v>144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9" t="s">
        <v>80</v>
      </c>
      <c r="BK240" s="154">
        <f>ROUND(I240*H240,2)</f>
        <v>0</v>
      </c>
      <c r="BL240" s="19" t="s">
        <v>313</v>
      </c>
      <c r="BM240" s="153" t="s">
        <v>2920</v>
      </c>
    </row>
    <row r="241" spans="1:65" s="2" customFormat="1" ht="21.75" customHeight="1">
      <c r="A241" s="34"/>
      <c r="B241" s="140"/>
      <c r="C241" s="192" t="s">
        <v>988</v>
      </c>
      <c r="D241" s="192" t="s">
        <v>280</v>
      </c>
      <c r="E241" s="193" t="s">
        <v>2921</v>
      </c>
      <c r="F241" s="194" t="s">
        <v>2922</v>
      </c>
      <c r="G241" s="195" t="s">
        <v>337</v>
      </c>
      <c r="H241" s="196">
        <v>8</v>
      </c>
      <c r="I241" s="197"/>
      <c r="J241" s="198">
        <f>ROUND(I241*H241,2)</f>
        <v>0</v>
      </c>
      <c r="K241" s="199"/>
      <c r="L241" s="200"/>
      <c r="M241" s="201" t="s">
        <v>3</v>
      </c>
      <c r="N241" s="202" t="s">
        <v>43</v>
      </c>
      <c r="O241" s="55"/>
      <c r="P241" s="151">
        <f>O241*H241</f>
        <v>0</v>
      </c>
      <c r="Q241" s="151">
        <v>0.0084</v>
      </c>
      <c r="R241" s="151">
        <f>Q241*H241</f>
        <v>0.0672</v>
      </c>
      <c r="S241" s="151">
        <v>0</v>
      </c>
      <c r="T241" s="15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3" t="s">
        <v>412</v>
      </c>
      <c r="AT241" s="153" t="s">
        <v>280</v>
      </c>
      <c r="AU241" s="153" t="s">
        <v>82</v>
      </c>
      <c r="AY241" s="19" t="s">
        <v>144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9" t="s">
        <v>80</v>
      </c>
      <c r="BK241" s="154">
        <f>ROUND(I241*H241,2)</f>
        <v>0</v>
      </c>
      <c r="BL241" s="19" t="s">
        <v>313</v>
      </c>
      <c r="BM241" s="153" t="s">
        <v>2923</v>
      </c>
    </row>
    <row r="242" spans="2:51" s="13" customFormat="1" ht="12">
      <c r="B242" s="160"/>
      <c r="D242" s="161" t="s">
        <v>221</v>
      </c>
      <c r="E242" s="162" t="s">
        <v>3</v>
      </c>
      <c r="F242" s="163" t="s">
        <v>2755</v>
      </c>
      <c r="H242" s="164">
        <v>8</v>
      </c>
      <c r="I242" s="165"/>
      <c r="L242" s="160"/>
      <c r="M242" s="166"/>
      <c r="N242" s="167"/>
      <c r="O242" s="167"/>
      <c r="P242" s="167"/>
      <c r="Q242" s="167"/>
      <c r="R242" s="167"/>
      <c r="S242" s="167"/>
      <c r="T242" s="168"/>
      <c r="AT242" s="162" t="s">
        <v>221</v>
      </c>
      <c r="AU242" s="162" t="s">
        <v>82</v>
      </c>
      <c r="AV242" s="13" t="s">
        <v>82</v>
      </c>
      <c r="AW242" s="13" t="s">
        <v>33</v>
      </c>
      <c r="AX242" s="13" t="s">
        <v>80</v>
      </c>
      <c r="AY242" s="162" t="s">
        <v>144</v>
      </c>
    </row>
    <row r="243" spans="1:65" s="2" customFormat="1" ht="21.75" customHeight="1">
      <c r="A243" s="34"/>
      <c r="B243" s="140"/>
      <c r="C243" s="192" t="s">
        <v>993</v>
      </c>
      <c r="D243" s="192" t="s">
        <v>280</v>
      </c>
      <c r="E243" s="193" t="s">
        <v>2924</v>
      </c>
      <c r="F243" s="194" t="s">
        <v>2925</v>
      </c>
      <c r="G243" s="195" t="s">
        <v>337</v>
      </c>
      <c r="H243" s="196">
        <v>3</v>
      </c>
      <c r="I243" s="197"/>
      <c r="J243" s="198">
        <f>ROUND(I243*H243,2)</f>
        <v>0</v>
      </c>
      <c r="K243" s="199"/>
      <c r="L243" s="200"/>
      <c r="M243" s="201" t="s">
        <v>3</v>
      </c>
      <c r="N243" s="202" t="s">
        <v>43</v>
      </c>
      <c r="O243" s="55"/>
      <c r="P243" s="151">
        <f>O243*H243</f>
        <v>0</v>
      </c>
      <c r="Q243" s="151">
        <v>0.0044</v>
      </c>
      <c r="R243" s="151">
        <f>Q243*H243</f>
        <v>0.0132</v>
      </c>
      <c r="S243" s="151">
        <v>0</v>
      </c>
      <c r="T243" s="15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3" t="s">
        <v>412</v>
      </c>
      <c r="AT243" s="153" t="s">
        <v>280</v>
      </c>
      <c r="AU243" s="153" t="s">
        <v>82</v>
      </c>
      <c r="AY243" s="19" t="s">
        <v>144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9" t="s">
        <v>80</v>
      </c>
      <c r="BK243" s="154">
        <f>ROUND(I243*H243,2)</f>
        <v>0</v>
      </c>
      <c r="BL243" s="19" t="s">
        <v>313</v>
      </c>
      <c r="BM243" s="153" t="s">
        <v>2926</v>
      </c>
    </row>
    <row r="244" spans="2:51" s="13" customFormat="1" ht="12">
      <c r="B244" s="160"/>
      <c r="D244" s="161" t="s">
        <v>221</v>
      </c>
      <c r="E244" s="162" t="s">
        <v>3</v>
      </c>
      <c r="F244" s="163" t="s">
        <v>2927</v>
      </c>
      <c r="H244" s="164">
        <v>3</v>
      </c>
      <c r="I244" s="165"/>
      <c r="L244" s="160"/>
      <c r="M244" s="166"/>
      <c r="N244" s="167"/>
      <c r="O244" s="167"/>
      <c r="P244" s="167"/>
      <c r="Q244" s="167"/>
      <c r="R244" s="167"/>
      <c r="S244" s="167"/>
      <c r="T244" s="168"/>
      <c r="AT244" s="162" t="s">
        <v>221</v>
      </c>
      <c r="AU244" s="162" t="s">
        <v>82</v>
      </c>
      <c r="AV244" s="13" t="s">
        <v>82</v>
      </c>
      <c r="AW244" s="13" t="s">
        <v>33</v>
      </c>
      <c r="AX244" s="13" t="s">
        <v>80</v>
      </c>
      <c r="AY244" s="162" t="s">
        <v>144</v>
      </c>
    </row>
    <row r="245" spans="1:65" s="2" customFormat="1" ht="16.5" customHeight="1">
      <c r="A245" s="34"/>
      <c r="B245" s="140"/>
      <c r="C245" s="141" t="s">
        <v>973</v>
      </c>
      <c r="D245" s="141" t="s">
        <v>147</v>
      </c>
      <c r="E245" s="142" t="s">
        <v>2928</v>
      </c>
      <c r="F245" s="143" t="s">
        <v>2929</v>
      </c>
      <c r="G245" s="144" t="s">
        <v>337</v>
      </c>
      <c r="H245" s="145">
        <v>1</v>
      </c>
      <c r="I245" s="146"/>
      <c r="J245" s="147">
        <f>ROUND(I245*H245,2)</f>
        <v>0</v>
      </c>
      <c r="K245" s="148"/>
      <c r="L245" s="35"/>
      <c r="M245" s="149" t="s">
        <v>3</v>
      </c>
      <c r="N245" s="150" t="s">
        <v>43</v>
      </c>
      <c r="O245" s="55"/>
      <c r="P245" s="151">
        <f>O245*H245</f>
        <v>0</v>
      </c>
      <c r="Q245" s="151">
        <v>0</v>
      </c>
      <c r="R245" s="151">
        <f>Q245*H245</f>
        <v>0</v>
      </c>
      <c r="S245" s="151">
        <v>0</v>
      </c>
      <c r="T245" s="15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53" t="s">
        <v>313</v>
      </c>
      <c r="AT245" s="153" t="s">
        <v>147</v>
      </c>
      <c r="AU245" s="153" t="s">
        <v>82</v>
      </c>
      <c r="AY245" s="19" t="s">
        <v>144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9" t="s">
        <v>80</v>
      </c>
      <c r="BK245" s="154">
        <f>ROUND(I245*H245,2)</f>
        <v>0</v>
      </c>
      <c r="BL245" s="19" t="s">
        <v>313</v>
      </c>
      <c r="BM245" s="153" t="s">
        <v>2930</v>
      </c>
    </row>
    <row r="246" spans="1:65" s="2" customFormat="1" ht="16.5" customHeight="1">
      <c r="A246" s="34"/>
      <c r="B246" s="140"/>
      <c r="C246" s="192" t="s">
        <v>978</v>
      </c>
      <c r="D246" s="192" t="s">
        <v>280</v>
      </c>
      <c r="E246" s="193" t="s">
        <v>2931</v>
      </c>
      <c r="F246" s="194" t="s">
        <v>2932</v>
      </c>
      <c r="G246" s="195" t="s">
        <v>337</v>
      </c>
      <c r="H246" s="196">
        <v>1</v>
      </c>
      <c r="I246" s="197"/>
      <c r="J246" s="198">
        <f>ROUND(I246*H246,2)</f>
        <v>0</v>
      </c>
      <c r="K246" s="199"/>
      <c r="L246" s="200"/>
      <c r="M246" s="201" t="s">
        <v>3</v>
      </c>
      <c r="N246" s="202" t="s">
        <v>43</v>
      </c>
      <c r="O246" s="55"/>
      <c r="P246" s="151">
        <f>O246*H246</f>
        <v>0</v>
      </c>
      <c r="Q246" s="151">
        <v>0.0075</v>
      </c>
      <c r="R246" s="151">
        <f>Q246*H246</f>
        <v>0.0075</v>
      </c>
      <c r="S246" s="151">
        <v>0</v>
      </c>
      <c r="T246" s="15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3" t="s">
        <v>412</v>
      </c>
      <c r="AT246" s="153" t="s">
        <v>280</v>
      </c>
      <c r="AU246" s="153" t="s">
        <v>82</v>
      </c>
      <c r="AY246" s="19" t="s">
        <v>144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9" t="s">
        <v>80</v>
      </c>
      <c r="BK246" s="154">
        <f>ROUND(I246*H246,2)</f>
        <v>0</v>
      </c>
      <c r="BL246" s="19" t="s">
        <v>313</v>
      </c>
      <c r="BM246" s="153" t="s">
        <v>2933</v>
      </c>
    </row>
    <row r="247" spans="2:51" s="13" customFormat="1" ht="12">
      <c r="B247" s="160"/>
      <c r="D247" s="161" t="s">
        <v>221</v>
      </c>
      <c r="E247" s="162" t="s">
        <v>3</v>
      </c>
      <c r="F247" s="163" t="s">
        <v>2526</v>
      </c>
      <c r="H247" s="164">
        <v>1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221</v>
      </c>
      <c r="AU247" s="162" t="s">
        <v>82</v>
      </c>
      <c r="AV247" s="13" t="s">
        <v>82</v>
      </c>
      <c r="AW247" s="13" t="s">
        <v>33</v>
      </c>
      <c r="AX247" s="13" t="s">
        <v>80</v>
      </c>
      <c r="AY247" s="162" t="s">
        <v>144</v>
      </c>
    </row>
    <row r="248" spans="1:65" s="2" customFormat="1" ht="16.5" customHeight="1">
      <c r="A248" s="34"/>
      <c r="B248" s="140"/>
      <c r="C248" s="141" t="s">
        <v>962</v>
      </c>
      <c r="D248" s="141" t="s">
        <v>147</v>
      </c>
      <c r="E248" s="142" t="s">
        <v>2934</v>
      </c>
      <c r="F248" s="143" t="s">
        <v>2935</v>
      </c>
      <c r="G248" s="144" t="s">
        <v>337</v>
      </c>
      <c r="H248" s="145">
        <v>12</v>
      </c>
      <c r="I248" s="146"/>
      <c r="J248" s="147">
        <f>ROUND(I248*H248,2)</f>
        <v>0</v>
      </c>
      <c r="K248" s="148"/>
      <c r="L248" s="35"/>
      <c r="M248" s="149" t="s">
        <v>3</v>
      </c>
      <c r="N248" s="150" t="s">
        <v>43</v>
      </c>
      <c r="O248" s="55"/>
      <c r="P248" s="151">
        <f>O248*H248</f>
        <v>0</v>
      </c>
      <c r="Q248" s="151">
        <v>0</v>
      </c>
      <c r="R248" s="151">
        <f>Q248*H248</f>
        <v>0</v>
      </c>
      <c r="S248" s="151">
        <v>0</v>
      </c>
      <c r="T248" s="15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3" t="s">
        <v>313</v>
      </c>
      <c r="AT248" s="153" t="s">
        <v>147</v>
      </c>
      <c r="AU248" s="153" t="s">
        <v>82</v>
      </c>
      <c r="AY248" s="19" t="s">
        <v>144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9" t="s">
        <v>80</v>
      </c>
      <c r="BK248" s="154">
        <f>ROUND(I248*H248,2)</f>
        <v>0</v>
      </c>
      <c r="BL248" s="19" t="s">
        <v>313</v>
      </c>
      <c r="BM248" s="153" t="s">
        <v>2936</v>
      </c>
    </row>
    <row r="249" spans="1:65" s="2" customFormat="1" ht="21.75" customHeight="1">
      <c r="A249" s="34"/>
      <c r="B249" s="140"/>
      <c r="C249" s="192" t="s">
        <v>967</v>
      </c>
      <c r="D249" s="192" t="s">
        <v>280</v>
      </c>
      <c r="E249" s="193" t="s">
        <v>2937</v>
      </c>
      <c r="F249" s="194" t="s">
        <v>2938</v>
      </c>
      <c r="G249" s="195" t="s">
        <v>337</v>
      </c>
      <c r="H249" s="196">
        <v>12</v>
      </c>
      <c r="I249" s="197"/>
      <c r="J249" s="198">
        <f>ROUND(I249*H249,2)</f>
        <v>0</v>
      </c>
      <c r="K249" s="199"/>
      <c r="L249" s="200"/>
      <c r="M249" s="201" t="s">
        <v>3</v>
      </c>
      <c r="N249" s="202" t="s">
        <v>43</v>
      </c>
      <c r="O249" s="55"/>
      <c r="P249" s="151">
        <f>O249*H249</f>
        <v>0</v>
      </c>
      <c r="Q249" s="151">
        <v>0.0016</v>
      </c>
      <c r="R249" s="151">
        <f>Q249*H249</f>
        <v>0.019200000000000002</v>
      </c>
      <c r="S249" s="151">
        <v>0</v>
      </c>
      <c r="T249" s="15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3" t="s">
        <v>412</v>
      </c>
      <c r="AT249" s="153" t="s">
        <v>280</v>
      </c>
      <c r="AU249" s="153" t="s">
        <v>82</v>
      </c>
      <c r="AY249" s="19" t="s">
        <v>144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9" t="s">
        <v>80</v>
      </c>
      <c r="BK249" s="154">
        <f>ROUND(I249*H249,2)</f>
        <v>0</v>
      </c>
      <c r="BL249" s="19" t="s">
        <v>313</v>
      </c>
      <c r="BM249" s="153" t="s">
        <v>2939</v>
      </c>
    </row>
    <row r="250" spans="2:51" s="13" customFormat="1" ht="12">
      <c r="B250" s="160"/>
      <c r="D250" s="161" t="s">
        <v>221</v>
      </c>
      <c r="E250" s="162" t="s">
        <v>3</v>
      </c>
      <c r="F250" s="163" t="s">
        <v>2940</v>
      </c>
      <c r="H250" s="164">
        <v>12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221</v>
      </c>
      <c r="AU250" s="162" t="s">
        <v>82</v>
      </c>
      <c r="AV250" s="13" t="s">
        <v>82</v>
      </c>
      <c r="AW250" s="13" t="s">
        <v>33</v>
      </c>
      <c r="AX250" s="13" t="s">
        <v>80</v>
      </c>
      <c r="AY250" s="162" t="s">
        <v>144</v>
      </c>
    </row>
    <row r="251" spans="1:65" s="2" customFormat="1" ht="16.5" customHeight="1">
      <c r="A251" s="34"/>
      <c r="B251" s="140"/>
      <c r="C251" s="141" t="s">
        <v>939</v>
      </c>
      <c r="D251" s="141" t="s">
        <v>147</v>
      </c>
      <c r="E251" s="142" t="s">
        <v>2941</v>
      </c>
      <c r="F251" s="143" t="s">
        <v>2942</v>
      </c>
      <c r="G251" s="144" t="s">
        <v>337</v>
      </c>
      <c r="H251" s="145">
        <v>53</v>
      </c>
      <c r="I251" s="146"/>
      <c r="J251" s="147">
        <f>ROUND(I251*H251,2)</f>
        <v>0</v>
      </c>
      <c r="K251" s="148"/>
      <c r="L251" s="35"/>
      <c r="M251" s="149" t="s">
        <v>3</v>
      </c>
      <c r="N251" s="150" t="s">
        <v>43</v>
      </c>
      <c r="O251" s="55"/>
      <c r="P251" s="151">
        <f>O251*H251</f>
        <v>0</v>
      </c>
      <c r="Q251" s="151">
        <v>0</v>
      </c>
      <c r="R251" s="151">
        <f>Q251*H251</f>
        <v>0</v>
      </c>
      <c r="S251" s="151">
        <v>0</v>
      </c>
      <c r="T251" s="15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3" t="s">
        <v>313</v>
      </c>
      <c r="AT251" s="153" t="s">
        <v>147</v>
      </c>
      <c r="AU251" s="153" t="s">
        <v>82</v>
      </c>
      <c r="AY251" s="19" t="s">
        <v>144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9" t="s">
        <v>80</v>
      </c>
      <c r="BK251" s="154">
        <f>ROUND(I251*H251,2)</f>
        <v>0</v>
      </c>
      <c r="BL251" s="19" t="s">
        <v>313</v>
      </c>
      <c r="BM251" s="153" t="s">
        <v>2943</v>
      </c>
    </row>
    <row r="252" spans="1:65" s="2" customFormat="1" ht="21.75" customHeight="1">
      <c r="A252" s="34"/>
      <c r="B252" s="140"/>
      <c r="C252" s="192" t="s">
        <v>943</v>
      </c>
      <c r="D252" s="192" t="s">
        <v>280</v>
      </c>
      <c r="E252" s="193" t="s">
        <v>2944</v>
      </c>
      <c r="F252" s="194" t="s">
        <v>2945</v>
      </c>
      <c r="G252" s="195" t="s">
        <v>337</v>
      </c>
      <c r="H252" s="196">
        <v>46</v>
      </c>
      <c r="I252" s="197"/>
      <c r="J252" s="198">
        <f>ROUND(I252*H252,2)</f>
        <v>0</v>
      </c>
      <c r="K252" s="199"/>
      <c r="L252" s="200"/>
      <c r="M252" s="201" t="s">
        <v>3</v>
      </c>
      <c r="N252" s="202" t="s">
        <v>43</v>
      </c>
      <c r="O252" s="55"/>
      <c r="P252" s="151">
        <f>O252*H252</f>
        <v>0</v>
      </c>
      <c r="Q252" s="151">
        <v>0.00014</v>
      </c>
      <c r="R252" s="151">
        <f>Q252*H252</f>
        <v>0.0064399999999999995</v>
      </c>
      <c r="S252" s="151">
        <v>0</v>
      </c>
      <c r="T252" s="15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3" t="s">
        <v>412</v>
      </c>
      <c r="AT252" s="153" t="s">
        <v>280</v>
      </c>
      <c r="AU252" s="153" t="s">
        <v>82</v>
      </c>
      <c r="AY252" s="19" t="s">
        <v>144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9" t="s">
        <v>80</v>
      </c>
      <c r="BK252" s="154">
        <f>ROUND(I252*H252,2)</f>
        <v>0</v>
      </c>
      <c r="BL252" s="19" t="s">
        <v>313</v>
      </c>
      <c r="BM252" s="153" t="s">
        <v>2946</v>
      </c>
    </row>
    <row r="253" spans="2:51" s="13" customFormat="1" ht="12">
      <c r="B253" s="160"/>
      <c r="D253" s="161" t="s">
        <v>221</v>
      </c>
      <c r="E253" s="162" t="s">
        <v>3</v>
      </c>
      <c r="F253" s="163" t="s">
        <v>2947</v>
      </c>
      <c r="H253" s="164">
        <v>46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221</v>
      </c>
      <c r="AU253" s="162" t="s">
        <v>82</v>
      </c>
      <c r="AV253" s="13" t="s">
        <v>82</v>
      </c>
      <c r="AW253" s="13" t="s">
        <v>33</v>
      </c>
      <c r="AX253" s="13" t="s">
        <v>80</v>
      </c>
      <c r="AY253" s="162" t="s">
        <v>144</v>
      </c>
    </row>
    <row r="254" spans="1:65" s="2" customFormat="1" ht="21.75" customHeight="1">
      <c r="A254" s="34"/>
      <c r="B254" s="140"/>
      <c r="C254" s="192" t="s">
        <v>948</v>
      </c>
      <c r="D254" s="192" t="s">
        <v>280</v>
      </c>
      <c r="E254" s="193" t="s">
        <v>2948</v>
      </c>
      <c r="F254" s="194" t="s">
        <v>2949</v>
      </c>
      <c r="G254" s="195" t="s">
        <v>337</v>
      </c>
      <c r="H254" s="196">
        <v>7</v>
      </c>
      <c r="I254" s="197"/>
      <c r="J254" s="198">
        <f>ROUND(I254*H254,2)</f>
        <v>0</v>
      </c>
      <c r="K254" s="199"/>
      <c r="L254" s="200"/>
      <c r="M254" s="201" t="s">
        <v>3</v>
      </c>
      <c r="N254" s="202" t="s">
        <v>43</v>
      </c>
      <c r="O254" s="55"/>
      <c r="P254" s="151">
        <f>O254*H254</f>
        <v>0</v>
      </c>
      <c r="Q254" s="151">
        <v>0.0002</v>
      </c>
      <c r="R254" s="151">
        <f>Q254*H254</f>
        <v>0.0014</v>
      </c>
      <c r="S254" s="151">
        <v>0</v>
      </c>
      <c r="T254" s="15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3" t="s">
        <v>412</v>
      </c>
      <c r="AT254" s="153" t="s">
        <v>280</v>
      </c>
      <c r="AU254" s="153" t="s">
        <v>82</v>
      </c>
      <c r="AY254" s="19" t="s">
        <v>144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9" t="s">
        <v>80</v>
      </c>
      <c r="BK254" s="154">
        <f>ROUND(I254*H254,2)</f>
        <v>0</v>
      </c>
      <c r="BL254" s="19" t="s">
        <v>313</v>
      </c>
      <c r="BM254" s="153" t="s">
        <v>2950</v>
      </c>
    </row>
    <row r="255" spans="2:51" s="13" customFormat="1" ht="12">
      <c r="B255" s="160"/>
      <c r="D255" s="161" t="s">
        <v>221</v>
      </c>
      <c r="E255" s="162" t="s">
        <v>3</v>
      </c>
      <c r="F255" s="163" t="s">
        <v>2951</v>
      </c>
      <c r="H255" s="164">
        <v>7</v>
      </c>
      <c r="I255" s="165"/>
      <c r="L255" s="160"/>
      <c r="M255" s="166"/>
      <c r="N255" s="167"/>
      <c r="O255" s="167"/>
      <c r="P255" s="167"/>
      <c r="Q255" s="167"/>
      <c r="R255" s="167"/>
      <c r="S255" s="167"/>
      <c r="T255" s="168"/>
      <c r="AT255" s="162" t="s">
        <v>221</v>
      </c>
      <c r="AU255" s="162" t="s">
        <v>82</v>
      </c>
      <c r="AV255" s="13" t="s">
        <v>82</v>
      </c>
      <c r="AW255" s="13" t="s">
        <v>33</v>
      </c>
      <c r="AX255" s="13" t="s">
        <v>80</v>
      </c>
      <c r="AY255" s="162" t="s">
        <v>144</v>
      </c>
    </row>
    <row r="256" spans="1:65" s="2" customFormat="1" ht="16.5" customHeight="1">
      <c r="A256" s="34"/>
      <c r="B256" s="140"/>
      <c r="C256" s="141" t="s">
        <v>953</v>
      </c>
      <c r="D256" s="141" t="s">
        <v>147</v>
      </c>
      <c r="E256" s="142" t="s">
        <v>2952</v>
      </c>
      <c r="F256" s="143" t="s">
        <v>2953</v>
      </c>
      <c r="G256" s="144" t="s">
        <v>337</v>
      </c>
      <c r="H256" s="145">
        <v>6</v>
      </c>
      <c r="I256" s="146"/>
      <c r="J256" s="147">
        <f>ROUND(I256*H256,2)</f>
        <v>0</v>
      </c>
      <c r="K256" s="148"/>
      <c r="L256" s="35"/>
      <c r="M256" s="149" t="s">
        <v>3</v>
      </c>
      <c r="N256" s="150" t="s">
        <v>43</v>
      </c>
      <c r="O256" s="55"/>
      <c r="P256" s="151">
        <f>O256*H256</f>
        <v>0</v>
      </c>
      <c r="Q256" s="151">
        <v>0</v>
      </c>
      <c r="R256" s="151">
        <f>Q256*H256</f>
        <v>0</v>
      </c>
      <c r="S256" s="151">
        <v>0</v>
      </c>
      <c r="T256" s="15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3" t="s">
        <v>313</v>
      </c>
      <c r="AT256" s="153" t="s">
        <v>147</v>
      </c>
      <c r="AU256" s="153" t="s">
        <v>82</v>
      </c>
      <c r="AY256" s="19" t="s">
        <v>144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9" t="s">
        <v>80</v>
      </c>
      <c r="BK256" s="154">
        <f>ROUND(I256*H256,2)</f>
        <v>0</v>
      </c>
      <c r="BL256" s="19" t="s">
        <v>313</v>
      </c>
      <c r="BM256" s="153" t="s">
        <v>2954</v>
      </c>
    </row>
    <row r="257" spans="1:65" s="2" customFormat="1" ht="16.5" customHeight="1">
      <c r="A257" s="34"/>
      <c r="B257" s="140"/>
      <c r="C257" s="192" t="s">
        <v>958</v>
      </c>
      <c r="D257" s="192" t="s">
        <v>280</v>
      </c>
      <c r="E257" s="193" t="s">
        <v>2955</v>
      </c>
      <c r="F257" s="194" t="s">
        <v>2956</v>
      </c>
      <c r="G257" s="195" t="s">
        <v>337</v>
      </c>
      <c r="H257" s="196">
        <v>6</v>
      </c>
      <c r="I257" s="197"/>
      <c r="J257" s="198">
        <f>ROUND(I257*H257,2)</f>
        <v>0</v>
      </c>
      <c r="K257" s="199"/>
      <c r="L257" s="200"/>
      <c r="M257" s="201" t="s">
        <v>3</v>
      </c>
      <c r="N257" s="202" t="s">
        <v>43</v>
      </c>
      <c r="O257" s="55"/>
      <c r="P257" s="151">
        <f>O257*H257</f>
        <v>0</v>
      </c>
      <c r="Q257" s="151">
        <v>0.0039</v>
      </c>
      <c r="R257" s="151">
        <f>Q257*H257</f>
        <v>0.023399999999999997</v>
      </c>
      <c r="S257" s="151">
        <v>0</v>
      </c>
      <c r="T257" s="15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3" t="s">
        <v>412</v>
      </c>
      <c r="AT257" s="153" t="s">
        <v>280</v>
      </c>
      <c r="AU257" s="153" t="s">
        <v>82</v>
      </c>
      <c r="AY257" s="19" t="s">
        <v>144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9" t="s">
        <v>80</v>
      </c>
      <c r="BK257" s="154">
        <f>ROUND(I257*H257,2)</f>
        <v>0</v>
      </c>
      <c r="BL257" s="19" t="s">
        <v>313</v>
      </c>
      <c r="BM257" s="153" t="s">
        <v>2957</v>
      </c>
    </row>
    <row r="258" spans="2:51" s="13" customFormat="1" ht="12">
      <c r="B258" s="160"/>
      <c r="D258" s="161" t="s">
        <v>221</v>
      </c>
      <c r="E258" s="162" t="s">
        <v>3</v>
      </c>
      <c r="F258" s="163" t="s">
        <v>2861</v>
      </c>
      <c r="H258" s="164">
        <v>6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221</v>
      </c>
      <c r="AU258" s="162" t="s">
        <v>82</v>
      </c>
      <c r="AV258" s="13" t="s">
        <v>82</v>
      </c>
      <c r="AW258" s="13" t="s">
        <v>33</v>
      </c>
      <c r="AX258" s="13" t="s">
        <v>80</v>
      </c>
      <c r="AY258" s="162" t="s">
        <v>144</v>
      </c>
    </row>
    <row r="259" spans="1:65" s="2" customFormat="1" ht="16.5" customHeight="1">
      <c r="A259" s="34"/>
      <c r="B259" s="140"/>
      <c r="C259" s="141" t="s">
        <v>385</v>
      </c>
      <c r="D259" s="141" t="s">
        <v>147</v>
      </c>
      <c r="E259" s="142" t="s">
        <v>2958</v>
      </c>
      <c r="F259" s="143" t="s">
        <v>2959</v>
      </c>
      <c r="G259" s="144" t="s">
        <v>409</v>
      </c>
      <c r="H259" s="145">
        <v>15</v>
      </c>
      <c r="I259" s="146"/>
      <c r="J259" s="147">
        <f aca="true" t="shared" si="10" ref="J259:J264">ROUND(I259*H259,2)</f>
        <v>0</v>
      </c>
      <c r="K259" s="148"/>
      <c r="L259" s="35"/>
      <c r="M259" s="149" t="s">
        <v>3</v>
      </c>
      <c r="N259" s="150" t="s">
        <v>43</v>
      </c>
      <c r="O259" s="55"/>
      <c r="P259" s="151">
        <f aca="true" t="shared" si="11" ref="P259:P264">O259*H259</f>
        <v>0</v>
      </c>
      <c r="Q259" s="151">
        <v>0</v>
      </c>
      <c r="R259" s="151">
        <f aca="true" t="shared" si="12" ref="R259:R264">Q259*H259</f>
        <v>0</v>
      </c>
      <c r="S259" s="151">
        <v>0</v>
      </c>
      <c r="T259" s="152">
        <f aca="true" t="shared" si="13" ref="T259:T264"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3" t="s">
        <v>313</v>
      </c>
      <c r="AT259" s="153" t="s">
        <v>147</v>
      </c>
      <c r="AU259" s="153" t="s">
        <v>82</v>
      </c>
      <c r="AY259" s="19" t="s">
        <v>144</v>
      </c>
      <c r="BE259" s="154">
        <f aca="true" t="shared" si="14" ref="BE259:BE264">IF(N259="základní",J259,0)</f>
        <v>0</v>
      </c>
      <c r="BF259" s="154">
        <f aca="true" t="shared" si="15" ref="BF259:BF264">IF(N259="snížená",J259,0)</f>
        <v>0</v>
      </c>
      <c r="BG259" s="154">
        <f aca="true" t="shared" si="16" ref="BG259:BG264">IF(N259="zákl. přenesená",J259,0)</f>
        <v>0</v>
      </c>
      <c r="BH259" s="154">
        <f aca="true" t="shared" si="17" ref="BH259:BH264">IF(N259="sníž. přenesená",J259,0)</f>
        <v>0</v>
      </c>
      <c r="BI259" s="154">
        <f aca="true" t="shared" si="18" ref="BI259:BI264">IF(N259="nulová",J259,0)</f>
        <v>0</v>
      </c>
      <c r="BJ259" s="19" t="s">
        <v>80</v>
      </c>
      <c r="BK259" s="154">
        <f aca="true" t="shared" si="19" ref="BK259:BK264">ROUND(I259*H259,2)</f>
        <v>0</v>
      </c>
      <c r="BL259" s="19" t="s">
        <v>313</v>
      </c>
      <c r="BM259" s="153" t="s">
        <v>2960</v>
      </c>
    </row>
    <row r="260" spans="1:65" s="2" customFormat="1" ht="16.5" customHeight="1">
      <c r="A260" s="34"/>
      <c r="B260" s="140"/>
      <c r="C260" s="192" t="s">
        <v>389</v>
      </c>
      <c r="D260" s="192" t="s">
        <v>280</v>
      </c>
      <c r="E260" s="193" t="s">
        <v>2530</v>
      </c>
      <c r="F260" s="194" t="s">
        <v>2531</v>
      </c>
      <c r="G260" s="195" t="s">
        <v>2003</v>
      </c>
      <c r="H260" s="196">
        <v>9.45</v>
      </c>
      <c r="I260" s="197"/>
      <c r="J260" s="198">
        <f t="shared" si="10"/>
        <v>0</v>
      </c>
      <c r="K260" s="199"/>
      <c r="L260" s="200"/>
      <c r="M260" s="201" t="s">
        <v>3</v>
      </c>
      <c r="N260" s="202" t="s">
        <v>43</v>
      </c>
      <c r="O260" s="55"/>
      <c r="P260" s="151">
        <f t="shared" si="11"/>
        <v>0</v>
      </c>
      <c r="Q260" s="151">
        <v>0.001</v>
      </c>
      <c r="R260" s="151">
        <f t="shared" si="12"/>
        <v>0.00945</v>
      </c>
      <c r="S260" s="151">
        <v>0</v>
      </c>
      <c r="T260" s="152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53" t="s">
        <v>412</v>
      </c>
      <c r="AT260" s="153" t="s">
        <v>280</v>
      </c>
      <c r="AU260" s="153" t="s">
        <v>82</v>
      </c>
      <c r="AY260" s="19" t="s">
        <v>144</v>
      </c>
      <c r="BE260" s="154">
        <f t="shared" si="14"/>
        <v>0</v>
      </c>
      <c r="BF260" s="154">
        <f t="shared" si="15"/>
        <v>0</v>
      </c>
      <c r="BG260" s="154">
        <f t="shared" si="16"/>
        <v>0</v>
      </c>
      <c r="BH260" s="154">
        <f t="shared" si="17"/>
        <v>0</v>
      </c>
      <c r="BI260" s="154">
        <f t="shared" si="18"/>
        <v>0</v>
      </c>
      <c r="BJ260" s="19" t="s">
        <v>80</v>
      </c>
      <c r="BK260" s="154">
        <f t="shared" si="19"/>
        <v>0</v>
      </c>
      <c r="BL260" s="19" t="s">
        <v>313</v>
      </c>
      <c r="BM260" s="153" t="s">
        <v>2961</v>
      </c>
    </row>
    <row r="261" spans="1:65" s="2" customFormat="1" ht="16.5" customHeight="1">
      <c r="A261" s="34"/>
      <c r="B261" s="140"/>
      <c r="C261" s="141" t="s">
        <v>615</v>
      </c>
      <c r="D261" s="141" t="s">
        <v>147</v>
      </c>
      <c r="E261" s="142" t="s">
        <v>2962</v>
      </c>
      <c r="F261" s="143" t="s">
        <v>2963</v>
      </c>
      <c r="G261" s="144" t="s">
        <v>337</v>
      </c>
      <c r="H261" s="145">
        <v>8</v>
      </c>
      <c r="I261" s="146"/>
      <c r="J261" s="147">
        <f t="shared" si="10"/>
        <v>0</v>
      </c>
      <c r="K261" s="148"/>
      <c r="L261" s="35"/>
      <c r="M261" s="149" t="s">
        <v>3</v>
      </c>
      <c r="N261" s="150" t="s">
        <v>43</v>
      </c>
      <c r="O261" s="55"/>
      <c r="P261" s="151">
        <f t="shared" si="11"/>
        <v>0</v>
      </c>
      <c r="Q261" s="151">
        <v>0</v>
      </c>
      <c r="R261" s="151">
        <f t="shared" si="12"/>
        <v>0</v>
      </c>
      <c r="S261" s="151">
        <v>0</v>
      </c>
      <c r="T261" s="152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3" t="s">
        <v>313</v>
      </c>
      <c r="AT261" s="153" t="s">
        <v>147</v>
      </c>
      <c r="AU261" s="153" t="s">
        <v>82</v>
      </c>
      <c r="AY261" s="19" t="s">
        <v>144</v>
      </c>
      <c r="BE261" s="154">
        <f t="shared" si="14"/>
        <v>0</v>
      </c>
      <c r="BF261" s="154">
        <f t="shared" si="15"/>
        <v>0</v>
      </c>
      <c r="BG261" s="154">
        <f t="shared" si="16"/>
        <v>0</v>
      </c>
      <c r="BH261" s="154">
        <f t="shared" si="17"/>
        <v>0</v>
      </c>
      <c r="BI261" s="154">
        <f t="shared" si="18"/>
        <v>0</v>
      </c>
      <c r="BJ261" s="19" t="s">
        <v>80</v>
      </c>
      <c r="BK261" s="154">
        <f t="shared" si="19"/>
        <v>0</v>
      </c>
      <c r="BL261" s="19" t="s">
        <v>313</v>
      </c>
      <c r="BM261" s="153" t="s">
        <v>2964</v>
      </c>
    </row>
    <row r="262" spans="1:65" s="2" customFormat="1" ht="16.5" customHeight="1">
      <c r="A262" s="34"/>
      <c r="B262" s="140"/>
      <c r="C262" s="192" t="s">
        <v>620</v>
      </c>
      <c r="D262" s="192" t="s">
        <v>280</v>
      </c>
      <c r="E262" s="193" t="s">
        <v>2965</v>
      </c>
      <c r="F262" s="194" t="s">
        <v>2966</v>
      </c>
      <c r="G262" s="195" t="s">
        <v>337</v>
      </c>
      <c r="H262" s="196">
        <v>8</v>
      </c>
      <c r="I262" s="197"/>
      <c r="J262" s="198">
        <f t="shared" si="10"/>
        <v>0</v>
      </c>
      <c r="K262" s="199"/>
      <c r="L262" s="200"/>
      <c r="M262" s="201" t="s">
        <v>3</v>
      </c>
      <c r="N262" s="202" t="s">
        <v>43</v>
      </c>
      <c r="O262" s="55"/>
      <c r="P262" s="151">
        <f t="shared" si="11"/>
        <v>0</v>
      </c>
      <c r="Q262" s="151">
        <v>0.00013</v>
      </c>
      <c r="R262" s="151">
        <f t="shared" si="12"/>
        <v>0.00104</v>
      </c>
      <c r="S262" s="151">
        <v>0</v>
      </c>
      <c r="T262" s="152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3" t="s">
        <v>412</v>
      </c>
      <c r="AT262" s="153" t="s">
        <v>280</v>
      </c>
      <c r="AU262" s="153" t="s">
        <v>82</v>
      </c>
      <c r="AY262" s="19" t="s">
        <v>144</v>
      </c>
      <c r="BE262" s="154">
        <f t="shared" si="14"/>
        <v>0</v>
      </c>
      <c r="BF262" s="154">
        <f t="shared" si="15"/>
        <v>0</v>
      </c>
      <c r="BG262" s="154">
        <f t="shared" si="16"/>
        <v>0</v>
      </c>
      <c r="BH262" s="154">
        <f t="shared" si="17"/>
        <v>0</v>
      </c>
      <c r="BI262" s="154">
        <f t="shared" si="18"/>
        <v>0</v>
      </c>
      <c r="BJ262" s="19" t="s">
        <v>80</v>
      </c>
      <c r="BK262" s="154">
        <f t="shared" si="19"/>
        <v>0</v>
      </c>
      <c r="BL262" s="19" t="s">
        <v>313</v>
      </c>
      <c r="BM262" s="153" t="s">
        <v>2967</v>
      </c>
    </row>
    <row r="263" spans="1:65" s="2" customFormat="1" ht="16.5" customHeight="1">
      <c r="A263" s="34"/>
      <c r="B263" s="140"/>
      <c r="C263" s="141" t="s">
        <v>393</v>
      </c>
      <c r="D263" s="141" t="s">
        <v>147</v>
      </c>
      <c r="E263" s="142" t="s">
        <v>2534</v>
      </c>
      <c r="F263" s="143" t="s">
        <v>2968</v>
      </c>
      <c r="G263" s="144" t="s">
        <v>337</v>
      </c>
      <c r="H263" s="145">
        <v>1</v>
      </c>
      <c r="I263" s="146"/>
      <c r="J263" s="147">
        <f t="shared" si="10"/>
        <v>0</v>
      </c>
      <c r="K263" s="148"/>
      <c r="L263" s="35"/>
      <c r="M263" s="149" t="s">
        <v>3</v>
      </c>
      <c r="N263" s="150" t="s">
        <v>43</v>
      </c>
      <c r="O263" s="55"/>
      <c r="P263" s="151">
        <f t="shared" si="11"/>
        <v>0</v>
      </c>
      <c r="Q263" s="151">
        <v>0</v>
      </c>
      <c r="R263" s="151">
        <f t="shared" si="12"/>
        <v>0</v>
      </c>
      <c r="S263" s="151">
        <v>0</v>
      </c>
      <c r="T263" s="152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3" t="s">
        <v>313</v>
      </c>
      <c r="AT263" s="153" t="s">
        <v>147</v>
      </c>
      <c r="AU263" s="153" t="s">
        <v>82</v>
      </c>
      <c r="AY263" s="19" t="s">
        <v>144</v>
      </c>
      <c r="BE263" s="154">
        <f t="shared" si="14"/>
        <v>0</v>
      </c>
      <c r="BF263" s="154">
        <f t="shared" si="15"/>
        <v>0</v>
      </c>
      <c r="BG263" s="154">
        <f t="shared" si="16"/>
        <v>0</v>
      </c>
      <c r="BH263" s="154">
        <f t="shared" si="17"/>
        <v>0</v>
      </c>
      <c r="BI263" s="154">
        <f t="shared" si="18"/>
        <v>0</v>
      </c>
      <c r="BJ263" s="19" t="s">
        <v>80</v>
      </c>
      <c r="BK263" s="154">
        <f t="shared" si="19"/>
        <v>0</v>
      </c>
      <c r="BL263" s="19" t="s">
        <v>313</v>
      </c>
      <c r="BM263" s="153" t="s">
        <v>2969</v>
      </c>
    </row>
    <row r="264" spans="1:65" s="2" customFormat="1" ht="16.5" customHeight="1">
      <c r="A264" s="34"/>
      <c r="B264" s="140"/>
      <c r="C264" s="192" t="s">
        <v>424</v>
      </c>
      <c r="D264" s="192" t="s">
        <v>280</v>
      </c>
      <c r="E264" s="193" t="s">
        <v>2537</v>
      </c>
      <c r="F264" s="194" t="s">
        <v>2538</v>
      </c>
      <c r="G264" s="195" t="s">
        <v>337</v>
      </c>
      <c r="H264" s="196">
        <v>1</v>
      </c>
      <c r="I264" s="197"/>
      <c r="J264" s="198">
        <f t="shared" si="10"/>
        <v>0</v>
      </c>
      <c r="K264" s="199"/>
      <c r="L264" s="200"/>
      <c r="M264" s="201" t="s">
        <v>3</v>
      </c>
      <c r="N264" s="202" t="s">
        <v>43</v>
      </c>
      <c r="O264" s="55"/>
      <c r="P264" s="151">
        <f t="shared" si="11"/>
        <v>0</v>
      </c>
      <c r="Q264" s="151">
        <v>0.0007</v>
      </c>
      <c r="R264" s="151">
        <f t="shared" si="12"/>
        <v>0.0007</v>
      </c>
      <c r="S264" s="151">
        <v>0</v>
      </c>
      <c r="T264" s="152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53" t="s">
        <v>412</v>
      </c>
      <c r="AT264" s="153" t="s">
        <v>280</v>
      </c>
      <c r="AU264" s="153" t="s">
        <v>82</v>
      </c>
      <c r="AY264" s="19" t="s">
        <v>144</v>
      </c>
      <c r="BE264" s="154">
        <f t="shared" si="14"/>
        <v>0</v>
      </c>
      <c r="BF264" s="154">
        <f t="shared" si="15"/>
        <v>0</v>
      </c>
      <c r="BG264" s="154">
        <f t="shared" si="16"/>
        <v>0</v>
      </c>
      <c r="BH264" s="154">
        <f t="shared" si="17"/>
        <v>0</v>
      </c>
      <c r="BI264" s="154">
        <f t="shared" si="18"/>
        <v>0</v>
      </c>
      <c r="BJ264" s="19" t="s">
        <v>80</v>
      </c>
      <c r="BK264" s="154">
        <f t="shared" si="19"/>
        <v>0</v>
      </c>
      <c r="BL264" s="19" t="s">
        <v>313</v>
      </c>
      <c r="BM264" s="153" t="s">
        <v>2970</v>
      </c>
    </row>
    <row r="265" spans="2:51" s="13" customFormat="1" ht="12">
      <c r="B265" s="160"/>
      <c r="D265" s="161" t="s">
        <v>221</v>
      </c>
      <c r="E265" s="162" t="s">
        <v>3</v>
      </c>
      <c r="F265" s="163" t="s">
        <v>2526</v>
      </c>
      <c r="H265" s="164">
        <v>1</v>
      </c>
      <c r="I265" s="165"/>
      <c r="L265" s="160"/>
      <c r="M265" s="166"/>
      <c r="N265" s="167"/>
      <c r="O265" s="167"/>
      <c r="P265" s="167"/>
      <c r="Q265" s="167"/>
      <c r="R265" s="167"/>
      <c r="S265" s="167"/>
      <c r="T265" s="168"/>
      <c r="AT265" s="162" t="s">
        <v>221</v>
      </c>
      <c r="AU265" s="162" t="s">
        <v>82</v>
      </c>
      <c r="AV265" s="13" t="s">
        <v>82</v>
      </c>
      <c r="AW265" s="13" t="s">
        <v>33</v>
      </c>
      <c r="AX265" s="13" t="s">
        <v>80</v>
      </c>
      <c r="AY265" s="162" t="s">
        <v>144</v>
      </c>
    </row>
    <row r="266" spans="1:65" s="2" customFormat="1" ht="16.5" customHeight="1">
      <c r="A266" s="34"/>
      <c r="B266" s="140"/>
      <c r="C266" s="141" t="s">
        <v>630</v>
      </c>
      <c r="D266" s="141" t="s">
        <v>147</v>
      </c>
      <c r="E266" s="142" t="s">
        <v>2534</v>
      </c>
      <c r="F266" s="143" t="s">
        <v>2968</v>
      </c>
      <c r="G266" s="144" t="s">
        <v>337</v>
      </c>
      <c r="H266" s="145">
        <v>2</v>
      </c>
      <c r="I266" s="146"/>
      <c r="J266" s="147">
        <f aca="true" t="shared" si="20" ref="J266:J271">ROUND(I266*H266,2)</f>
        <v>0</v>
      </c>
      <c r="K266" s="148"/>
      <c r="L266" s="35"/>
      <c r="M266" s="149" t="s">
        <v>3</v>
      </c>
      <c r="N266" s="150" t="s">
        <v>43</v>
      </c>
      <c r="O266" s="55"/>
      <c r="P266" s="151">
        <f aca="true" t="shared" si="21" ref="P266:P271">O266*H266</f>
        <v>0</v>
      </c>
      <c r="Q266" s="151">
        <v>0</v>
      </c>
      <c r="R266" s="151">
        <f aca="true" t="shared" si="22" ref="R266:R271">Q266*H266</f>
        <v>0</v>
      </c>
      <c r="S266" s="151">
        <v>0</v>
      </c>
      <c r="T266" s="152">
        <f aca="true" t="shared" si="23" ref="T266:T271"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3" t="s">
        <v>313</v>
      </c>
      <c r="AT266" s="153" t="s">
        <v>147</v>
      </c>
      <c r="AU266" s="153" t="s">
        <v>82</v>
      </c>
      <c r="AY266" s="19" t="s">
        <v>144</v>
      </c>
      <c r="BE266" s="154">
        <f aca="true" t="shared" si="24" ref="BE266:BE271">IF(N266="základní",J266,0)</f>
        <v>0</v>
      </c>
      <c r="BF266" s="154">
        <f aca="true" t="shared" si="25" ref="BF266:BF271">IF(N266="snížená",J266,0)</f>
        <v>0</v>
      </c>
      <c r="BG266" s="154">
        <f aca="true" t="shared" si="26" ref="BG266:BG271">IF(N266="zákl. přenesená",J266,0)</f>
        <v>0</v>
      </c>
      <c r="BH266" s="154">
        <f aca="true" t="shared" si="27" ref="BH266:BH271">IF(N266="sníž. přenesená",J266,0)</f>
        <v>0</v>
      </c>
      <c r="BI266" s="154">
        <f aca="true" t="shared" si="28" ref="BI266:BI271">IF(N266="nulová",J266,0)</f>
        <v>0</v>
      </c>
      <c r="BJ266" s="19" t="s">
        <v>80</v>
      </c>
      <c r="BK266" s="154">
        <f aca="true" t="shared" si="29" ref="BK266:BK271">ROUND(I266*H266,2)</f>
        <v>0</v>
      </c>
      <c r="BL266" s="19" t="s">
        <v>313</v>
      </c>
      <c r="BM266" s="153" t="s">
        <v>2971</v>
      </c>
    </row>
    <row r="267" spans="1:65" s="2" customFormat="1" ht="16.5" customHeight="1">
      <c r="A267" s="34"/>
      <c r="B267" s="140"/>
      <c r="C267" s="192" t="s">
        <v>640</v>
      </c>
      <c r="D267" s="192" t="s">
        <v>280</v>
      </c>
      <c r="E267" s="193" t="s">
        <v>2972</v>
      </c>
      <c r="F267" s="194" t="s">
        <v>2973</v>
      </c>
      <c r="G267" s="195" t="s">
        <v>337</v>
      </c>
      <c r="H267" s="196">
        <v>2</v>
      </c>
      <c r="I267" s="197"/>
      <c r="J267" s="198">
        <f t="shared" si="20"/>
        <v>0</v>
      </c>
      <c r="K267" s="199"/>
      <c r="L267" s="200"/>
      <c r="M267" s="201" t="s">
        <v>3</v>
      </c>
      <c r="N267" s="202" t="s">
        <v>43</v>
      </c>
      <c r="O267" s="55"/>
      <c r="P267" s="151">
        <f t="shared" si="21"/>
        <v>0</v>
      </c>
      <c r="Q267" s="151">
        <v>0.00012</v>
      </c>
      <c r="R267" s="151">
        <f t="shared" si="22"/>
        <v>0.00024</v>
      </c>
      <c r="S267" s="151">
        <v>0</v>
      </c>
      <c r="T267" s="152">
        <f t="shared" si="2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3" t="s">
        <v>412</v>
      </c>
      <c r="AT267" s="153" t="s">
        <v>280</v>
      </c>
      <c r="AU267" s="153" t="s">
        <v>82</v>
      </c>
      <c r="AY267" s="19" t="s">
        <v>144</v>
      </c>
      <c r="BE267" s="154">
        <f t="shared" si="24"/>
        <v>0</v>
      </c>
      <c r="BF267" s="154">
        <f t="shared" si="25"/>
        <v>0</v>
      </c>
      <c r="BG267" s="154">
        <f t="shared" si="26"/>
        <v>0</v>
      </c>
      <c r="BH267" s="154">
        <f t="shared" si="27"/>
        <v>0</v>
      </c>
      <c r="BI267" s="154">
        <f t="shared" si="28"/>
        <v>0</v>
      </c>
      <c r="BJ267" s="19" t="s">
        <v>80</v>
      </c>
      <c r="BK267" s="154">
        <f t="shared" si="29"/>
        <v>0</v>
      </c>
      <c r="BL267" s="19" t="s">
        <v>313</v>
      </c>
      <c r="BM267" s="153" t="s">
        <v>2974</v>
      </c>
    </row>
    <row r="268" spans="1:65" s="2" customFormat="1" ht="16.5" customHeight="1">
      <c r="A268" s="34"/>
      <c r="B268" s="140"/>
      <c r="C268" s="141" t="s">
        <v>80</v>
      </c>
      <c r="D268" s="141" t="s">
        <v>147</v>
      </c>
      <c r="E268" s="142" t="s">
        <v>2975</v>
      </c>
      <c r="F268" s="143" t="s">
        <v>2976</v>
      </c>
      <c r="G268" s="144" t="s">
        <v>337</v>
      </c>
      <c r="H268" s="145">
        <v>1</v>
      </c>
      <c r="I268" s="146"/>
      <c r="J268" s="147">
        <f t="shared" si="20"/>
        <v>0</v>
      </c>
      <c r="K268" s="148"/>
      <c r="L268" s="35"/>
      <c r="M268" s="149" t="s">
        <v>3</v>
      </c>
      <c r="N268" s="150" t="s">
        <v>43</v>
      </c>
      <c r="O268" s="55"/>
      <c r="P268" s="151">
        <f t="shared" si="21"/>
        <v>0</v>
      </c>
      <c r="Q268" s="151">
        <v>0</v>
      </c>
      <c r="R268" s="151">
        <f t="shared" si="22"/>
        <v>0</v>
      </c>
      <c r="S268" s="151">
        <v>0</v>
      </c>
      <c r="T268" s="152">
        <f t="shared" si="2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3" t="s">
        <v>313</v>
      </c>
      <c r="AT268" s="153" t="s">
        <v>147</v>
      </c>
      <c r="AU268" s="153" t="s">
        <v>82</v>
      </c>
      <c r="AY268" s="19" t="s">
        <v>144</v>
      </c>
      <c r="BE268" s="154">
        <f t="shared" si="24"/>
        <v>0</v>
      </c>
      <c r="BF268" s="154">
        <f t="shared" si="25"/>
        <v>0</v>
      </c>
      <c r="BG268" s="154">
        <f t="shared" si="26"/>
        <v>0</v>
      </c>
      <c r="BH268" s="154">
        <f t="shared" si="27"/>
        <v>0</v>
      </c>
      <c r="BI268" s="154">
        <f t="shared" si="28"/>
        <v>0</v>
      </c>
      <c r="BJ268" s="19" t="s">
        <v>80</v>
      </c>
      <c r="BK268" s="154">
        <f t="shared" si="29"/>
        <v>0</v>
      </c>
      <c r="BL268" s="19" t="s">
        <v>313</v>
      </c>
      <c r="BM268" s="153" t="s">
        <v>2977</v>
      </c>
    </row>
    <row r="269" spans="1:65" s="2" customFormat="1" ht="16.5" customHeight="1">
      <c r="A269" s="34"/>
      <c r="B269" s="140"/>
      <c r="C269" s="141" t="s">
        <v>156</v>
      </c>
      <c r="D269" s="141" t="s">
        <v>147</v>
      </c>
      <c r="E269" s="142" t="s">
        <v>2978</v>
      </c>
      <c r="F269" s="143" t="s">
        <v>2979</v>
      </c>
      <c r="G269" s="144" t="s">
        <v>1857</v>
      </c>
      <c r="H269" s="145">
        <v>1</v>
      </c>
      <c r="I269" s="146"/>
      <c r="J269" s="147">
        <f t="shared" si="20"/>
        <v>0</v>
      </c>
      <c r="K269" s="148"/>
      <c r="L269" s="35"/>
      <c r="M269" s="149" t="s">
        <v>3</v>
      </c>
      <c r="N269" s="150" t="s">
        <v>43</v>
      </c>
      <c r="O269" s="55"/>
      <c r="P269" s="151">
        <f t="shared" si="21"/>
        <v>0</v>
      </c>
      <c r="Q269" s="151">
        <v>0</v>
      </c>
      <c r="R269" s="151">
        <f t="shared" si="22"/>
        <v>0</v>
      </c>
      <c r="S269" s="151">
        <v>0</v>
      </c>
      <c r="T269" s="152">
        <f t="shared" si="2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3" t="s">
        <v>313</v>
      </c>
      <c r="AT269" s="153" t="s">
        <v>147</v>
      </c>
      <c r="AU269" s="153" t="s">
        <v>82</v>
      </c>
      <c r="AY269" s="19" t="s">
        <v>144</v>
      </c>
      <c r="BE269" s="154">
        <f t="shared" si="24"/>
        <v>0</v>
      </c>
      <c r="BF269" s="154">
        <f t="shared" si="25"/>
        <v>0</v>
      </c>
      <c r="BG269" s="154">
        <f t="shared" si="26"/>
        <v>0</v>
      </c>
      <c r="BH269" s="154">
        <f t="shared" si="27"/>
        <v>0</v>
      </c>
      <c r="BI269" s="154">
        <f t="shared" si="28"/>
        <v>0</v>
      </c>
      <c r="BJ269" s="19" t="s">
        <v>80</v>
      </c>
      <c r="BK269" s="154">
        <f t="shared" si="29"/>
        <v>0</v>
      </c>
      <c r="BL269" s="19" t="s">
        <v>313</v>
      </c>
      <c r="BM269" s="153" t="s">
        <v>2980</v>
      </c>
    </row>
    <row r="270" spans="1:65" s="2" customFormat="1" ht="16.5" customHeight="1">
      <c r="A270" s="34"/>
      <c r="B270" s="140"/>
      <c r="C270" s="141" t="s">
        <v>881</v>
      </c>
      <c r="D270" s="141" t="s">
        <v>147</v>
      </c>
      <c r="E270" s="142" t="s">
        <v>2981</v>
      </c>
      <c r="F270" s="143" t="s">
        <v>2982</v>
      </c>
      <c r="G270" s="144" t="s">
        <v>409</v>
      </c>
      <c r="H270" s="145">
        <v>68</v>
      </c>
      <c r="I270" s="146"/>
      <c r="J270" s="147">
        <f t="shared" si="20"/>
        <v>0</v>
      </c>
      <c r="K270" s="148"/>
      <c r="L270" s="35"/>
      <c r="M270" s="149" t="s">
        <v>3</v>
      </c>
      <c r="N270" s="150" t="s">
        <v>43</v>
      </c>
      <c r="O270" s="55"/>
      <c r="P270" s="151">
        <f t="shared" si="21"/>
        <v>0</v>
      </c>
      <c r="Q270" s="151">
        <v>0</v>
      </c>
      <c r="R270" s="151">
        <f t="shared" si="22"/>
        <v>0</v>
      </c>
      <c r="S270" s="151">
        <v>0</v>
      </c>
      <c r="T270" s="152">
        <f t="shared" si="2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3" t="s">
        <v>313</v>
      </c>
      <c r="AT270" s="153" t="s">
        <v>147</v>
      </c>
      <c r="AU270" s="153" t="s">
        <v>82</v>
      </c>
      <c r="AY270" s="19" t="s">
        <v>144</v>
      </c>
      <c r="BE270" s="154">
        <f t="shared" si="24"/>
        <v>0</v>
      </c>
      <c r="BF270" s="154">
        <f t="shared" si="25"/>
        <v>0</v>
      </c>
      <c r="BG270" s="154">
        <f t="shared" si="26"/>
        <v>0</v>
      </c>
      <c r="BH270" s="154">
        <f t="shared" si="27"/>
        <v>0</v>
      </c>
      <c r="BI270" s="154">
        <f t="shared" si="28"/>
        <v>0</v>
      </c>
      <c r="BJ270" s="19" t="s">
        <v>80</v>
      </c>
      <c r="BK270" s="154">
        <f t="shared" si="29"/>
        <v>0</v>
      </c>
      <c r="BL270" s="19" t="s">
        <v>313</v>
      </c>
      <c r="BM270" s="153" t="s">
        <v>2983</v>
      </c>
    </row>
    <row r="271" spans="1:65" s="2" customFormat="1" ht="16.5" customHeight="1">
      <c r="A271" s="34"/>
      <c r="B271" s="140"/>
      <c r="C271" s="192" t="s">
        <v>876</v>
      </c>
      <c r="D271" s="192" t="s">
        <v>280</v>
      </c>
      <c r="E271" s="193" t="s">
        <v>2984</v>
      </c>
      <c r="F271" s="194" t="s">
        <v>2985</v>
      </c>
      <c r="G271" s="195" t="s">
        <v>409</v>
      </c>
      <c r="H271" s="196">
        <v>68</v>
      </c>
      <c r="I271" s="197"/>
      <c r="J271" s="198">
        <f t="shared" si="20"/>
        <v>0</v>
      </c>
      <c r="K271" s="199"/>
      <c r="L271" s="200"/>
      <c r="M271" s="201" t="s">
        <v>3</v>
      </c>
      <c r="N271" s="202" t="s">
        <v>43</v>
      </c>
      <c r="O271" s="55"/>
      <c r="P271" s="151">
        <f t="shared" si="21"/>
        <v>0</v>
      </c>
      <c r="Q271" s="151">
        <v>0.00225</v>
      </c>
      <c r="R271" s="151">
        <f t="shared" si="22"/>
        <v>0.153</v>
      </c>
      <c r="S271" s="151">
        <v>0</v>
      </c>
      <c r="T271" s="152">
        <f t="shared" si="2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3" t="s">
        <v>412</v>
      </c>
      <c r="AT271" s="153" t="s">
        <v>280</v>
      </c>
      <c r="AU271" s="153" t="s">
        <v>82</v>
      </c>
      <c r="AY271" s="19" t="s">
        <v>144</v>
      </c>
      <c r="BE271" s="154">
        <f t="shared" si="24"/>
        <v>0</v>
      </c>
      <c r="BF271" s="154">
        <f t="shared" si="25"/>
        <v>0</v>
      </c>
      <c r="BG271" s="154">
        <f t="shared" si="26"/>
        <v>0</v>
      </c>
      <c r="BH271" s="154">
        <f t="shared" si="27"/>
        <v>0</v>
      </c>
      <c r="BI271" s="154">
        <f t="shared" si="28"/>
        <v>0</v>
      </c>
      <c r="BJ271" s="19" t="s">
        <v>80</v>
      </c>
      <c r="BK271" s="154">
        <f t="shared" si="29"/>
        <v>0</v>
      </c>
      <c r="BL271" s="19" t="s">
        <v>313</v>
      </c>
      <c r="BM271" s="153" t="s">
        <v>2986</v>
      </c>
    </row>
    <row r="272" spans="2:51" s="13" customFormat="1" ht="12">
      <c r="B272" s="160"/>
      <c r="D272" s="161" t="s">
        <v>221</v>
      </c>
      <c r="E272" s="162" t="s">
        <v>3</v>
      </c>
      <c r="F272" s="163" t="s">
        <v>2987</v>
      </c>
      <c r="H272" s="164">
        <v>68</v>
      </c>
      <c r="I272" s="165"/>
      <c r="L272" s="160"/>
      <c r="M272" s="166"/>
      <c r="N272" s="167"/>
      <c r="O272" s="167"/>
      <c r="P272" s="167"/>
      <c r="Q272" s="167"/>
      <c r="R272" s="167"/>
      <c r="S272" s="167"/>
      <c r="T272" s="168"/>
      <c r="AT272" s="162" t="s">
        <v>221</v>
      </c>
      <c r="AU272" s="162" t="s">
        <v>82</v>
      </c>
      <c r="AV272" s="13" t="s">
        <v>82</v>
      </c>
      <c r="AW272" s="13" t="s">
        <v>33</v>
      </c>
      <c r="AX272" s="13" t="s">
        <v>80</v>
      </c>
      <c r="AY272" s="162" t="s">
        <v>144</v>
      </c>
    </row>
    <row r="273" spans="1:65" s="2" customFormat="1" ht="16.5" customHeight="1">
      <c r="A273" s="34"/>
      <c r="B273" s="140"/>
      <c r="C273" s="141" t="s">
        <v>886</v>
      </c>
      <c r="D273" s="141" t="s">
        <v>147</v>
      </c>
      <c r="E273" s="142" t="s">
        <v>2988</v>
      </c>
      <c r="F273" s="143" t="s">
        <v>2989</v>
      </c>
      <c r="G273" s="144" t="s">
        <v>409</v>
      </c>
      <c r="H273" s="145">
        <v>15</v>
      </c>
      <c r="I273" s="146"/>
      <c r="J273" s="147">
        <f>ROUND(I273*H273,2)</f>
        <v>0</v>
      </c>
      <c r="K273" s="148"/>
      <c r="L273" s="35"/>
      <c r="M273" s="149" t="s">
        <v>3</v>
      </c>
      <c r="N273" s="150" t="s">
        <v>43</v>
      </c>
      <c r="O273" s="55"/>
      <c r="P273" s="151">
        <f>O273*H273</f>
        <v>0</v>
      </c>
      <c r="Q273" s="151">
        <v>0</v>
      </c>
      <c r="R273" s="151">
        <f>Q273*H273</f>
        <v>0</v>
      </c>
      <c r="S273" s="151">
        <v>0</v>
      </c>
      <c r="T273" s="15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3" t="s">
        <v>313</v>
      </c>
      <c r="AT273" s="153" t="s">
        <v>147</v>
      </c>
      <c r="AU273" s="153" t="s">
        <v>82</v>
      </c>
      <c r="AY273" s="19" t="s">
        <v>144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9" t="s">
        <v>80</v>
      </c>
      <c r="BK273" s="154">
        <f>ROUND(I273*H273,2)</f>
        <v>0</v>
      </c>
      <c r="BL273" s="19" t="s">
        <v>313</v>
      </c>
      <c r="BM273" s="153" t="s">
        <v>2990</v>
      </c>
    </row>
    <row r="274" spans="1:65" s="2" customFormat="1" ht="16.5" customHeight="1">
      <c r="A274" s="34"/>
      <c r="B274" s="140"/>
      <c r="C274" s="192" t="s">
        <v>902</v>
      </c>
      <c r="D274" s="192" t="s">
        <v>280</v>
      </c>
      <c r="E274" s="193" t="s">
        <v>2991</v>
      </c>
      <c r="F274" s="194" t="s">
        <v>2992</v>
      </c>
      <c r="G274" s="195" t="s">
        <v>409</v>
      </c>
      <c r="H274" s="196">
        <v>15</v>
      </c>
      <c r="I274" s="197"/>
      <c r="J274" s="198">
        <f>ROUND(I274*H274,2)</f>
        <v>0</v>
      </c>
      <c r="K274" s="199"/>
      <c r="L274" s="200"/>
      <c r="M274" s="201" t="s">
        <v>3</v>
      </c>
      <c r="N274" s="202" t="s">
        <v>43</v>
      </c>
      <c r="O274" s="55"/>
      <c r="P274" s="151">
        <f>O274*H274</f>
        <v>0</v>
      </c>
      <c r="Q274" s="151">
        <v>0.0035</v>
      </c>
      <c r="R274" s="151">
        <f>Q274*H274</f>
        <v>0.0525</v>
      </c>
      <c r="S274" s="151">
        <v>0</v>
      </c>
      <c r="T274" s="15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3" t="s">
        <v>412</v>
      </c>
      <c r="AT274" s="153" t="s">
        <v>280</v>
      </c>
      <c r="AU274" s="153" t="s">
        <v>82</v>
      </c>
      <c r="AY274" s="19" t="s">
        <v>144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9" t="s">
        <v>80</v>
      </c>
      <c r="BK274" s="154">
        <f>ROUND(I274*H274,2)</f>
        <v>0</v>
      </c>
      <c r="BL274" s="19" t="s">
        <v>313</v>
      </c>
      <c r="BM274" s="153" t="s">
        <v>2993</v>
      </c>
    </row>
    <row r="275" spans="2:51" s="13" customFormat="1" ht="12">
      <c r="B275" s="160"/>
      <c r="D275" s="161" t="s">
        <v>221</v>
      </c>
      <c r="E275" s="162" t="s">
        <v>3</v>
      </c>
      <c r="F275" s="163" t="s">
        <v>2994</v>
      </c>
      <c r="H275" s="164">
        <v>15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221</v>
      </c>
      <c r="AU275" s="162" t="s">
        <v>82</v>
      </c>
      <c r="AV275" s="13" t="s">
        <v>82</v>
      </c>
      <c r="AW275" s="13" t="s">
        <v>33</v>
      </c>
      <c r="AX275" s="13" t="s">
        <v>80</v>
      </c>
      <c r="AY275" s="162" t="s">
        <v>144</v>
      </c>
    </row>
    <row r="276" spans="1:65" s="2" customFormat="1" ht="16.5" customHeight="1">
      <c r="A276" s="34"/>
      <c r="B276" s="140"/>
      <c r="C276" s="141" t="s">
        <v>897</v>
      </c>
      <c r="D276" s="141" t="s">
        <v>147</v>
      </c>
      <c r="E276" s="142" t="s">
        <v>2995</v>
      </c>
      <c r="F276" s="143" t="s">
        <v>2996</v>
      </c>
      <c r="G276" s="144" t="s">
        <v>409</v>
      </c>
      <c r="H276" s="145">
        <v>40</v>
      </c>
      <c r="I276" s="146"/>
      <c r="J276" s="147">
        <f>ROUND(I276*H276,2)</f>
        <v>0</v>
      </c>
      <c r="K276" s="148"/>
      <c r="L276" s="35"/>
      <c r="M276" s="149" t="s">
        <v>3</v>
      </c>
      <c r="N276" s="150" t="s">
        <v>43</v>
      </c>
      <c r="O276" s="55"/>
      <c r="P276" s="151">
        <f>O276*H276</f>
        <v>0</v>
      </c>
      <c r="Q276" s="151">
        <v>0</v>
      </c>
      <c r="R276" s="151">
        <f>Q276*H276</f>
        <v>0</v>
      </c>
      <c r="S276" s="151">
        <v>0</v>
      </c>
      <c r="T276" s="15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3" t="s">
        <v>313</v>
      </c>
      <c r="AT276" s="153" t="s">
        <v>147</v>
      </c>
      <c r="AU276" s="153" t="s">
        <v>82</v>
      </c>
      <c r="AY276" s="19" t="s">
        <v>144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9" t="s">
        <v>80</v>
      </c>
      <c r="BK276" s="154">
        <f>ROUND(I276*H276,2)</f>
        <v>0</v>
      </c>
      <c r="BL276" s="19" t="s">
        <v>313</v>
      </c>
      <c r="BM276" s="153" t="s">
        <v>2997</v>
      </c>
    </row>
    <row r="277" spans="1:65" s="2" customFormat="1" ht="16.5" customHeight="1">
      <c r="A277" s="34"/>
      <c r="B277" s="140"/>
      <c r="C277" s="192" t="s">
        <v>912</v>
      </c>
      <c r="D277" s="192" t="s">
        <v>280</v>
      </c>
      <c r="E277" s="193" t="s">
        <v>2998</v>
      </c>
      <c r="F277" s="194" t="s">
        <v>2999</v>
      </c>
      <c r="G277" s="195" t="s">
        <v>409</v>
      </c>
      <c r="H277" s="196">
        <v>40</v>
      </c>
      <c r="I277" s="197"/>
      <c r="J277" s="198">
        <f>ROUND(I277*H277,2)</f>
        <v>0</v>
      </c>
      <c r="K277" s="199"/>
      <c r="L277" s="200"/>
      <c r="M277" s="201" t="s">
        <v>3</v>
      </c>
      <c r="N277" s="202" t="s">
        <v>43</v>
      </c>
      <c r="O277" s="55"/>
      <c r="P277" s="151">
        <f>O277*H277</f>
        <v>0</v>
      </c>
      <c r="Q277" s="151">
        <v>0.012</v>
      </c>
      <c r="R277" s="151">
        <f>Q277*H277</f>
        <v>0.48</v>
      </c>
      <c r="S277" s="151">
        <v>0</v>
      </c>
      <c r="T277" s="15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3" t="s">
        <v>412</v>
      </c>
      <c r="AT277" s="153" t="s">
        <v>280</v>
      </c>
      <c r="AU277" s="153" t="s">
        <v>82</v>
      </c>
      <c r="AY277" s="19" t="s">
        <v>144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9" t="s">
        <v>80</v>
      </c>
      <c r="BK277" s="154">
        <f>ROUND(I277*H277,2)</f>
        <v>0</v>
      </c>
      <c r="BL277" s="19" t="s">
        <v>313</v>
      </c>
      <c r="BM277" s="153" t="s">
        <v>3000</v>
      </c>
    </row>
    <row r="278" spans="2:51" s="13" customFormat="1" ht="12">
      <c r="B278" s="160"/>
      <c r="D278" s="161" t="s">
        <v>221</v>
      </c>
      <c r="E278" s="162" t="s">
        <v>3</v>
      </c>
      <c r="F278" s="163" t="s">
        <v>3001</v>
      </c>
      <c r="H278" s="164">
        <v>40</v>
      </c>
      <c r="I278" s="165"/>
      <c r="L278" s="160"/>
      <c r="M278" s="166"/>
      <c r="N278" s="167"/>
      <c r="O278" s="167"/>
      <c r="P278" s="167"/>
      <c r="Q278" s="167"/>
      <c r="R278" s="167"/>
      <c r="S278" s="167"/>
      <c r="T278" s="168"/>
      <c r="AT278" s="162" t="s">
        <v>221</v>
      </c>
      <c r="AU278" s="162" t="s">
        <v>82</v>
      </c>
      <c r="AV278" s="13" t="s">
        <v>82</v>
      </c>
      <c r="AW278" s="13" t="s">
        <v>33</v>
      </c>
      <c r="AX278" s="13" t="s">
        <v>80</v>
      </c>
      <c r="AY278" s="162" t="s">
        <v>144</v>
      </c>
    </row>
    <row r="279" spans="1:65" s="2" customFormat="1" ht="16.5" customHeight="1">
      <c r="A279" s="34"/>
      <c r="B279" s="140"/>
      <c r="C279" s="141" t="s">
        <v>82</v>
      </c>
      <c r="D279" s="141" t="s">
        <v>147</v>
      </c>
      <c r="E279" s="142" t="s">
        <v>3002</v>
      </c>
      <c r="F279" s="143" t="s">
        <v>3003</v>
      </c>
      <c r="G279" s="144" t="s">
        <v>283</v>
      </c>
      <c r="H279" s="145">
        <v>1.529</v>
      </c>
      <c r="I279" s="146"/>
      <c r="J279" s="147">
        <f>ROUND(I279*H279,2)</f>
        <v>0</v>
      </c>
      <c r="K279" s="148"/>
      <c r="L279" s="35"/>
      <c r="M279" s="149" t="s">
        <v>3</v>
      </c>
      <c r="N279" s="150" t="s">
        <v>43</v>
      </c>
      <c r="O279" s="55"/>
      <c r="P279" s="151">
        <f>O279*H279</f>
        <v>0</v>
      </c>
      <c r="Q279" s="151">
        <v>0</v>
      </c>
      <c r="R279" s="151">
        <f>Q279*H279</f>
        <v>0</v>
      </c>
      <c r="S279" s="151">
        <v>0</v>
      </c>
      <c r="T279" s="15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3" t="s">
        <v>313</v>
      </c>
      <c r="AT279" s="153" t="s">
        <v>147</v>
      </c>
      <c r="AU279" s="153" t="s">
        <v>82</v>
      </c>
      <c r="AY279" s="19" t="s">
        <v>144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9" t="s">
        <v>80</v>
      </c>
      <c r="BK279" s="154">
        <f>ROUND(I279*H279,2)</f>
        <v>0</v>
      </c>
      <c r="BL279" s="19" t="s">
        <v>313</v>
      </c>
      <c r="BM279" s="153" t="s">
        <v>3004</v>
      </c>
    </row>
    <row r="280" spans="1:65" s="2" customFormat="1" ht="16.5" customHeight="1">
      <c r="A280" s="34"/>
      <c r="B280" s="140"/>
      <c r="C280" s="141" t="s">
        <v>916</v>
      </c>
      <c r="D280" s="141" t="s">
        <v>147</v>
      </c>
      <c r="E280" s="142" t="s">
        <v>2543</v>
      </c>
      <c r="F280" s="143" t="s">
        <v>2544</v>
      </c>
      <c r="G280" s="144" t="s">
        <v>283</v>
      </c>
      <c r="H280" s="145">
        <v>1.529</v>
      </c>
      <c r="I280" s="146"/>
      <c r="J280" s="147">
        <f>ROUND(I280*H280,2)</f>
        <v>0</v>
      </c>
      <c r="K280" s="148"/>
      <c r="L280" s="35"/>
      <c r="M280" s="149" t="s">
        <v>3</v>
      </c>
      <c r="N280" s="150" t="s">
        <v>43</v>
      </c>
      <c r="O280" s="55"/>
      <c r="P280" s="151">
        <f>O280*H280</f>
        <v>0</v>
      </c>
      <c r="Q280" s="151">
        <v>0</v>
      </c>
      <c r="R280" s="151">
        <f>Q280*H280</f>
        <v>0</v>
      </c>
      <c r="S280" s="151">
        <v>0</v>
      </c>
      <c r="T280" s="15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3" t="s">
        <v>313</v>
      </c>
      <c r="AT280" s="153" t="s">
        <v>147</v>
      </c>
      <c r="AU280" s="153" t="s">
        <v>82</v>
      </c>
      <c r="AY280" s="19" t="s">
        <v>144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9" t="s">
        <v>80</v>
      </c>
      <c r="BK280" s="154">
        <f>ROUND(I280*H280,2)</f>
        <v>0</v>
      </c>
      <c r="BL280" s="19" t="s">
        <v>313</v>
      </c>
      <c r="BM280" s="153" t="s">
        <v>3005</v>
      </c>
    </row>
    <row r="281" spans="2:63" s="12" customFormat="1" ht="20.85" customHeight="1">
      <c r="B281" s="127"/>
      <c r="D281" s="128" t="s">
        <v>71</v>
      </c>
      <c r="E281" s="138" t="s">
        <v>2609</v>
      </c>
      <c r="F281" s="138" t="s">
        <v>2610</v>
      </c>
      <c r="I281" s="130"/>
      <c r="J281" s="139">
        <f>BK281</f>
        <v>0</v>
      </c>
      <c r="L281" s="127"/>
      <c r="M281" s="132"/>
      <c r="N281" s="133"/>
      <c r="O281" s="133"/>
      <c r="P281" s="134">
        <f>SUM(P282:P288)</f>
        <v>0</v>
      </c>
      <c r="Q281" s="133"/>
      <c r="R281" s="134">
        <f>SUM(R282:R288)</f>
        <v>0</v>
      </c>
      <c r="S281" s="133"/>
      <c r="T281" s="135">
        <f>SUM(T282:T288)</f>
        <v>0</v>
      </c>
      <c r="AR281" s="128" t="s">
        <v>160</v>
      </c>
      <c r="AT281" s="136" t="s">
        <v>71</v>
      </c>
      <c r="AU281" s="136" t="s">
        <v>82</v>
      </c>
      <c r="AY281" s="128" t="s">
        <v>144</v>
      </c>
      <c r="BK281" s="137">
        <f>SUM(BK282:BK288)</f>
        <v>0</v>
      </c>
    </row>
    <row r="282" spans="1:65" s="2" customFormat="1" ht="16.5" customHeight="1">
      <c r="A282" s="34"/>
      <c r="B282" s="140"/>
      <c r="C282" s="141" t="s">
        <v>997</v>
      </c>
      <c r="D282" s="141" t="s">
        <v>147</v>
      </c>
      <c r="E282" s="142" t="s">
        <v>83</v>
      </c>
      <c r="F282" s="143" t="s">
        <v>2611</v>
      </c>
      <c r="G282" s="144" t="s">
        <v>926</v>
      </c>
      <c r="H282" s="203"/>
      <c r="I282" s="146"/>
      <c r="J282" s="147">
        <f aca="true" t="shared" si="30" ref="J282:J288">ROUND(I282*H282,2)</f>
        <v>0</v>
      </c>
      <c r="K282" s="148"/>
      <c r="L282" s="35"/>
      <c r="M282" s="149" t="s">
        <v>3</v>
      </c>
      <c r="N282" s="150" t="s">
        <v>43</v>
      </c>
      <c r="O282" s="55"/>
      <c r="P282" s="151">
        <f aca="true" t="shared" si="31" ref="P282:P288">O282*H282</f>
        <v>0</v>
      </c>
      <c r="Q282" s="151">
        <v>0</v>
      </c>
      <c r="R282" s="151">
        <f aca="true" t="shared" si="32" ref="R282:R288">Q282*H282</f>
        <v>0</v>
      </c>
      <c r="S282" s="151">
        <v>0</v>
      </c>
      <c r="T282" s="152">
        <f aca="true" t="shared" si="33" ref="T282:T288"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3" t="s">
        <v>2468</v>
      </c>
      <c r="AT282" s="153" t="s">
        <v>147</v>
      </c>
      <c r="AU282" s="153" t="s">
        <v>156</v>
      </c>
      <c r="AY282" s="19" t="s">
        <v>144</v>
      </c>
      <c r="BE282" s="154">
        <f aca="true" t="shared" si="34" ref="BE282:BE288">IF(N282="základní",J282,0)</f>
        <v>0</v>
      </c>
      <c r="BF282" s="154">
        <f aca="true" t="shared" si="35" ref="BF282:BF288">IF(N282="snížená",J282,0)</f>
        <v>0</v>
      </c>
      <c r="BG282" s="154">
        <f aca="true" t="shared" si="36" ref="BG282:BG288">IF(N282="zákl. přenesená",J282,0)</f>
        <v>0</v>
      </c>
      <c r="BH282" s="154">
        <f aca="true" t="shared" si="37" ref="BH282:BH288">IF(N282="sníž. přenesená",J282,0)</f>
        <v>0</v>
      </c>
      <c r="BI282" s="154">
        <f aca="true" t="shared" si="38" ref="BI282:BI288">IF(N282="nulová",J282,0)</f>
        <v>0</v>
      </c>
      <c r="BJ282" s="19" t="s">
        <v>80</v>
      </c>
      <c r="BK282" s="154">
        <f aca="true" t="shared" si="39" ref="BK282:BK288">ROUND(I282*H282,2)</f>
        <v>0</v>
      </c>
      <c r="BL282" s="19" t="s">
        <v>2468</v>
      </c>
      <c r="BM282" s="153" t="s">
        <v>3006</v>
      </c>
    </row>
    <row r="283" spans="1:65" s="2" customFormat="1" ht="16.5" customHeight="1">
      <c r="A283" s="34"/>
      <c r="B283" s="140"/>
      <c r="C283" s="141" t="s">
        <v>1002</v>
      </c>
      <c r="D283" s="141" t="s">
        <v>147</v>
      </c>
      <c r="E283" s="142" t="s">
        <v>2613</v>
      </c>
      <c r="F283" s="143" t="s">
        <v>3007</v>
      </c>
      <c r="G283" s="144" t="s">
        <v>2615</v>
      </c>
      <c r="H283" s="145">
        <v>1</v>
      </c>
      <c r="I283" s="146"/>
      <c r="J283" s="147">
        <f t="shared" si="30"/>
        <v>0</v>
      </c>
      <c r="K283" s="148"/>
      <c r="L283" s="35"/>
      <c r="M283" s="149" t="s">
        <v>3</v>
      </c>
      <c r="N283" s="150" t="s">
        <v>43</v>
      </c>
      <c r="O283" s="55"/>
      <c r="P283" s="151">
        <f t="shared" si="31"/>
        <v>0</v>
      </c>
      <c r="Q283" s="151">
        <v>0</v>
      </c>
      <c r="R283" s="151">
        <f t="shared" si="32"/>
        <v>0</v>
      </c>
      <c r="S283" s="151">
        <v>0</v>
      </c>
      <c r="T283" s="152">
        <f t="shared" si="3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3" t="s">
        <v>2468</v>
      </c>
      <c r="AT283" s="153" t="s">
        <v>147</v>
      </c>
      <c r="AU283" s="153" t="s">
        <v>156</v>
      </c>
      <c r="AY283" s="19" t="s">
        <v>144</v>
      </c>
      <c r="BE283" s="154">
        <f t="shared" si="34"/>
        <v>0</v>
      </c>
      <c r="BF283" s="154">
        <f t="shared" si="35"/>
        <v>0</v>
      </c>
      <c r="BG283" s="154">
        <f t="shared" si="36"/>
        <v>0</v>
      </c>
      <c r="BH283" s="154">
        <f t="shared" si="37"/>
        <v>0</v>
      </c>
      <c r="BI283" s="154">
        <f t="shared" si="38"/>
        <v>0</v>
      </c>
      <c r="BJ283" s="19" t="s">
        <v>80</v>
      </c>
      <c r="BK283" s="154">
        <f t="shared" si="39"/>
        <v>0</v>
      </c>
      <c r="BL283" s="19" t="s">
        <v>2468</v>
      </c>
      <c r="BM283" s="153" t="s">
        <v>3008</v>
      </c>
    </row>
    <row r="284" spans="1:65" s="2" customFormat="1" ht="16.5" customHeight="1">
      <c r="A284" s="34"/>
      <c r="B284" s="140"/>
      <c r="C284" s="141" t="s">
        <v>1007</v>
      </c>
      <c r="D284" s="141" t="s">
        <v>147</v>
      </c>
      <c r="E284" s="142" t="s">
        <v>2617</v>
      </c>
      <c r="F284" s="143" t="s">
        <v>3009</v>
      </c>
      <c r="G284" s="144" t="s">
        <v>2615</v>
      </c>
      <c r="H284" s="145">
        <v>1</v>
      </c>
      <c r="I284" s="146"/>
      <c r="J284" s="147">
        <f t="shared" si="30"/>
        <v>0</v>
      </c>
      <c r="K284" s="148"/>
      <c r="L284" s="35"/>
      <c r="M284" s="149" t="s">
        <v>3</v>
      </c>
      <c r="N284" s="150" t="s">
        <v>43</v>
      </c>
      <c r="O284" s="55"/>
      <c r="P284" s="151">
        <f t="shared" si="31"/>
        <v>0</v>
      </c>
      <c r="Q284" s="151">
        <v>0</v>
      </c>
      <c r="R284" s="151">
        <f t="shared" si="32"/>
        <v>0</v>
      </c>
      <c r="S284" s="151">
        <v>0</v>
      </c>
      <c r="T284" s="152">
        <f t="shared" si="3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3" t="s">
        <v>2468</v>
      </c>
      <c r="AT284" s="153" t="s">
        <v>147</v>
      </c>
      <c r="AU284" s="153" t="s">
        <v>156</v>
      </c>
      <c r="AY284" s="19" t="s">
        <v>144</v>
      </c>
      <c r="BE284" s="154">
        <f t="shared" si="34"/>
        <v>0</v>
      </c>
      <c r="BF284" s="154">
        <f t="shared" si="35"/>
        <v>0</v>
      </c>
      <c r="BG284" s="154">
        <f t="shared" si="36"/>
        <v>0</v>
      </c>
      <c r="BH284" s="154">
        <f t="shared" si="37"/>
        <v>0</v>
      </c>
      <c r="BI284" s="154">
        <f t="shared" si="38"/>
        <v>0</v>
      </c>
      <c r="BJ284" s="19" t="s">
        <v>80</v>
      </c>
      <c r="BK284" s="154">
        <f t="shared" si="39"/>
        <v>0</v>
      </c>
      <c r="BL284" s="19" t="s">
        <v>2468</v>
      </c>
      <c r="BM284" s="153" t="s">
        <v>3010</v>
      </c>
    </row>
    <row r="285" spans="1:65" s="2" customFormat="1" ht="16.5" customHeight="1">
      <c r="A285" s="34"/>
      <c r="B285" s="140"/>
      <c r="C285" s="141" t="s">
        <v>815</v>
      </c>
      <c r="D285" s="141" t="s">
        <v>147</v>
      </c>
      <c r="E285" s="142" t="s">
        <v>2620</v>
      </c>
      <c r="F285" s="143" t="s">
        <v>3011</v>
      </c>
      <c r="G285" s="144" t="s">
        <v>2615</v>
      </c>
      <c r="H285" s="145">
        <v>1</v>
      </c>
      <c r="I285" s="146"/>
      <c r="J285" s="147">
        <f t="shared" si="30"/>
        <v>0</v>
      </c>
      <c r="K285" s="148"/>
      <c r="L285" s="35"/>
      <c r="M285" s="149" t="s">
        <v>3</v>
      </c>
      <c r="N285" s="150" t="s">
        <v>43</v>
      </c>
      <c r="O285" s="55"/>
      <c r="P285" s="151">
        <f t="shared" si="31"/>
        <v>0</v>
      </c>
      <c r="Q285" s="151">
        <v>0</v>
      </c>
      <c r="R285" s="151">
        <f t="shared" si="32"/>
        <v>0</v>
      </c>
      <c r="S285" s="151">
        <v>0</v>
      </c>
      <c r="T285" s="152">
        <f t="shared" si="3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3" t="s">
        <v>2468</v>
      </c>
      <c r="AT285" s="153" t="s">
        <v>147</v>
      </c>
      <c r="AU285" s="153" t="s">
        <v>156</v>
      </c>
      <c r="AY285" s="19" t="s">
        <v>144</v>
      </c>
      <c r="BE285" s="154">
        <f t="shared" si="34"/>
        <v>0</v>
      </c>
      <c r="BF285" s="154">
        <f t="shared" si="35"/>
        <v>0</v>
      </c>
      <c r="BG285" s="154">
        <f t="shared" si="36"/>
        <v>0</v>
      </c>
      <c r="BH285" s="154">
        <f t="shared" si="37"/>
        <v>0</v>
      </c>
      <c r="BI285" s="154">
        <f t="shared" si="38"/>
        <v>0</v>
      </c>
      <c r="BJ285" s="19" t="s">
        <v>80</v>
      </c>
      <c r="BK285" s="154">
        <f t="shared" si="39"/>
        <v>0</v>
      </c>
      <c r="BL285" s="19" t="s">
        <v>2468</v>
      </c>
      <c r="BM285" s="153" t="s">
        <v>3012</v>
      </c>
    </row>
    <row r="286" spans="1:65" s="2" customFormat="1" ht="16.5" customHeight="1">
      <c r="A286" s="34"/>
      <c r="B286" s="140"/>
      <c r="C286" s="141" t="s">
        <v>1016</v>
      </c>
      <c r="D286" s="141" t="s">
        <v>147</v>
      </c>
      <c r="E286" s="142" t="s">
        <v>2623</v>
      </c>
      <c r="F286" s="143" t="s">
        <v>2621</v>
      </c>
      <c r="G286" s="144" t="s">
        <v>2615</v>
      </c>
      <c r="H286" s="145">
        <v>1</v>
      </c>
      <c r="I286" s="146"/>
      <c r="J286" s="147">
        <f t="shared" si="30"/>
        <v>0</v>
      </c>
      <c r="K286" s="148"/>
      <c r="L286" s="35"/>
      <c r="M286" s="149" t="s">
        <v>3</v>
      </c>
      <c r="N286" s="150" t="s">
        <v>43</v>
      </c>
      <c r="O286" s="55"/>
      <c r="P286" s="151">
        <f t="shared" si="31"/>
        <v>0</v>
      </c>
      <c r="Q286" s="151">
        <v>0</v>
      </c>
      <c r="R286" s="151">
        <f t="shared" si="32"/>
        <v>0</v>
      </c>
      <c r="S286" s="151">
        <v>0</v>
      </c>
      <c r="T286" s="152">
        <f t="shared" si="3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3" t="s">
        <v>2468</v>
      </c>
      <c r="AT286" s="153" t="s">
        <v>147</v>
      </c>
      <c r="AU286" s="153" t="s">
        <v>156</v>
      </c>
      <c r="AY286" s="19" t="s">
        <v>144</v>
      </c>
      <c r="BE286" s="154">
        <f t="shared" si="34"/>
        <v>0</v>
      </c>
      <c r="BF286" s="154">
        <f t="shared" si="35"/>
        <v>0</v>
      </c>
      <c r="BG286" s="154">
        <f t="shared" si="36"/>
        <v>0</v>
      </c>
      <c r="BH286" s="154">
        <f t="shared" si="37"/>
        <v>0</v>
      </c>
      <c r="BI286" s="154">
        <f t="shared" si="38"/>
        <v>0</v>
      </c>
      <c r="BJ286" s="19" t="s">
        <v>80</v>
      </c>
      <c r="BK286" s="154">
        <f t="shared" si="39"/>
        <v>0</v>
      </c>
      <c r="BL286" s="19" t="s">
        <v>2468</v>
      </c>
      <c r="BM286" s="153" t="s">
        <v>3013</v>
      </c>
    </row>
    <row r="287" spans="1:65" s="2" customFormat="1" ht="16.5" customHeight="1">
      <c r="A287" s="34"/>
      <c r="B287" s="140"/>
      <c r="C287" s="141" t="s">
        <v>1021</v>
      </c>
      <c r="D287" s="141" t="s">
        <v>147</v>
      </c>
      <c r="E287" s="142" t="s">
        <v>2626</v>
      </c>
      <c r="F287" s="143" t="s">
        <v>2627</v>
      </c>
      <c r="G287" s="144" t="s">
        <v>2615</v>
      </c>
      <c r="H287" s="145">
        <v>1</v>
      </c>
      <c r="I287" s="146"/>
      <c r="J287" s="147">
        <f t="shared" si="30"/>
        <v>0</v>
      </c>
      <c r="K287" s="148"/>
      <c r="L287" s="35"/>
      <c r="M287" s="149" t="s">
        <v>3</v>
      </c>
      <c r="N287" s="150" t="s">
        <v>43</v>
      </c>
      <c r="O287" s="55"/>
      <c r="P287" s="151">
        <f t="shared" si="31"/>
        <v>0</v>
      </c>
      <c r="Q287" s="151">
        <v>0</v>
      </c>
      <c r="R287" s="151">
        <f t="shared" si="32"/>
        <v>0</v>
      </c>
      <c r="S287" s="151">
        <v>0</v>
      </c>
      <c r="T287" s="152">
        <f t="shared" si="3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53" t="s">
        <v>2468</v>
      </c>
      <c r="AT287" s="153" t="s">
        <v>147</v>
      </c>
      <c r="AU287" s="153" t="s">
        <v>156</v>
      </c>
      <c r="AY287" s="19" t="s">
        <v>144</v>
      </c>
      <c r="BE287" s="154">
        <f t="shared" si="34"/>
        <v>0</v>
      </c>
      <c r="BF287" s="154">
        <f t="shared" si="35"/>
        <v>0</v>
      </c>
      <c r="BG287" s="154">
        <f t="shared" si="36"/>
        <v>0</v>
      </c>
      <c r="BH287" s="154">
        <f t="shared" si="37"/>
        <v>0</v>
      </c>
      <c r="BI287" s="154">
        <f t="shared" si="38"/>
        <v>0</v>
      </c>
      <c r="BJ287" s="19" t="s">
        <v>80</v>
      </c>
      <c r="BK287" s="154">
        <f t="shared" si="39"/>
        <v>0</v>
      </c>
      <c r="BL287" s="19" t="s">
        <v>2468</v>
      </c>
      <c r="BM287" s="153" t="s">
        <v>3014</v>
      </c>
    </row>
    <row r="288" spans="1:65" s="2" customFormat="1" ht="16.5" customHeight="1">
      <c r="A288" s="34"/>
      <c r="B288" s="140"/>
      <c r="C288" s="141" t="s">
        <v>1027</v>
      </c>
      <c r="D288" s="141" t="s">
        <v>147</v>
      </c>
      <c r="E288" s="142" t="s">
        <v>2629</v>
      </c>
      <c r="F288" s="143" t="s">
        <v>2624</v>
      </c>
      <c r="G288" s="144" t="s">
        <v>926</v>
      </c>
      <c r="H288" s="203"/>
      <c r="I288" s="146"/>
      <c r="J288" s="147">
        <f t="shared" si="30"/>
        <v>0</v>
      </c>
      <c r="K288" s="148"/>
      <c r="L288" s="35"/>
      <c r="M288" s="155" t="s">
        <v>3</v>
      </c>
      <c r="N288" s="156" t="s">
        <v>43</v>
      </c>
      <c r="O288" s="157"/>
      <c r="P288" s="158">
        <f t="shared" si="31"/>
        <v>0</v>
      </c>
      <c r="Q288" s="158">
        <v>0</v>
      </c>
      <c r="R288" s="158">
        <f t="shared" si="32"/>
        <v>0</v>
      </c>
      <c r="S288" s="158">
        <v>0</v>
      </c>
      <c r="T288" s="159">
        <f t="shared" si="3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3" t="s">
        <v>2468</v>
      </c>
      <c r="AT288" s="153" t="s">
        <v>147</v>
      </c>
      <c r="AU288" s="153" t="s">
        <v>156</v>
      </c>
      <c r="AY288" s="19" t="s">
        <v>144</v>
      </c>
      <c r="BE288" s="154">
        <f t="shared" si="34"/>
        <v>0</v>
      </c>
      <c r="BF288" s="154">
        <f t="shared" si="35"/>
        <v>0</v>
      </c>
      <c r="BG288" s="154">
        <f t="shared" si="36"/>
        <v>0</v>
      </c>
      <c r="BH288" s="154">
        <f t="shared" si="37"/>
        <v>0</v>
      </c>
      <c r="BI288" s="154">
        <f t="shared" si="38"/>
        <v>0</v>
      </c>
      <c r="BJ288" s="19" t="s">
        <v>80</v>
      </c>
      <c r="BK288" s="154">
        <f t="shared" si="39"/>
        <v>0</v>
      </c>
      <c r="BL288" s="19" t="s">
        <v>2468</v>
      </c>
      <c r="BM288" s="153" t="s">
        <v>3015</v>
      </c>
    </row>
    <row r="289" spans="1:31" s="2" customFormat="1" ht="6.95" customHeight="1">
      <c r="A289" s="34"/>
      <c r="B289" s="44"/>
      <c r="C289" s="45"/>
      <c r="D289" s="45"/>
      <c r="E289" s="45"/>
      <c r="F289" s="45"/>
      <c r="G289" s="45"/>
      <c r="H289" s="45"/>
      <c r="I289" s="45"/>
      <c r="J289" s="45"/>
      <c r="K289" s="45"/>
      <c r="L289" s="35"/>
      <c r="M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</sheetData>
  <autoFilter ref="C81:K28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Hřeben</dc:creator>
  <cp:keywords/>
  <dc:description/>
  <cp:lastModifiedBy>Romana Kocourová</cp:lastModifiedBy>
  <cp:lastPrinted>2021-03-02T14:42:36Z</cp:lastPrinted>
  <dcterms:created xsi:type="dcterms:W3CDTF">2021-02-22T09:46:35Z</dcterms:created>
  <dcterms:modified xsi:type="dcterms:W3CDTF">2021-03-02T14:42:36Z</dcterms:modified>
  <cp:category/>
  <cp:version/>
  <cp:contentType/>
  <cp:contentStatus/>
</cp:coreProperties>
</file>